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S200" i="371"/>
  <c r="V200" i="371" s="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U197" i="371"/>
  <c r="T197" i="371"/>
  <c r="V197" i="371" s="1"/>
  <c r="S197" i="371"/>
  <c r="R197" i="371"/>
  <c r="Q197" i="371"/>
  <c r="T196" i="371"/>
  <c r="S196" i="371"/>
  <c r="V196" i="371" s="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U191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U189" i="371"/>
  <c r="T189" i="371"/>
  <c r="V189" i="371" s="1"/>
  <c r="S189" i="371"/>
  <c r="R189" i="371"/>
  <c r="Q189" i="371"/>
  <c r="T188" i="371"/>
  <c r="S188" i="371"/>
  <c r="V188" i="371" s="1"/>
  <c r="R188" i="371"/>
  <c r="Q188" i="371"/>
  <c r="V187" i="371"/>
  <c r="U187" i="371"/>
  <c r="T187" i="37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T160" i="371"/>
  <c r="S160" i="371"/>
  <c r="V160" i="371" s="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S150" i="371"/>
  <c r="V150" i="371" s="1"/>
  <c r="R150" i="371"/>
  <c r="Q150" i="371"/>
  <c r="V149" i="371"/>
  <c r="U149" i="371"/>
  <c r="T149" i="37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U135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S132" i="371"/>
  <c r="V132" i="371" s="1"/>
  <c r="R132" i="371"/>
  <c r="Q132" i="371"/>
  <c r="U131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T122" i="371"/>
  <c r="S122" i="371"/>
  <c r="V122" i="371" s="1"/>
  <c r="R122" i="371"/>
  <c r="Q122" i="371"/>
  <c r="U121" i="371"/>
  <c r="T121" i="371"/>
  <c r="V121" i="371" s="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T106" i="371"/>
  <c r="S106" i="371"/>
  <c r="V106" i="371" s="1"/>
  <c r="R106" i="371"/>
  <c r="Q106" i="371"/>
  <c r="V105" i="371"/>
  <c r="U105" i="371"/>
  <c r="T105" i="37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V99" i="371"/>
  <c r="U99" i="371"/>
  <c r="T99" i="37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20" i="371"/>
  <c r="U22" i="371"/>
  <c r="U28" i="371"/>
  <c r="U32" i="371"/>
  <c r="U34" i="371"/>
  <c r="U36" i="371"/>
  <c r="U44" i="371"/>
  <c r="U46" i="371"/>
  <c r="U48" i="371"/>
  <c r="U50" i="371"/>
  <c r="U52" i="371"/>
  <c r="U54" i="371"/>
  <c r="U60" i="371"/>
  <c r="U62" i="371"/>
  <c r="U64" i="371"/>
  <c r="U66" i="371"/>
  <c r="U68" i="371"/>
  <c r="U70" i="371"/>
  <c r="U72" i="371"/>
  <c r="U74" i="371"/>
  <c r="U76" i="371"/>
  <c r="U78" i="371"/>
  <c r="U80" i="371"/>
  <c r="U84" i="371"/>
  <c r="U86" i="371"/>
  <c r="U90" i="371"/>
  <c r="U92" i="371"/>
  <c r="U94" i="371"/>
  <c r="U96" i="371"/>
  <c r="U98" i="371"/>
  <c r="U100" i="371"/>
  <c r="U102" i="371"/>
  <c r="U104" i="371"/>
  <c r="U106" i="371"/>
  <c r="U108" i="371"/>
  <c r="U112" i="371"/>
  <c r="U114" i="371"/>
  <c r="U116" i="371"/>
  <c r="U118" i="371"/>
  <c r="U120" i="371"/>
  <c r="U122" i="371"/>
  <c r="U124" i="371"/>
  <c r="U126" i="371"/>
  <c r="U132" i="371"/>
  <c r="U142" i="371"/>
  <c r="U146" i="371"/>
  <c r="U148" i="371"/>
  <c r="U150" i="371"/>
  <c r="U156" i="371"/>
  <c r="U160" i="371"/>
  <c r="U164" i="371"/>
  <c r="U174" i="371"/>
  <c r="U176" i="371"/>
  <c r="U178" i="371"/>
  <c r="U180" i="371"/>
  <c r="U186" i="371"/>
  <c r="U188" i="371"/>
  <c r="U196" i="371"/>
  <c r="U200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<sst xmlns="http://schemas.openxmlformats.org/spreadsheetml/2006/main" count="53162" uniqueCount="8830">
  <si>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</si>
  <si>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</si>
  <si>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</si>
  <si>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</si>
  <si>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</si>
  <si>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</si>
  <si>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</si>
  <si>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</si>
  <si>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</si>
  <si>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</si>
  <si>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</si>
  <si>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</si>
  <si>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</si>
  <si>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</si>
  <si>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</si>
  <si>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</si>
  <si>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</si>
  <si>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</si>
  <si>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</si>
  <si>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</si>
  <si>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</si>
  <si>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</si>
  <si>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</si>
  <si>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</si>
  <si>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</si>
  <si>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</si>
  <si>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</si>
  <si>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</si>
  <si>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</si>
  <si>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</si>
  <si>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</si>
  <si>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</si>
  <si>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</si>
  <si>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</si>
  <si>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</si>
  <si>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</si>
  <si>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</si>
  <si>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</si>
  <si>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</si>
  <si>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</si>
  <si>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</si>
  <si>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</si>
  <si>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</si>
  <si>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</si>
  <si>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</si>
  <si>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</si>
  <si>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</si>
  <si>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</si>
  <si>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</si>
  <si>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</si>
  <si>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</si>
  <si>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</si>
  <si>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</si>
  <si>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</si>
  <si>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</si>
  <si>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</si>
  <si>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</si>
  <si>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</si>
  <si>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</si>
  <si>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</si>
  <si>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</si>
  <si>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</si>
  <si>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</si>
  <si>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</si>
  <si>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</si>
  <si>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</si>
  <si>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</si>
  <si>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</si>
  <si>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</si>
  <si>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</si>
  <si>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</si>
  <si>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</si>
  <si>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</si>
  <si>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</si>
  <si>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</si>
  <si>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</si>
  <si>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</si>
  <si>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</si>
  <si>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</si>
  <si>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</si>
  <si>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</si>
  <si>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</si>
  <si>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</si>
  <si>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</si>
  <si>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</si>
  <si>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</si>
  <si>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</si>
  <si>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</si>
  <si>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</si>
  <si>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</si>
  <si>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</si>
  <si>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</si>
  <si>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</si>
  <si>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</si>
  <si>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</si>
  <si>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</si>
  <si>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</si>
  <si>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</si>
  <si>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</si>
  <si>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</si>
  <si>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</si>
  <si>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</si>
  <si>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</si>
  <si>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</si>
  <si>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</si>
  <si>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</si>
  <si>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</si>
  <si>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</si>
  <si>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</si>
  <si>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</si>
  <si>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</si>
  <si>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</si>
  <si>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</si>
  <si>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</si>
  <si>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</si>
  <si>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</si>
  <si>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</si>
  <si>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</si>
  <si>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</si>
  <si>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</si>
  <si>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</si>
  <si>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</si>
  <si>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</si>
  <si>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</si>
  <si>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</si>
  <si>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</si>
  <si>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</si>
  <si>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</si>
  <si>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</si>
  <si>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</si>
  <si>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</si>
  <si>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</si>
  <si>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</si>
  <si>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</si>
  <si>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</si>
  <si>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</si>
  <si>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</si>
  <si>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</si>
  <si>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</si>
  <si>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</si>
  <si>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</si>
  <si>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</si>
  <si>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</si>
  <si>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</si>
  <si>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</si>
  <si>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</si>
  <si>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</si>
  <si>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</si>
  <si>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</si>
  <si>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</si>
  <si>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</si>
  <si>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</si>
  <si>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</si>
  <si>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</si>
  <si>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</si>
  <si>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</si>
  <si>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</si>
  <si>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</si>
  <si>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</si>
  <si>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</si>
  <si>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</si>
  <si>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</si>
  <si>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</si>
  <si>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</si>
  <si>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</si>
  <si>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</si>
  <si>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</si>
  <si>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</si>
  <si>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</si>
  <si>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</si>
  <si>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</si>
  <si>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</si>
  <si>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</si>
  <si>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</si>
  <si>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</si>
  <si>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</si>
  <si>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</si>
  <si>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</si>
  <si>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</si>
  <si>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</si>
  <si>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</si>
  <si>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</si>
  <si>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</si>
  <si>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</si>
  <si>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</si>
  <si>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</si>
  <si>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</si>
  <si>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</si>
  <si>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</si>
  <si>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</si>
  <si>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</si>
  <si>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</si>
  <si>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</si>
  <si>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</si>
  <si>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</si>
  <si>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</si>
  <si>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</si>
  <si>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</si>
  <si>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</si>
  <si>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</si>
  <si>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</si>
  <si>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</si>
  <si>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</si>
  <si>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</si>
  <si>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</si>
  <si>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</si>
  <si>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</si>
  <si>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</si>
  <si>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</si>
  <si>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</si>
  <si>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</si>
  <si>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</si>
  <si>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</si>
  <si>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</si>
  <si>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</si>
  <si>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</si>
  <si>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</si>
  <si>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</si>
  <si>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</si>
  <si>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</si>
  <si>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</si>
  <si>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</si>
  <si>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</si>
  <si>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</si>
  <si>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</si>
  <si>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</si>
  <si>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</si>
  <si>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</si>
  <si>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</si>
  <si>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</si>
  <si>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</si>
  <si>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</si>
  <si>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</si>
  <si>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</si>
  <si>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</si>
  <si>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</si>
  <si>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</si>
  <si>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</si>
  <si>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</si>
  <si>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</si>
  <si>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</si>
  <si>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</si>
  <si>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</si>
  <si>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</si>
  <si>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</si>
  <si>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</si>
  <si>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</si>
  <si>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</si>
  <si>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</si>
  <si>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</si>
  <si>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</si>
  <si>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</si>
  <si>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</si>
  <si>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</si>
  <si>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</si>
  <si>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</si>
  <si>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</si>
  <si>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</si>
  <si>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</si>
  <si>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</si>
  <si>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</si>
  <si>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</si>
  <si>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</si>
  <si>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</si>
  <si>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</si>
  <si>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</si>
  <si>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</si>
  <si>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</si>
  <si>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</si>
  <si>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</si>
  <si>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</si>
  <si>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</si>
  <si>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</si>
  <si>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</si>
  <si>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</si>
  <si>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</si>
  <si>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</si>
  <si>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</si>
  <si>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</si>
  <si>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</si>
  <si>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</si>
  <si>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</si>
  <si>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</si>
  <si>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</si>
  <si>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</si>
  <si>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</si>
  <si>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</si>
  <si>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</si>
  <si>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</si>
  <si>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</si>
  <si>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</si>
  <si>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</si>
  <si>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</si>
  <si>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</si>
  <si>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</si>
  <si>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</si>
  <si>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</si>
  <si>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</si>
  <si>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</si>
  <si>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</si>
  <si>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</si>
  <si>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</si>
  <si>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</si>
  <si>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</si>
  <si>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</si>
  <si>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</si>
  <si>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</si>
  <si>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</si>
  <si>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</si>
  <si>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</si>
  <si>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</si>
  <si>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</si>
  <si>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</si>
  <si>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</si>
  <si>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</si>
  <si>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</si>
  <si>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</si>
  <si>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</si>
  <si>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</si>
  <si>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</si>
  <si>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</si>
  <si>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</si>
  <si>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</si>
  <si>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</si>
  <si>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</si>
  <si>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</si>
  <si>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</si>
  <si>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</si>
  <si>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</si>
  <si>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</si>
  <si>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</si>
  <si>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</si>
  <si>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</si>
  <si>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</si>
  <si>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</si>
  <si>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</si>
  <si>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</si>
  <si>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</si>
  <si>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</si>
  <si>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</si>
  <si>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</si>
  <si>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</si>
  <si>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</si>
  <si>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</si>
  <si>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</si>
  <si>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</si>
  <si>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</si>
  <si>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</si>
  <si>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</si>
  <si>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</si>
  <si>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</si>
  <si>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</si>
  <si>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</si>
  <si>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</si>
  <si>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</si>
  <si>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</si>
  <si>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</si>
  <si>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</si>
  <si>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</si>
  <si>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</si>
  <si>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</si>
  <si>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</si>
  <si>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</si>
  <si>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</si>
  <si>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</si>
  <si>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</si>
  <si>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</si>
  <si>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</si>
  <si>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</si>
  <si>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</si>
  <si>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</si>
  <si>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</si>
  <si>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</si>
  <si>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</si>
  <si>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</si>
  <si>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</si>
  <si>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</si>
  <si>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</si>
  <si>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</si>
  <si>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</si>
  <si>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</si>
  <si>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</si>
  <si>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</si>
  <si>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</si>
  <si>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</si>
  <si>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</si>
  <si>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</si>
  <si>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</si>
  <si>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</si>
  <si>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</si>
  <si>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</si>
  <si>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</si>
  <si>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</si>
  <si>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</si>
  <si>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</si>
  <si>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</si>
  <si>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</si>
  <si>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</si>
  <si>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</si>
  <si>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</si>
  <si>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</si>
  <si>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</si>
  <si>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</si>
  <si>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</si>
  <si>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</si>
  <si>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</si>
  <si>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</si>
  <si>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</si>
  <si>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</si>
  <si>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</si>
  <si>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</si>
  <si>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</si>
  <si>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</si>
  <si>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</si>
  <si>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</si>
  <si>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</si>
  <si>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</si>
  <si>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</si>
  <si>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</si>
  <si>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</si>
  <si>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</si>
  <si>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</si>
  <si>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</si>
  <si>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</si>
  <si>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</si>
  <si>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</si>
  <si>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</si>
  <si>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</si>
  <si>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</si>
  <si>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</si>
  <si>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</si>
  <si>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</si>
  <si>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</si>
  <si>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</si>
  <si>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</si>
  <si>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</si>
  <si>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</si>
  <si>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</si>
  <si>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</si>
  <si>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</si>
  <si>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</si>
  <si>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</si>
  <si>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</si>
  <si>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</si>
  <si>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</si>
  <si>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</si>
  <si>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</si>
  <si>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</si>
  <si>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</si>
  <si>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</si>
  <si>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</si>
  <si>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</si>
  <si>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</si>
  <si>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</si>
  <si>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</si>
  <si>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</si>
  <si>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</si>
  <si>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</si>
  <si>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</si>
  <si>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</si>
  <si>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</si>
  <si>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</si>
  <si>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</si>
  <si>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</si>
  <si>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</si>
  <si>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</si>
  <si>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</si>
  <si>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</si>
  <si>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</si>
  <si>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</si>
  <si>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</si>
  <si>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</si>
  <si>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</si>
  <si>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</si>
  <si>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</si>
  <si>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</si>
  <si>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</si>
  <si>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</si>
  <si>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</si>
  <si>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</si>
  <si>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</si>
  <si>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</si>
  <si>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</si>
  <si>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</si>
  <si>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</si>
  <si>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</si>
  <si>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</si>
  <si>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</si>
  <si>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</si>
  <si>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</si>
  <si>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</si>
  <si>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</si>
  <si>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</si>
  <si>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</si>
  <si>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</si>
  <si>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</si>
  <si>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</si>
  <si>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</si>
  <si>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</si>
  <si>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</si>
  <si>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</si>
  <si>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</si>
  <si>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</si>
  <si>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</si>
  <si>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</si>
  <si>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</si>
  <si>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</si>
  <si>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</si>
  <si>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</si>
  <si>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</si>
  <si>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</si>
  <si>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</si>
  <si>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</si>
  <si>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</si>
  <si>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</si>
  <si>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</si>
  <si>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</si>
  <si>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</si>
  <si>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</si>
  <si>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</si>
  <si>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</si>
  <si>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</si>
  <si>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</si>
  <si>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</si>
  <si>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</si>
  <si>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</si>
  <si>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</si>
  <si>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</si>
  <si>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</si>
  <si>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</si>
  <si>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</si>
  <si>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</si>
  <si>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</si>
  <si>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</si>
  <si>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</si>
  <si>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</si>
  <si>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</si>
  <si>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</si>
  <si>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</si>
  <si>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</si>
  <si>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</si>
  <si>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</si>
  <si>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</si>
  <si>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</si>
  <si>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</si>
  <si>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</si>
  <si>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</si>
  <si>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</si>
  <si>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</si>
  <si>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</si>
  <si>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</si>
  <si>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</si>
  <si>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</si>
  <si>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</si>
  <si>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</si>
  <si>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</si>
  <si>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</si>
  <si>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</si>
  <si>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</si>
  <si>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</si>
  <si>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</si>
  <si>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</si>
  <si>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</si>
  <si>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</si>
  <si>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</si>
  <si>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</si>
  <si>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</si>
  <si>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</si>
  <si>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</si>
  <si>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</si>
  <si>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</si>
  <si>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</si>
  <si>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</si>
  <si>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</si>
  <si>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</si>
  <si>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</si>
  <si>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</si>
  <si>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</si>
  <si>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</si>
  <si>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</si>
  <si>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</si>
  <si>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</si>
  <si>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</si>
  <si>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</si>
  <si>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</si>
  <si>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</si>
  <si>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</si>
  <si>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</si>
  <si>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</si>
  <si>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</si>
  <si>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</si>
  <si>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</si>
  <si>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</si>
  <si>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</si>
  <si>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</si>
  <si>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</si>
  <si>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</si>
  <si>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</si>
  <si>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50113009     léky - RTG diagnostika ZUL (LEK)</t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</si>
  <si>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</si>
  <si>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</si>
  <si>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</si>
  <si>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</si>
  <si>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</si>
  <si>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</si>
  <si>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</si>
  <si>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</si>
  <si>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</t>
  </si>
  <si>
    <t>lůžkové oddělení 9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</si>
  <si>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</si>
  <si>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</si>
  <si>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</si>
  <si>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</si>
  <si>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</si>
  <si>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</si>
  <si>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</si>
  <si>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</si>
  <si>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</si>
  <si>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</si>
  <si>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</si>
  <si>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</si>
  <si>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</si>
  <si>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</si>
  <si>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</si>
  <si>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</si>
  <si>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</si>
  <si>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</si>
  <si>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</si>
  <si>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171950</t>
  </si>
  <si>
    <t>71950</t>
  </si>
  <si>
    <t>ISOPTIN SR 240</t>
  </si>
  <si>
    <t>TBL OBD 30X240MG</t>
  </si>
  <si>
    <t>142773</t>
  </si>
  <si>
    <t>42773</t>
  </si>
  <si>
    <t>CORYOL 6,25</t>
  </si>
  <si>
    <t>PORTBLNOB 30X6.25MG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</si>
  <si>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</si>
  <si>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</si>
  <si>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</si>
  <si>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</si>
  <si>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</si>
  <si>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</si>
  <si>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</si>
  <si>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</si>
  <si>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</si>
  <si>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</si>
  <si>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</si>
  <si>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</si>
  <si>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</si>
  <si>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</si>
  <si>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</si>
  <si>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</si>
  <si>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</si>
  <si>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</si>
  <si>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</si>
  <si>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</si>
  <si>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</si>
  <si>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</si>
  <si>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</si>
  <si>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</si>
  <si>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</si>
  <si>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</si>
  <si>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</si>
  <si>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</si>
  <si>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</si>
  <si>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</si>
  <si>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</si>
  <si>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</si>
  <si>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</si>
  <si>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</si>
  <si>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</si>
  <si>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</si>
  <si>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</si>
  <si>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</si>
  <si>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</si>
  <si>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</si>
  <si>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</si>
  <si>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</si>
  <si>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</si>
  <si>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</si>
  <si>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</si>
  <si>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</si>
  <si>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</si>
  <si>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</si>
  <si>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</si>
  <si>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</si>
  <si>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</si>
  <si>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</si>
  <si>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</si>
  <si>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</si>
  <si>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</si>
  <si>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</si>
  <si>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</si>
  <si>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</si>
  <si>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</si>
  <si>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</si>
  <si>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</si>
  <si>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</si>
  <si>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</si>
  <si>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</si>
  <si>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</si>
  <si>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</si>
  <si>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</si>
  <si>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</si>
  <si>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</si>
  <si>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</si>
  <si>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</si>
  <si>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</si>
  <si>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</si>
  <si>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</si>
  <si>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</si>
  <si>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</si>
  <si>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</si>
  <si>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</si>
  <si>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</si>
  <si>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</si>
  <si>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</si>
  <si>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</si>
  <si>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</si>
  <si>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</si>
  <si>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</si>
  <si>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</si>
  <si>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</si>
  <si>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</si>
  <si>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</si>
  <si>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</si>
  <si>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</si>
  <si>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</si>
  <si>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</si>
  <si>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</si>
  <si>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</si>
  <si>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</si>
  <si>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</si>
  <si>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</si>
  <si>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</si>
  <si>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</si>
  <si>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</si>
  <si>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</si>
  <si>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</si>
  <si>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</si>
  <si>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</si>
  <si>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</si>
  <si>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</si>
  <si>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</si>
  <si>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</si>
  <si>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</si>
  <si>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</si>
  <si>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</si>
  <si>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</si>
  <si>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</si>
  <si>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</si>
  <si>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</si>
  <si>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</si>
  <si>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</si>
  <si>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</si>
  <si>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</si>
  <si>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</si>
  <si>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</si>
  <si>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</si>
  <si>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</si>
  <si>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</si>
  <si>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</si>
  <si>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</si>
  <si>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</si>
  <si>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</si>
  <si>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</si>
  <si>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</si>
  <si>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</si>
  <si>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</si>
  <si>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</si>
  <si>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</si>
  <si>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</si>
  <si>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</si>
  <si>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</si>
  <si>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</si>
  <si>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</si>
  <si>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</si>
  <si>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</si>
  <si>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</si>
  <si>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</si>
  <si>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</si>
  <si>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</si>
  <si>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</si>
  <si>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</si>
  <si>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</si>
  <si>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</si>
  <si>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</si>
  <si>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</si>
  <si>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</si>
  <si>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</si>
  <si>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</si>
  <si>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</si>
  <si>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</si>
  <si>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</si>
  <si>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</si>
  <si>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</si>
  <si>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</si>
  <si>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</si>
  <si>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</si>
  <si>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</si>
  <si>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</si>
  <si>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</si>
  <si>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</si>
  <si>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</si>
  <si>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</si>
  <si>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</si>
  <si>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</si>
  <si>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</si>
  <si>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</si>
  <si>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</si>
  <si>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</si>
  <si>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</si>
  <si>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</si>
  <si>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</si>
  <si>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</si>
  <si>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</si>
  <si>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</si>
  <si>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</si>
  <si>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</si>
  <si>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</si>
  <si>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</si>
  <si>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</si>
  <si>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</si>
  <si>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</si>
  <si>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</si>
  <si>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</si>
  <si>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</si>
  <si>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</si>
  <si>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</si>
  <si>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</si>
  <si>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</si>
  <si>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</si>
  <si>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</si>
  <si>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</si>
  <si>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</si>
  <si>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</si>
  <si>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</si>
  <si>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</si>
  <si>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</si>
  <si>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</si>
  <si>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</si>
  <si>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</si>
  <si>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</si>
  <si>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</si>
  <si>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</si>
  <si>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</si>
  <si>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</si>
  <si>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</si>
  <si>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</si>
  <si>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</si>
  <si>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</si>
  <si>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</si>
  <si>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</si>
  <si>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</si>
  <si>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</si>
  <si>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</si>
  <si>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</si>
  <si>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</si>
  <si>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</si>
  <si>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</si>
  <si>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</si>
  <si>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</si>
  <si>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</si>
  <si>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</si>
  <si>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</si>
  <si>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</si>
  <si>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</si>
  <si>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</si>
  <si>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</si>
  <si>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</si>
  <si>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</si>
  <si>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</si>
  <si>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</si>
  <si>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</si>
  <si>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</si>
  <si>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</si>
  <si>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</si>
  <si>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</si>
  <si>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</si>
  <si>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</si>
  <si>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</si>
  <si>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</si>
  <si>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</si>
  <si>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</si>
  <si>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</si>
  <si>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</si>
  <si>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</si>
  <si>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</si>
  <si>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</si>
  <si>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</si>
  <si>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</si>
  <si>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</si>
  <si>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</si>
  <si>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</si>
  <si>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</si>
  <si>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</si>
  <si>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</si>
  <si>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</si>
  <si>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</si>
  <si>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</si>
  <si>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</si>
  <si>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</si>
  <si>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</si>
  <si>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</si>
  <si>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</si>
  <si>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</si>
  <si>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</si>
  <si>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</si>
  <si>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</si>
  <si>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</si>
  <si>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</si>
  <si>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</si>
  <si>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</si>
  <si>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</si>
  <si>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</si>
  <si>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</si>
  <si>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500945</t>
  </si>
  <si>
    <t>DZ DEBRIECASAN AQUAGEL 500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</si>
  <si>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</si>
  <si>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</si>
  <si>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</si>
  <si>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</si>
  <si>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</si>
  <si>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</si>
  <si>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</si>
  <si>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</si>
  <si>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</si>
  <si>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</si>
  <si>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</si>
  <si>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</si>
  <si>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</si>
  <si>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</si>
  <si>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</si>
  <si>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</si>
  <si>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</si>
  <si>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</si>
  <si>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</si>
  <si>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</si>
  <si>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</si>
  <si>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</si>
  <si>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</si>
  <si>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</si>
  <si>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</si>
  <si>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</si>
  <si>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</si>
  <si>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</si>
  <si>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</si>
  <si>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</si>
  <si>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</si>
  <si>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</si>
  <si>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</si>
  <si>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</si>
  <si>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</si>
  <si>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</si>
  <si>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</si>
  <si>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</si>
  <si>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</si>
  <si>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</si>
  <si>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</si>
  <si>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</si>
  <si>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</si>
  <si>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</si>
  <si>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</si>
  <si>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</si>
  <si>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</si>
  <si>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</si>
  <si>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849831</t>
  </si>
  <si>
    <t>162008</t>
  </si>
  <si>
    <t>PRESTARIUM NEO COMBI 10 MG/2,5 MG</t>
  </si>
  <si>
    <t>POR TBL FLM 30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</si>
  <si>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</si>
  <si>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</si>
  <si>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</si>
  <si>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</si>
  <si>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</si>
  <si>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</si>
  <si>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</si>
  <si>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</si>
  <si>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</si>
  <si>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</si>
  <si>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</si>
  <si>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</si>
  <si>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</si>
  <si>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</si>
  <si>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</si>
  <si>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</si>
  <si>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</si>
  <si>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</si>
  <si>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</si>
  <si>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</si>
  <si>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</si>
  <si>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</si>
  <si>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</si>
  <si>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</si>
  <si>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</si>
  <si>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</si>
  <si>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</si>
  <si>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</si>
  <si>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</si>
  <si>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</si>
  <si>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</si>
  <si>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</si>
  <si>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</si>
  <si>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</si>
  <si>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</si>
  <si>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</si>
  <si>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</si>
  <si>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</si>
  <si>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</si>
  <si>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</si>
  <si>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</si>
  <si>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</si>
  <si>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</si>
  <si>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</si>
  <si>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</si>
  <si>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</si>
  <si>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</si>
  <si>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</si>
  <si>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</si>
  <si>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</si>
  <si>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</si>
  <si>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</si>
  <si>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</si>
  <si>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</si>
  <si>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</si>
  <si>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</si>
  <si>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</si>
  <si>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</si>
  <si>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</si>
  <si>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</si>
  <si>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</si>
  <si>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</si>
  <si>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</si>
  <si>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</si>
  <si>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</si>
  <si>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</si>
  <si>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</si>
  <si>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</si>
  <si>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</si>
  <si>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</si>
  <si>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</si>
  <si>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</si>
  <si>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</si>
  <si>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</si>
  <si>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</si>
  <si>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</si>
  <si>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</si>
  <si>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</si>
  <si>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</si>
  <si>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</si>
  <si>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</si>
  <si>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</si>
  <si>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</si>
  <si>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</si>
  <si>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</si>
  <si>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</si>
  <si>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</si>
  <si>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</si>
  <si>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</si>
  <si>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</si>
  <si>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</si>
  <si>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</si>
  <si>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</si>
  <si>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</si>
  <si>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</si>
  <si>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</si>
  <si>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</si>
  <si>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</si>
  <si>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</si>
  <si>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</si>
  <si>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</si>
  <si>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</si>
  <si>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</si>
  <si>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</si>
  <si>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</si>
  <si>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</si>
  <si>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848625</t>
  </si>
  <si>
    <t>138841</t>
  </si>
  <si>
    <t>849087</t>
  </si>
  <si>
    <t>138840</t>
  </si>
  <si>
    <t>POR TBL FLM 20</t>
  </si>
  <si>
    <t>850365</t>
  </si>
  <si>
    <t>167258</t>
  </si>
  <si>
    <t>ONBREZ BREEZHALER 150 MCG</t>
  </si>
  <si>
    <t>INH PLV CPS DUR 30X150RG+INH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</si>
  <si>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</si>
  <si>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</si>
  <si>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</si>
  <si>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</si>
  <si>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</si>
  <si>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</si>
  <si>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</si>
  <si>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</si>
  <si>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</si>
  <si>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</si>
  <si>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</si>
  <si>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</si>
  <si>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</si>
  <si>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</si>
  <si>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</si>
  <si>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</si>
  <si>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</si>
  <si>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</si>
  <si>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</si>
  <si>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</si>
  <si>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</si>
  <si>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</si>
  <si>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</si>
  <si>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</si>
  <si>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</si>
  <si>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</si>
  <si>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</si>
  <si>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</si>
  <si>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</si>
  <si>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</si>
  <si>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</si>
  <si>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</si>
  <si>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</si>
  <si>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</si>
  <si>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</si>
  <si>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</si>
  <si>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</si>
  <si>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</si>
  <si>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</si>
  <si>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</si>
  <si>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</si>
  <si>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</si>
  <si>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</si>
  <si>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</si>
  <si>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</si>
  <si>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</si>
  <si>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</si>
  <si>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</si>
  <si>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</si>
  <si>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</si>
  <si>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</si>
  <si>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</si>
  <si>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</si>
  <si>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</si>
  <si>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</si>
  <si>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</si>
  <si>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</si>
  <si>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</si>
  <si>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</si>
  <si>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</si>
  <si>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</si>
  <si>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</si>
  <si>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</si>
  <si>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</si>
  <si>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</si>
  <si>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</si>
  <si>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</si>
  <si>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184325</t>
  </si>
  <si>
    <t>84325</t>
  </si>
  <si>
    <t>VIDISIC</t>
  </si>
  <si>
    <t>GEL OPH 1X10GM</t>
  </si>
  <si>
    <t>848725</t>
  </si>
  <si>
    <t>107677</t>
  </si>
  <si>
    <t>KALIUMCHLORID 7.45% BRAUN</t>
  </si>
  <si>
    <t>INF CNC SOL 20X100ML</t>
  </si>
  <si>
    <t>850039</t>
  </si>
  <si>
    <t>122119</t>
  </si>
  <si>
    <t>APO-FAMOTIDINE 20 MG</t>
  </si>
  <si>
    <t>POR TBL FLM 100X20MG</t>
  </si>
  <si>
    <t>930661</t>
  </si>
  <si>
    <t>KL AQUA PURIF. BAG IN BOX 5 l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</si>
  <si>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</si>
  <si>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</si>
  <si>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</si>
  <si>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</si>
  <si>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</si>
  <si>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</si>
  <si>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</si>
  <si>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</si>
  <si>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153940</t>
  </si>
  <si>
    <t>53940</t>
  </si>
  <si>
    <t>TBL 20X15MG(BLISTR)</t>
  </si>
  <si>
    <t>921136</t>
  </si>
  <si>
    <t>KL ZINCI OXIDI PASTA, 100G</t>
  </si>
  <si>
    <t>149993</t>
  </si>
  <si>
    <t>TEVAGRASTIM 30 MU/0,5 ML</t>
  </si>
  <si>
    <t>INJ+INF SOL 5X0.5ML</t>
  </si>
  <si>
    <t>840523</t>
  </si>
  <si>
    <t>KL CHLADIVE MAZANI, 250 G</t>
  </si>
  <si>
    <t>847962</t>
  </si>
  <si>
    <t>AESCIN 30mg tbl.60 VULM</t>
  </si>
  <si>
    <t>178278</t>
  </si>
  <si>
    <t>78278</t>
  </si>
  <si>
    <t>AMBROSAN</t>
  </si>
  <si>
    <t>847842</t>
  </si>
  <si>
    <t>119938</t>
  </si>
  <si>
    <t>VIATROMB FORTE SPRAY GEL</t>
  </si>
  <si>
    <t>DRM GEL 1X25GM/60KU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</si>
  <si>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</si>
  <si>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</si>
  <si>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</si>
  <si>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</si>
  <si>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</si>
  <si>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</si>
  <si>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</si>
  <si>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</si>
  <si>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</si>
  <si>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921027</t>
  </si>
  <si>
    <t>KL CHLADIVE MAZANI, 200 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</si>
  <si>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</si>
  <si>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</si>
  <si>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</si>
  <si>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</si>
  <si>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</si>
  <si>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</si>
  <si>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921461</t>
  </si>
  <si>
    <t>KL CHLADIVE MAZANI, 300G</t>
  </si>
  <si>
    <t>111243</t>
  </si>
  <si>
    <t>11243</t>
  </si>
  <si>
    <t>GERATAM 1200</t>
  </si>
  <si>
    <t>TBL OBD 100X1200MG</t>
  </si>
  <si>
    <t>121393</t>
  </si>
  <si>
    <t>21393</t>
  </si>
  <si>
    <t>PATENTBLAU V</t>
  </si>
  <si>
    <t>INJ 5X2ML/50MG</t>
  </si>
  <si>
    <t>2584</t>
  </si>
  <si>
    <t>GLUKÓZA 40 BRAUN</t>
  </si>
  <si>
    <t>147085</t>
  </si>
  <si>
    <t>47085</t>
  </si>
  <si>
    <t>TBL OBD 100X400MG</t>
  </si>
  <si>
    <t>380759</t>
  </si>
  <si>
    <t>169469</t>
  </si>
  <si>
    <t>OPSITE SPRAY 240 ML</t>
  </si>
  <si>
    <t>TRANSPARENTNÍ FILM</t>
  </si>
  <si>
    <t>911928</t>
  </si>
  <si>
    <t>KL ETHANOL.C.BENZINO 250G</t>
  </si>
  <si>
    <t>848411</t>
  </si>
  <si>
    <t>84795</t>
  </si>
  <si>
    <t>ZOLPIDEM-RATHIOPHARM tbl. 100x10mg</t>
  </si>
  <si>
    <t>153536</t>
  </si>
  <si>
    <t>MAALOX CITRON SUSPENZE</t>
  </si>
  <si>
    <t>POR SUS 20</t>
  </si>
  <si>
    <t>116034</t>
  </si>
  <si>
    <t>16034</t>
  </si>
  <si>
    <t>LEPONEX 100 MG</t>
  </si>
  <si>
    <t>TBL 50X100MG</t>
  </si>
  <si>
    <t>125918</t>
  </si>
  <si>
    <t>25918</t>
  </si>
  <si>
    <t>ZYPREXA VELOTAB 5 MG</t>
  </si>
  <si>
    <t>POR TBL DIS 28X5MG</t>
  </si>
  <si>
    <t>150748</t>
  </si>
  <si>
    <t>FOSINOPRIL +PHARMA 20 MG</t>
  </si>
  <si>
    <t>POR TBL NOB 30X20MG</t>
  </si>
  <si>
    <t>621117</t>
  </si>
  <si>
    <t>107458</t>
  </si>
  <si>
    <t>SET PRO APLIKACI LAREV - DÁVKA CCA 300 LAREV</t>
  </si>
  <si>
    <t>BIOKNIFE 300 (LZE VYKÁZAT POUZ</t>
  </si>
  <si>
    <t>193552</t>
  </si>
  <si>
    <t>SEEBRI BREEZHALER 44 MCG</t>
  </si>
  <si>
    <t>INH PLV CPS DUR 30X1X44RG+INH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</si>
  <si>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</si>
  <si>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</si>
  <si>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</si>
  <si>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</si>
  <si>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</si>
  <si>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</si>
  <si>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</si>
  <si>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POR GTT SOL 1X50ML</t>
  </si>
  <si>
    <t>846347</t>
  </si>
  <si>
    <t>29327</t>
  </si>
  <si>
    <t>Pradaxa 30 x 110mg</t>
  </si>
  <si>
    <t>989038</t>
  </si>
  <si>
    <t>Menalind Profess.kož.ochr.krém 200ml+čist.ubrousky</t>
  </si>
  <si>
    <t>167438</t>
  </si>
  <si>
    <t>UROREC 4 MG</t>
  </si>
  <si>
    <t>POR CPS DUR 30X4MG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</si>
  <si>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</si>
  <si>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</si>
  <si>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</si>
  <si>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</si>
  <si>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</si>
  <si>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115562</t>
  </si>
  <si>
    <t>VENLAFAXIN MYLAN 150 MG</t>
  </si>
  <si>
    <t>POR CPS PRO 30X150MG</t>
  </si>
  <si>
    <t>198054</t>
  </si>
  <si>
    <t>SANVAL 10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</si>
  <si>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</si>
  <si>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</si>
  <si>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</si>
  <si>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</si>
  <si>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</si>
  <si>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</si>
  <si>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</si>
  <si>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</si>
  <si>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</si>
  <si>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</si>
  <si>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</si>
  <si>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</si>
  <si>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</si>
  <si>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</si>
  <si>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</si>
  <si>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</si>
  <si>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</si>
  <si>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</si>
  <si>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</si>
  <si>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</si>
  <si>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</si>
  <si>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</si>
  <si>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</si>
  <si>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</si>
  <si>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</si>
  <si>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</si>
  <si>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</si>
  <si>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</si>
  <si>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</si>
  <si>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</si>
  <si>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</si>
  <si>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</si>
  <si>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</si>
  <si>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</si>
  <si>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</si>
  <si>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</si>
  <si>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</si>
  <si>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</si>
  <si>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</si>
  <si>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</si>
  <si>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</si>
  <si>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</si>
  <si>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</si>
  <si>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</si>
  <si>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</si>
  <si>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</si>
  <si>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</si>
  <si>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</si>
  <si>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</si>
  <si>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</si>
  <si>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</si>
  <si>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</si>
  <si>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</si>
  <si>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</si>
  <si>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</si>
  <si>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</si>
  <si>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</si>
  <si>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</si>
  <si>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</si>
  <si>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</si>
  <si>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</si>
  <si>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</si>
  <si>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</si>
  <si>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</si>
  <si>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</si>
  <si>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</si>
  <si>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</si>
  <si>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</si>
  <si>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</si>
  <si>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</si>
  <si>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</si>
  <si>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</si>
  <si>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</si>
  <si>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</si>
  <si>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</si>
  <si>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</si>
  <si>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</si>
  <si>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</si>
  <si>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</si>
  <si>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</si>
  <si>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</si>
  <si>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</si>
  <si>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</si>
  <si>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</si>
  <si>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</si>
  <si>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</si>
  <si>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</si>
  <si>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</si>
  <si>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</si>
  <si>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</si>
  <si>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</si>
  <si>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</si>
  <si>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</si>
  <si>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</si>
  <si>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</si>
  <si>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</si>
  <si>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</si>
  <si>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</si>
  <si>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</si>
  <si>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</si>
  <si>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</si>
  <si>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</si>
  <si>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</si>
  <si>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</si>
  <si>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</si>
  <si>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</si>
  <si>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193969</t>
  </si>
  <si>
    <t>93969</t>
  </si>
  <si>
    <t>RANITAL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</si>
  <si>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</si>
  <si>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</si>
  <si>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</si>
  <si>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</si>
  <si>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</si>
  <si>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</si>
  <si>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</si>
  <si>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</si>
  <si>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</si>
  <si>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</si>
  <si>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</si>
  <si>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</si>
  <si>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</si>
  <si>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</si>
  <si>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</si>
  <si>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</si>
  <si>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</si>
  <si>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</si>
  <si>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</si>
  <si>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</si>
  <si>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</si>
  <si>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</si>
  <si>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</si>
  <si>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</si>
  <si>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</si>
  <si>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</si>
  <si>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</si>
  <si>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</si>
  <si>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</si>
  <si>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</si>
  <si>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</si>
  <si>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</si>
  <si>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</si>
  <si>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</si>
  <si>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</si>
  <si>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</si>
  <si>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</si>
  <si>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</si>
  <si>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</si>
  <si>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</si>
  <si>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</si>
  <si>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</si>
  <si>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</si>
  <si>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</si>
  <si>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</si>
  <si>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</si>
  <si>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</si>
  <si>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</si>
  <si>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</si>
  <si>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</si>
  <si>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</si>
  <si>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</si>
  <si>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</si>
  <si>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</si>
  <si>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132058</t>
  </si>
  <si>
    <t>32058</t>
  </si>
  <si>
    <t>INJ SOL 10X0.3ML</t>
  </si>
  <si>
    <t>132059</t>
  </si>
  <si>
    <t>32059</t>
  </si>
  <si>
    <t>INJ SOL 10X0.4ML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</si>
  <si>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</si>
  <si>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</si>
  <si>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</si>
  <si>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</si>
  <si>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</si>
  <si>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</si>
  <si>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</si>
  <si>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</si>
  <si>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</si>
  <si>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</si>
  <si>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</si>
  <si>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</si>
  <si>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</si>
  <si>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</si>
  <si>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</si>
  <si>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</si>
  <si>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</si>
  <si>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</si>
  <si>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115245</t>
  </si>
  <si>
    <t>15245</t>
  </si>
  <si>
    <t>SANDOSTATIN 0.1 MG/ML</t>
  </si>
  <si>
    <t>INJ SOL 5X1ML/0.1MG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</si>
  <si>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</si>
  <si>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</si>
  <si>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</si>
  <si>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</si>
  <si>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</si>
  <si>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</si>
  <si>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</si>
  <si>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191922</t>
  </si>
  <si>
    <t>SIOFOR 1000</t>
  </si>
  <si>
    <t>POR TBL FLM 60X1000MG</t>
  </si>
  <si>
    <t>50113006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</si>
  <si>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</si>
  <si>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</si>
  <si>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</si>
  <si>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</si>
  <si>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</si>
  <si>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</si>
  <si>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</si>
  <si>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</si>
  <si>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</si>
  <si>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</si>
  <si>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</si>
  <si>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</si>
  <si>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</si>
  <si>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</si>
  <si>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</si>
  <si>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</si>
  <si>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</si>
  <si>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</si>
  <si>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</si>
  <si>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</si>
  <si>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</si>
  <si>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</si>
  <si>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</si>
  <si>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</si>
  <si>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</si>
  <si>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</si>
  <si>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</si>
  <si>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</si>
  <si>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</si>
  <si>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</si>
  <si>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</si>
  <si>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</si>
  <si>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</si>
  <si>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</si>
  <si>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</si>
  <si>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</si>
  <si>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</si>
  <si>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</si>
  <si>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</si>
  <si>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</si>
  <si>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</si>
  <si>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</si>
  <si>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</si>
  <si>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</si>
  <si>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</si>
  <si>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</si>
  <si>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</si>
  <si>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POR SOL 1X1000ML</t>
  </si>
  <si>
    <t>50113013</t>
  </si>
  <si>
    <t>132953</t>
  </si>
  <si>
    <t>32953</t>
  </si>
  <si>
    <t>DOXYHEXAL TABS</t>
  </si>
  <si>
    <t>TBL 10X100MG</t>
  </si>
  <si>
    <t>132954</t>
  </si>
  <si>
    <t>32954</t>
  </si>
  <si>
    <t>POR TBL NOB 20X100MG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</si>
  <si>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</si>
  <si>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</si>
  <si>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</si>
  <si>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</si>
  <si>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</si>
  <si>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</si>
  <si>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</si>
  <si>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</si>
  <si>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</si>
  <si>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</si>
  <si>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</si>
  <si>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</si>
  <si>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</si>
  <si>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</si>
  <si>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</si>
  <si>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</si>
  <si>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</si>
  <si>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</si>
  <si>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</si>
  <si>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</si>
  <si>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</si>
  <si>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</si>
  <si>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</si>
  <si>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</si>
  <si>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</si>
  <si>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</si>
  <si>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</si>
  <si>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</si>
  <si>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</si>
  <si>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</si>
  <si>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</si>
  <si>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</si>
  <si>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</si>
  <si>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</si>
  <si>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</si>
  <si>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</si>
  <si>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</si>
  <si>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</si>
  <si>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</si>
  <si>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</si>
  <si>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</si>
  <si>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</si>
  <si>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</si>
  <si>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</si>
  <si>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</si>
  <si>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</si>
  <si>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</si>
  <si>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</si>
  <si>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</si>
  <si>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</si>
  <si>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</si>
  <si>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</si>
  <si>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</si>
  <si>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</si>
  <si>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</si>
  <si>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</si>
  <si>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</si>
  <si>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</si>
  <si>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</si>
  <si>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</si>
  <si>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</si>
  <si>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</si>
  <si>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</si>
  <si>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</si>
  <si>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</si>
  <si>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111706</t>
  </si>
  <si>
    <t>11706</t>
  </si>
  <si>
    <t>BISEPTOL 480</t>
  </si>
  <si>
    <t>INJ 10X5ML</t>
  </si>
  <si>
    <t>194156</t>
  </si>
  <si>
    <t>94156</t>
  </si>
  <si>
    <t>TBL OBD 10X400MG</t>
  </si>
  <si>
    <t>162496</t>
  </si>
  <si>
    <t>TAZIP 4 G/0,5 G</t>
  </si>
  <si>
    <t>INJ+INF PLV SOL 10X4,5GM</t>
  </si>
  <si>
    <t>500696</t>
  </si>
  <si>
    <t>141836</t>
  </si>
  <si>
    <t>Amikacin B.Braun 5mg/ml EP 100ml</t>
  </si>
  <si>
    <t>145998</t>
  </si>
  <si>
    <t>45998</t>
  </si>
  <si>
    <t>OSPEN 1500</t>
  </si>
  <si>
    <t>TBL OBD 30X1500KU</t>
  </si>
  <si>
    <t>113453</t>
  </si>
  <si>
    <t>PIPERACILLIN/TAZOBACTAM KABI 4 G/0,5 G</t>
  </si>
  <si>
    <t>INF PLV SOL 10X4.5GM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</si>
  <si>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</si>
  <si>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</si>
  <si>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</si>
  <si>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</si>
  <si>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</si>
  <si>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</si>
  <si>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</si>
  <si>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</si>
  <si>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</si>
  <si>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</si>
  <si>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</si>
  <si>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</si>
  <si>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</si>
  <si>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</si>
  <si>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</si>
  <si>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</si>
  <si>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</si>
  <si>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</si>
  <si>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</si>
  <si>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</si>
  <si>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</si>
  <si>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</si>
  <si>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</si>
  <si>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</si>
  <si>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</si>
  <si>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</si>
  <si>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</si>
  <si>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</si>
  <si>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</si>
  <si>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</si>
  <si>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</si>
  <si>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</si>
  <si>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</si>
  <si>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</si>
  <si>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</si>
  <si>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</si>
  <si>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</si>
  <si>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</si>
  <si>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</si>
  <si>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</si>
  <si>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</si>
  <si>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</si>
  <si>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</si>
  <si>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</si>
  <si>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</si>
  <si>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</si>
  <si>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</si>
  <si>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</si>
  <si>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</si>
  <si>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183615</t>
  </si>
  <si>
    <t>83615</t>
  </si>
  <si>
    <t>KLACID 250MG</t>
  </si>
  <si>
    <t>TBL OBD 10X250MG</t>
  </si>
  <si>
    <t>844851</t>
  </si>
  <si>
    <t>107135</t>
  </si>
  <si>
    <t>DALACIN C 150 MG</t>
  </si>
  <si>
    <t>POR CPS DUR 16x150mg</t>
  </si>
  <si>
    <t>50113014</t>
  </si>
  <si>
    <t>150349</t>
  </si>
  <si>
    <t>50349</t>
  </si>
  <si>
    <t>PROKANAZOL</t>
  </si>
  <si>
    <t>POR CPS DUR14X100MG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</si>
  <si>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</si>
  <si>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</si>
  <si>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</si>
  <si>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</si>
  <si>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</si>
  <si>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</si>
  <si>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</si>
  <si>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</si>
  <si>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</si>
  <si>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</si>
  <si>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126889</t>
  </si>
  <si>
    <t>26889</t>
  </si>
  <si>
    <t>VFEND 200 MG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</si>
  <si>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</si>
  <si>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</si>
  <si>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</si>
  <si>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</si>
  <si>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</si>
  <si>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</si>
  <si>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850010</t>
  </si>
  <si>
    <t>149543</t>
  </si>
  <si>
    <t>CLOPIDOGREL APOTEX 75 MG</t>
  </si>
  <si>
    <t>POR TBL FLM 30X75MG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</si>
  <si>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</si>
  <si>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</si>
  <si>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</si>
  <si>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</si>
  <si>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</si>
  <si>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</si>
  <si>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</si>
  <si>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</si>
  <si>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</si>
  <si>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</si>
  <si>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</si>
  <si>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</si>
  <si>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</si>
  <si>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</si>
  <si>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</si>
  <si>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</si>
  <si>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102537</t>
  </si>
  <si>
    <t>2537</t>
  </si>
  <si>
    <t>TBL 50X1.5MG</t>
  </si>
  <si>
    <t>102592</t>
  </si>
  <si>
    <t>2592</t>
  </si>
  <si>
    <t>MILURIT</t>
  </si>
  <si>
    <t>103542</t>
  </si>
  <si>
    <t>3542</t>
  </si>
  <si>
    <t>DIGOXIN 0.250 LECIVA</t>
  </si>
  <si>
    <t>TBL 30X0.25MG</t>
  </si>
  <si>
    <t>103550</t>
  </si>
  <si>
    <t>3550</t>
  </si>
  <si>
    <t>TBL 20X25MG</t>
  </si>
  <si>
    <t>104343</t>
  </si>
  <si>
    <t>4343</t>
  </si>
  <si>
    <t>PARALEN</t>
  </si>
  <si>
    <t>SUP 5X500MG</t>
  </si>
  <si>
    <t>110151</t>
  </si>
  <si>
    <t>10151</t>
  </si>
  <si>
    <t>LOPERON CPS</t>
  </si>
  <si>
    <t>POR CPS DUR 10X2MG</t>
  </si>
  <si>
    <t>113808</t>
  </si>
  <si>
    <t>13808</t>
  </si>
  <si>
    <t>URSOSAN</t>
  </si>
  <si>
    <t>POR CPSDUR100X250MG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</si>
  <si>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</si>
  <si>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</si>
  <si>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</si>
  <si>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</si>
  <si>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</si>
  <si>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</si>
  <si>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</si>
  <si>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</si>
  <si>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</si>
  <si>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</si>
  <si>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</si>
  <si>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</si>
  <si>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</si>
  <si>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</si>
  <si>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</si>
  <si>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</si>
  <si>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</si>
  <si>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</si>
  <si>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</si>
  <si>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</si>
  <si>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</si>
  <si>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</si>
  <si>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</si>
  <si>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</si>
  <si>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</si>
  <si>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</si>
  <si>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</si>
  <si>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</si>
  <si>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</si>
  <si>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</si>
  <si>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</si>
  <si>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</si>
  <si>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</si>
  <si>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147478</t>
  </si>
  <si>
    <t>47478</t>
  </si>
  <si>
    <t>LORADUR MITE</t>
  </si>
  <si>
    <t>POR TBL NOB 50</t>
  </si>
  <si>
    <t>149012</t>
  </si>
  <si>
    <t>49012</t>
  </si>
  <si>
    <t>SOTAHEXAL 80</t>
  </si>
  <si>
    <t>POR TBL NOB 20X80MG</t>
  </si>
  <si>
    <t>154150</t>
  </si>
  <si>
    <t>54150</t>
  </si>
  <si>
    <t>EGILOK 25MG</t>
  </si>
  <si>
    <t>TBL 60X25MG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</si>
  <si>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</si>
  <si>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</si>
  <si>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</si>
  <si>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</si>
  <si>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</si>
  <si>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</si>
  <si>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</si>
  <si>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</si>
  <si>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</si>
  <si>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</si>
  <si>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</si>
  <si>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</si>
  <si>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</si>
  <si>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</si>
  <si>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</si>
  <si>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</si>
  <si>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</si>
  <si>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</si>
  <si>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</si>
  <si>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</si>
  <si>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</si>
  <si>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</si>
  <si>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</si>
  <si>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</si>
  <si>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</si>
  <si>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</si>
  <si>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</si>
  <si>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</si>
  <si>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</si>
  <si>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</si>
  <si>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</si>
  <si>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</si>
  <si>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188356</t>
  </si>
  <si>
    <t>88356</t>
  </si>
  <si>
    <t>CARDILAN</t>
  </si>
  <si>
    <t>TBL 100X175MG</t>
  </si>
  <si>
    <t>192853</t>
  </si>
  <si>
    <t>POR CPS DUR 20X2MG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</si>
  <si>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</si>
  <si>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</si>
  <si>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</si>
  <si>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</si>
  <si>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</si>
  <si>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</si>
  <si>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</si>
  <si>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</si>
  <si>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</si>
  <si>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</si>
  <si>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</si>
  <si>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</si>
  <si>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</si>
  <si>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</si>
  <si>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</si>
  <si>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</si>
  <si>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</si>
  <si>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</si>
  <si>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</si>
  <si>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</si>
  <si>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</si>
  <si>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</si>
  <si>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</si>
  <si>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</si>
  <si>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</si>
  <si>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</si>
  <si>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</si>
  <si>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500798</t>
  </si>
  <si>
    <t>DZ DEBRIEKASAN roztok s rozpraš. 500 ml</t>
  </si>
  <si>
    <t>roztok</t>
  </si>
  <si>
    <t>844651</t>
  </si>
  <si>
    <t>101205</t>
  </si>
  <si>
    <t>PRESTARIUM NEO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</si>
  <si>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</si>
  <si>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</si>
  <si>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</si>
  <si>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</si>
  <si>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</si>
  <si>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</si>
  <si>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</si>
  <si>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</si>
  <si>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</si>
  <si>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</si>
  <si>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</si>
  <si>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</si>
  <si>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</si>
  <si>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</si>
  <si>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</si>
  <si>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</si>
  <si>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</si>
  <si>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</si>
  <si>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</si>
  <si>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</si>
  <si>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</si>
  <si>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</si>
  <si>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</si>
  <si>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848930</t>
  </si>
  <si>
    <t>155781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</si>
  <si>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</si>
  <si>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</si>
  <si>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</si>
  <si>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</si>
  <si>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</si>
  <si>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</si>
  <si>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</si>
  <si>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</si>
  <si>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</si>
  <si>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</si>
  <si>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</si>
  <si>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</si>
  <si>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</si>
  <si>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</si>
  <si>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</si>
  <si>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</si>
  <si>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</si>
  <si>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</si>
  <si>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905098</t>
  </si>
  <si>
    <t>23989</t>
  </si>
  <si>
    <t>DZ OCTENISEPT 1 l</t>
  </si>
  <si>
    <t>987465</t>
  </si>
  <si>
    <t>Menalind vlhké ošetř.ubrousky 50ks náhradní náplň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</si>
  <si>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</si>
  <si>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</si>
  <si>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</si>
  <si>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</si>
  <si>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</si>
  <si>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</si>
  <si>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</si>
  <si>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111242</t>
  </si>
  <si>
    <t>11242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</si>
  <si>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</si>
  <si>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</si>
  <si>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</si>
  <si>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</si>
  <si>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</si>
  <si>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</si>
  <si>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</si>
  <si>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</si>
  <si>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118305</t>
  </si>
  <si>
    <t>18305</t>
  </si>
  <si>
    <t>INF SOL10X1000ML PE</t>
  </si>
  <si>
    <t>121794</t>
  </si>
  <si>
    <t>21794</t>
  </si>
  <si>
    <t>MONOTAB SR</t>
  </si>
  <si>
    <t>POR TBL PRO50X100MG</t>
  </si>
  <si>
    <t>154094</t>
  </si>
  <si>
    <t>54094</t>
  </si>
  <si>
    <t>TRITTICO AC 75</t>
  </si>
  <si>
    <t>TBL RET 30X75MG</t>
  </si>
  <si>
    <t>157364</t>
  </si>
  <si>
    <t>57364</t>
  </si>
  <si>
    <t>AGGRENOX</t>
  </si>
  <si>
    <t>CPS RET 60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</si>
  <si>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</si>
  <si>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</si>
  <si>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</si>
  <si>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</si>
  <si>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</si>
  <si>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</si>
  <si>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</si>
  <si>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</si>
  <si>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841541</t>
  </si>
  <si>
    <t>MENALIND Mycí emulze 500ml</t>
  </si>
  <si>
    <t>848560</t>
  </si>
  <si>
    <t>125752</t>
  </si>
  <si>
    <t>ESSENTIALE FORTE N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</si>
  <si>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</si>
  <si>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</si>
  <si>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</si>
  <si>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</si>
  <si>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</si>
  <si>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</si>
  <si>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</si>
  <si>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</si>
  <si>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</si>
  <si>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</si>
  <si>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905022</t>
  </si>
  <si>
    <t>DZ Prontosan wound gel 30ml</t>
  </si>
  <si>
    <t>194921</t>
  </si>
  <si>
    <t>94921</t>
  </si>
  <si>
    <t>SIR 100ML 15MG/5ML</t>
  </si>
  <si>
    <t>803169</t>
  </si>
  <si>
    <t>KL BENZINUM 300g</t>
  </si>
  <si>
    <t>162317</t>
  </si>
  <si>
    <t>62317</t>
  </si>
  <si>
    <t>LIQ 1X1000ML</t>
  </si>
  <si>
    <t>900321</t>
  </si>
  <si>
    <t>KL PRIPRAVEK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</si>
  <si>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</si>
  <si>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</si>
  <si>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</si>
  <si>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</si>
  <si>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</si>
  <si>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</si>
  <si>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</si>
  <si>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</si>
  <si>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114693</t>
  </si>
  <si>
    <t>14693</t>
  </si>
  <si>
    <t>TARKA 180/2 MG TBL.</t>
  </si>
  <si>
    <t>POR TBL RET 28</t>
  </si>
  <si>
    <t>125930</t>
  </si>
  <si>
    <t>25930</t>
  </si>
  <si>
    <t>ZYPREXA 10 MG</t>
  </si>
  <si>
    <t>POR TBL FLM 28X10MG</t>
  </si>
  <si>
    <t>157351</t>
  </si>
  <si>
    <t>57351</t>
  </si>
  <si>
    <t>OXANTIL</t>
  </si>
  <si>
    <t>INJ 5X2ML</t>
  </si>
  <si>
    <t>169671</t>
  </si>
  <si>
    <t>69671</t>
  </si>
  <si>
    <t>INJECTIO PROCAIN.CHLOR.0.2% ARD</t>
  </si>
  <si>
    <t>INJ 1X500ML 0.2%</t>
  </si>
  <si>
    <t>169721</t>
  </si>
  <si>
    <t>ASACOL 400</t>
  </si>
  <si>
    <t>POR TBL ENT 100X400MG</t>
  </si>
  <si>
    <t>176432</t>
  </si>
  <si>
    <t>76432</t>
  </si>
  <si>
    <t>UROLOGICKÁ ČAJOVÁ SMĚS</t>
  </si>
  <si>
    <t>SPC 20X1.5GM(SACKY)</t>
  </si>
  <si>
    <t>790011</t>
  </si>
  <si>
    <t>Emspoma M 500g/chladivá</t>
  </si>
  <si>
    <t>845265</t>
  </si>
  <si>
    <t>107935</t>
  </si>
  <si>
    <t>GLYVENOL 400</t>
  </si>
  <si>
    <t>POR CPS MOL 60X400MG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</si>
  <si>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</si>
  <si>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</si>
  <si>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</si>
  <si>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</si>
  <si>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</si>
  <si>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</si>
  <si>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</si>
  <si>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</si>
  <si>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16321</t>
  </si>
  <si>
    <t>DRM UNG 1X250GM</t>
  </si>
  <si>
    <t>102668</t>
  </si>
  <si>
    <t>2668</t>
  </si>
  <si>
    <t>OPHTHALMO-HYDROCORTISON LECIVA</t>
  </si>
  <si>
    <t>UNG OPH 1X5GM 0.5%</t>
  </si>
  <si>
    <t>146692</t>
  </si>
  <si>
    <t>46692</t>
  </si>
  <si>
    <t>EUTHYROX 75</t>
  </si>
  <si>
    <t>TBL 100X75RG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</si>
  <si>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</si>
  <si>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</si>
  <si>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</si>
  <si>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</si>
  <si>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</si>
  <si>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</si>
  <si>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</si>
  <si>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900511</t>
  </si>
  <si>
    <t>KL SOL.ACIDI BORICI 3%,200G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</si>
  <si>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</si>
  <si>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</si>
  <si>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</si>
  <si>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</si>
  <si>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</si>
  <si>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</si>
  <si>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</si>
  <si>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111062</t>
  </si>
  <si>
    <t>11062</t>
  </si>
  <si>
    <t>OXYCONTIN 20 MG</t>
  </si>
  <si>
    <t>POR TBL PRO 30X20MG</t>
  </si>
  <si>
    <t>161238</t>
  </si>
  <si>
    <t>61238</t>
  </si>
  <si>
    <t>THEOPLUS</t>
  </si>
  <si>
    <t>TBL RET 30X300MG</t>
  </si>
  <si>
    <t>187167</t>
  </si>
  <si>
    <t>87167</t>
  </si>
  <si>
    <t>AMITRIPTYLIN SLOVAKOFARMA</t>
  </si>
  <si>
    <t>TBL OBD 50X28.3MG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</si>
  <si>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</si>
  <si>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</si>
  <si>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</si>
  <si>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</si>
  <si>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</si>
  <si>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</si>
  <si>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921184</t>
  </si>
  <si>
    <t>KL UNGUENTUM</t>
  </si>
  <si>
    <t>106092</t>
  </si>
  <si>
    <t>6092</t>
  </si>
  <si>
    <t>GUTRON 5MG</t>
  </si>
  <si>
    <t>TBL 50X5MG</t>
  </si>
  <si>
    <t>847727</t>
  </si>
  <si>
    <t>500717</t>
  </si>
  <si>
    <t>XARELTO 10 MG</t>
  </si>
  <si>
    <t>POR TBL FLM 10X10MG</t>
  </si>
  <si>
    <t>181425</t>
  </si>
  <si>
    <t>81425</t>
  </si>
  <si>
    <t>XALACOM</t>
  </si>
  <si>
    <t>OPH GTT SOL 1X2.5ML</t>
  </si>
  <si>
    <t>850169</t>
  </si>
  <si>
    <t>169211</t>
  </si>
  <si>
    <t>AMBROSAN 15 MG/5 ML SIRUP</t>
  </si>
  <si>
    <t>POR SIR 1X100ML/300MG</t>
  </si>
  <si>
    <t>900873</t>
  </si>
  <si>
    <t>KL VASELINUM ALBUM, 100G</t>
  </si>
  <si>
    <t>987828</t>
  </si>
  <si>
    <t>187764</t>
  </si>
  <si>
    <t>DRM GEL 1X11.5GM/27.6KU</t>
  </si>
  <si>
    <t>154815</t>
  </si>
  <si>
    <t>TETANOL PUR</t>
  </si>
  <si>
    <t>INJ SUS 1X0.5ML</t>
  </si>
  <si>
    <t>788943</t>
  </si>
  <si>
    <t>Dermo-chlorophyl spray 30g (Dr.Muller)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</si>
  <si>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</si>
  <si>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</si>
  <si>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</si>
  <si>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</si>
  <si>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</si>
  <si>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</si>
  <si>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920060</t>
  </si>
  <si>
    <t>KL SOL.ARG.NITR.20% 10G</t>
  </si>
  <si>
    <t>921048</t>
  </si>
  <si>
    <t>KL SOL.HYD.PEROX.3% 250G</t>
  </si>
  <si>
    <t>115879</t>
  </si>
  <si>
    <t>198313</t>
  </si>
  <si>
    <t>DZ BRAUNOL FOAM 200ml</t>
  </si>
  <si>
    <t>192204</t>
  </si>
  <si>
    <t>ELOCOM</t>
  </si>
  <si>
    <t>DRM UNG 1X15GM 0.1%</t>
  </si>
  <si>
    <t>900506</t>
  </si>
  <si>
    <t>KL CPS KOLITICKA SMES, 100CPS</t>
  </si>
  <si>
    <t>188518</t>
  </si>
  <si>
    <t>88518</t>
  </si>
  <si>
    <t>AMICLOTON</t>
  </si>
  <si>
    <t>176715</t>
  </si>
  <si>
    <t>76715</t>
  </si>
  <si>
    <t>TENORETIC</t>
  </si>
  <si>
    <t>TBL OBD 28</t>
  </si>
  <si>
    <t>187906</t>
  </si>
  <si>
    <t>87906</t>
  </si>
  <si>
    <t>KORYLAN</t>
  </si>
  <si>
    <t>TBL 10</t>
  </si>
  <si>
    <t>169191</t>
  </si>
  <si>
    <t>69191</t>
  </si>
  <si>
    <t>EUTHYROX 150</t>
  </si>
  <si>
    <t>TBL 100X150RG</t>
  </si>
  <si>
    <t>126247</t>
  </si>
  <si>
    <t>26247</t>
  </si>
  <si>
    <t>AZOPT</t>
  </si>
  <si>
    <t>OPH GTT SUS 1X5ML</t>
  </si>
  <si>
    <t>382099</t>
  </si>
  <si>
    <t>82099</t>
  </si>
  <si>
    <t>KRYTÍ GELOVÉ HEMAGEL 5G</t>
  </si>
  <si>
    <t>HEMAGEL V TUBĚ O OBSAHU 5G</t>
  </si>
  <si>
    <t>119570</t>
  </si>
  <si>
    <t>19570</t>
  </si>
  <si>
    <t>LAGOSA</t>
  </si>
  <si>
    <t>DRG 50X150MG</t>
  </si>
  <si>
    <t>847890</t>
  </si>
  <si>
    <t>140370</t>
  </si>
  <si>
    <t>BLESSIN PLUS H 80/12,5 MG</t>
  </si>
  <si>
    <t>POR TBL FLM 28X80/12.5MG</t>
  </si>
  <si>
    <t>112895</t>
  </si>
  <si>
    <t>12895</t>
  </si>
  <si>
    <t>POR GRA SOL30SÁČKŮ</t>
  </si>
  <si>
    <t>179325</t>
  </si>
  <si>
    <t>DORETA 75 MG/650 MG</t>
  </si>
  <si>
    <t>848215</t>
  </si>
  <si>
    <t>125515</t>
  </si>
  <si>
    <t>APO-ATENOL 100 MG</t>
  </si>
  <si>
    <t>132673</t>
  </si>
  <si>
    <t>32673</t>
  </si>
  <si>
    <t>METOPROLOL AL 200 RETARD</t>
  </si>
  <si>
    <t>POR TBL PRO50X200MG</t>
  </si>
  <si>
    <t>146966</t>
  </si>
  <si>
    <t>46966</t>
  </si>
  <si>
    <t>RISPERDAL 2MG</t>
  </si>
  <si>
    <t>TBL OBD 20X2MG</t>
  </si>
  <si>
    <t>155671</t>
  </si>
  <si>
    <t>KYLOTAN PLUS H 80/12,5 MG</t>
  </si>
  <si>
    <t>987473</t>
  </si>
  <si>
    <t>146894</t>
  </si>
  <si>
    <t>ZOLPIDEM MYLAN</t>
  </si>
  <si>
    <t>157871</t>
  </si>
  <si>
    <t>PARACETAMOL KABI 10 MG/ML</t>
  </si>
  <si>
    <t>INF SOL 10X50ML/500MG</t>
  </si>
  <si>
    <t>158893</t>
  </si>
  <si>
    <t>58893</t>
  </si>
  <si>
    <t>XALATAN</t>
  </si>
  <si>
    <t>GTT OPH 1X2.5ML</t>
  </si>
  <si>
    <t>200863</t>
  </si>
  <si>
    <t>OPHTHALMO-SEPTONEX</t>
  </si>
  <si>
    <t>OPH GTT SOL 1X10ML PLAST</t>
  </si>
  <si>
    <t>129734</t>
  </si>
  <si>
    <t>29734</t>
  </si>
  <si>
    <t>EUCREAS 50 MG/850 MG</t>
  </si>
  <si>
    <t>394153</t>
  </si>
  <si>
    <t>Calcium Pantotenicum 30g Generica</t>
  </si>
  <si>
    <t>396413</t>
  </si>
  <si>
    <t>Optive Plus oční kapky 10ml</t>
  </si>
  <si>
    <t>989354</t>
  </si>
  <si>
    <t>3M Cavilon ochranný bariérový krém tuba 28g</t>
  </si>
  <si>
    <t>988230</t>
  </si>
  <si>
    <t>Apotheke Urologický čaj 20x2g n.s.</t>
  </si>
  <si>
    <t>169109</t>
  </si>
  <si>
    <t>EFECTIN ER 75 MG</t>
  </si>
  <si>
    <t>POR CPS RDR 28X75MG I</t>
  </si>
  <si>
    <t>155500</t>
  </si>
  <si>
    <t>55500</t>
  </si>
  <si>
    <t>HALSET</t>
  </si>
  <si>
    <t>LOZ 24X1.5MG</t>
  </si>
  <si>
    <t>185344</t>
  </si>
  <si>
    <t>ORTANOL 20 MG</t>
  </si>
  <si>
    <t>200311</t>
  </si>
  <si>
    <t>KREON 40 000</t>
  </si>
  <si>
    <t>POR CPS ETD 50X400MG</t>
  </si>
  <si>
    <t>202924</t>
  </si>
  <si>
    <t>POR TBL FLM 10X250MG</t>
  </si>
  <si>
    <t>104063</t>
  </si>
  <si>
    <t>4063</t>
  </si>
  <si>
    <t>CAVINTON</t>
  </si>
  <si>
    <t>110252</t>
  </si>
  <si>
    <t>10252</t>
  </si>
  <si>
    <t>CAVINTON FORTE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</si>
  <si>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</si>
  <si>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</si>
  <si>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</si>
  <si>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</si>
  <si>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</si>
  <si>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</si>
  <si>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</si>
  <si>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</si>
  <si>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</si>
  <si>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</si>
  <si>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</si>
  <si>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147144</t>
  </si>
  <si>
    <t>47144</t>
  </si>
  <si>
    <t>LETROX 100</t>
  </si>
  <si>
    <t>TBL 100X100RG</t>
  </si>
  <si>
    <t>149123</t>
  </si>
  <si>
    <t>49123</t>
  </si>
  <si>
    <t>CONTROLOC 40 MG</t>
  </si>
  <si>
    <t>POR TBL ENT 28X40MG</t>
  </si>
  <si>
    <t>153535</t>
  </si>
  <si>
    <t>53535</t>
  </si>
  <si>
    <t>PROPAFENON AL 150</t>
  </si>
  <si>
    <t>TBL OBD 50X150MG</t>
  </si>
  <si>
    <t>156102</t>
  </si>
  <si>
    <t>56102</t>
  </si>
  <si>
    <t>CPS 14X30MG</t>
  </si>
  <si>
    <t>159671</t>
  </si>
  <si>
    <t>59671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</si>
  <si>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</si>
  <si>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</si>
  <si>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</si>
  <si>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</si>
  <si>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</si>
  <si>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</si>
  <si>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</si>
  <si>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</si>
  <si>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</si>
  <si>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</si>
  <si>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</si>
  <si>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</si>
  <si>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</si>
  <si>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</si>
  <si>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</si>
  <si>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</si>
  <si>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TBL OBD 10X10MG</t>
  </si>
  <si>
    <t>166759</t>
  </si>
  <si>
    <t>POR TBL FLM 40X50MG</t>
  </si>
  <si>
    <t>190957</t>
  </si>
  <si>
    <t>90957</t>
  </si>
  <si>
    <t>XANAX</t>
  </si>
  <si>
    <t>191280</t>
  </si>
  <si>
    <t>91280</t>
  </si>
  <si>
    <t>TBL 30X150MG</t>
  </si>
  <si>
    <t>193013</t>
  </si>
  <si>
    <t>93013</t>
  </si>
  <si>
    <t>SORTIS 10MG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</si>
  <si>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</si>
  <si>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</si>
  <si>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</si>
  <si>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</si>
  <si>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</si>
  <si>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</si>
  <si>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</si>
  <si>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</si>
  <si>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</si>
  <si>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</si>
  <si>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</si>
  <si>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</si>
  <si>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</si>
  <si>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</si>
  <si>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</si>
  <si>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</si>
  <si>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</si>
  <si>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</si>
  <si>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</si>
  <si>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</si>
  <si>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</si>
  <si>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145215</t>
  </si>
  <si>
    <t>45215</t>
  </si>
  <si>
    <t>ZOXON 4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</si>
  <si>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</si>
  <si>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</si>
  <si>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</si>
  <si>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</si>
  <si>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</si>
  <si>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</si>
  <si>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</si>
  <si>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</si>
  <si>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180050</t>
  </si>
  <si>
    <t>HELIDES 20 MG ENTEROSOLVENTNÍ TVRDÉ TOBOLKY</t>
  </si>
  <si>
    <t>184319</t>
  </si>
  <si>
    <t>ATIMOS 12 MCG</t>
  </si>
  <si>
    <t>INH SOL PSS 100X12RG</t>
  </si>
  <si>
    <t>193015</t>
  </si>
  <si>
    <t>93015</t>
  </si>
  <si>
    <t>SORTIS 10 MG</t>
  </si>
  <si>
    <t>POR TBL FLM100X10MG</t>
  </si>
  <si>
    <t>147133</t>
  </si>
  <si>
    <t>47133</t>
  </si>
  <si>
    <t>LETROX 150</t>
  </si>
  <si>
    <t>110820</t>
  </si>
  <si>
    <t>10820</t>
  </si>
  <si>
    <t>ZOFRAN</t>
  </si>
  <si>
    <t>INJ SOL 5X4ML/8MG</t>
  </si>
  <si>
    <t>849666</t>
  </si>
  <si>
    <t>119688</t>
  </si>
  <si>
    <t>POR TBL ENT 100X40MG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</si>
  <si>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</si>
  <si>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</si>
  <si>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</si>
  <si>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</si>
  <si>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</si>
  <si>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</si>
  <si>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</si>
  <si>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</si>
  <si>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154032</t>
  </si>
  <si>
    <t>54032</t>
  </si>
  <si>
    <t>VERAPAMIL AL 240 RETARD</t>
  </si>
  <si>
    <t>POR TBL RET50X240MG</t>
  </si>
  <si>
    <t>142780</t>
  </si>
  <si>
    <t>42780</t>
  </si>
  <si>
    <t>TRALGIT SR 200</t>
  </si>
  <si>
    <t>POR TBL RET30X200MG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</si>
  <si>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</si>
  <si>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</si>
  <si>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</si>
  <si>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</si>
  <si>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</si>
  <si>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</si>
  <si>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</si>
  <si>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</si>
  <si>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</si>
  <si>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</si>
  <si>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</si>
  <si>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</si>
  <si>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</si>
  <si>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</si>
  <si>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847098</t>
  </si>
  <si>
    <t>33705</t>
  </si>
  <si>
    <t>NUTRIDRINK S PŘÍCH. VANILKOVOU 200ml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</si>
  <si>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</si>
  <si>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</si>
  <si>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</si>
  <si>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</si>
  <si>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</si>
  <si>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</si>
  <si>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</si>
  <si>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</si>
  <si>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</si>
  <si>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</si>
  <si>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</si>
  <si>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</si>
  <si>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</si>
  <si>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</si>
  <si>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</si>
  <si>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117149</t>
  </si>
  <si>
    <t>17149</t>
  </si>
  <si>
    <t>POR TBL FLM12X375MG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</si>
  <si>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</si>
  <si>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</si>
  <si>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</si>
  <si>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</si>
  <si>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</si>
  <si>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</si>
  <si>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</si>
  <si>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</si>
  <si>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</si>
  <si>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</si>
  <si>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</si>
  <si>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</si>
  <si>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144285</t>
  </si>
  <si>
    <t>44285</t>
  </si>
  <si>
    <t>NORMIX</t>
  </si>
  <si>
    <t>TBL OBD 12X200MG</t>
  </si>
  <si>
    <t>103952</t>
  </si>
  <si>
    <t>3952</t>
  </si>
  <si>
    <t>AMIKIN</t>
  </si>
  <si>
    <t>INJ 1X2ML/500MG</t>
  </si>
  <si>
    <t>114877</t>
  </si>
  <si>
    <t>14877</t>
  </si>
  <si>
    <t>IALUGEN PLUS</t>
  </si>
  <si>
    <t>CRM 1X60GM</t>
  </si>
  <si>
    <t>153202</t>
  </si>
  <si>
    <t>53202</t>
  </si>
  <si>
    <t>CIPHIN 500</t>
  </si>
  <si>
    <t>117041</t>
  </si>
  <si>
    <t>17041</t>
  </si>
  <si>
    <t>CEFOBID 1 G</t>
  </si>
  <si>
    <t>INJ SIC 1X1GM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</si>
  <si>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</si>
  <si>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</si>
  <si>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</si>
  <si>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</si>
  <si>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</si>
  <si>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</si>
  <si>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</si>
  <si>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</si>
  <si>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</si>
  <si>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</si>
  <si>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</si>
  <si>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47256</t>
  </si>
  <si>
    <t>INF SOL 20X100ML-PE</t>
  </si>
  <si>
    <t>100168</t>
  </si>
  <si>
    <t>168</t>
  </si>
  <si>
    <t>HYDROCHLOROTHIAZID LECIVA</t>
  </si>
  <si>
    <t>100889</t>
  </si>
  <si>
    <t>889</t>
  </si>
  <si>
    <t>PITYOL</t>
  </si>
  <si>
    <t>109847</t>
  </si>
  <si>
    <t>9847</t>
  </si>
  <si>
    <t>SUP 6X6.5MG</t>
  </si>
  <si>
    <t>155947</t>
  </si>
  <si>
    <t>55947</t>
  </si>
  <si>
    <t>OPHTAL LIQ 2X50ML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</si>
  <si>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</si>
  <si>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</si>
  <si>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</si>
  <si>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</si>
  <si>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</si>
  <si>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</si>
  <si>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</si>
  <si>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</si>
  <si>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169623</t>
  </si>
  <si>
    <t>KAPIDIN 10 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</si>
  <si>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</si>
  <si>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</si>
  <si>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</si>
  <si>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</si>
  <si>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</si>
  <si>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</si>
  <si>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</si>
  <si>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</si>
  <si>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192086</t>
  </si>
  <si>
    <t>92086</t>
  </si>
  <si>
    <t>ROWATINEX</t>
  </si>
  <si>
    <t>GTT 1X10ML</t>
  </si>
  <si>
    <t>193582</t>
  </si>
  <si>
    <t>93582</t>
  </si>
  <si>
    <t>ANACID 5ML</t>
  </si>
  <si>
    <t>SUS 30X5ML</t>
  </si>
  <si>
    <t>194248</t>
  </si>
  <si>
    <t>94248</t>
  </si>
  <si>
    <t>196190</t>
  </si>
  <si>
    <t>96190</t>
  </si>
  <si>
    <t>MONOSAN 20MG</t>
  </si>
  <si>
    <t>TBL 30X20MG</t>
  </si>
  <si>
    <t>199295</t>
  </si>
  <si>
    <t>99295</t>
  </si>
  <si>
    <t>TBL 20X100MG</t>
  </si>
  <si>
    <t>395997</t>
  </si>
  <si>
    <t>DZ SOFTASEPT N BEZBARVÝ 250 ml</t>
  </si>
  <si>
    <t>117162</t>
  </si>
  <si>
    <t>17162</t>
  </si>
  <si>
    <t>SPASMED 15</t>
  </si>
  <si>
    <t>POR TBL FLM 30X15MG</t>
  </si>
  <si>
    <t>122110</t>
  </si>
  <si>
    <t>22110</t>
  </si>
  <si>
    <t>GLIBOMET</t>
  </si>
  <si>
    <t>POR TBL FLM 100</t>
  </si>
  <si>
    <t>131089</t>
  </si>
  <si>
    <t>31089</t>
  </si>
  <si>
    <t>NITROMINT 2.6MG</t>
  </si>
  <si>
    <t>TBL RET 60X2.6MG</t>
  </si>
  <si>
    <t>849425</t>
  </si>
  <si>
    <t>115479</t>
  </si>
  <si>
    <t>APO-ENALAPRIL 5 MG</t>
  </si>
  <si>
    <t>183274</t>
  </si>
  <si>
    <t>83275</t>
  </si>
  <si>
    <t>GELOFUSINE 20x500 ml</t>
  </si>
  <si>
    <t>INF SOL20X500ML</t>
  </si>
  <si>
    <t>98236</t>
  </si>
  <si>
    <t>HYDROGENUHLIČITAN SODNÝ 4.2%(W/V)-BRAUN</t>
  </si>
  <si>
    <t>INF SOL 1X250ML</t>
  </si>
  <si>
    <t>100874</t>
  </si>
  <si>
    <t>874</t>
  </si>
  <si>
    <t>OPHTHALMO-AZULEN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</si>
  <si>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</si>
  <si>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</si>
  <si>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</si>
  <si>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</si>
  <si>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</si>
  <si>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</si>
  <si>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</si>
  <si>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</si>
  <si>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</si>
  <si>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</si>
  <si>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</si>
  <si>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</si>
  <si>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</si>
  <si>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</si>
  <si>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</si>
  <si>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</si>
  <si>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</si>
  <si>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</si>
  <si>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</si>
  <si>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</si>
  <si>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</si>
  <si>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</si>
  <si>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</si>
  <si>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</si>
  <si>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</si>
  <si>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</si>
  <si>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</si>
  <si>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</si>
  <si>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</si>
  <si>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</si>
  <si>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</si>
  <si>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</si>
  <si>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</si>
  <si>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</si>
  <si>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</si>
  <si>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</si>
  <si>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</si>
  <si>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</si>
  <si>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</si>
  <si>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</si>
  <si>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</si>
  <si>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500268</t>
  </si>
  <si>
    <t>KL CHLADIVE MAZANI 900 g KULICH</t>
  </si>
  <si>
    <t>703722</t>
  </si>
  <si>
    <t>MENALIND Olejový spray na ochranu kůže</t>
  </si>
  <si>
    <t>120401</t>
  </si>
  <si>
    <t>20401</t>
  </si>
  <si>
    <t>IBALGIN GEL 50G</t>
  </si>
  <si>
    <t>DRM GEL 1X50GM</t>
  </si>
  <si>
    <t>169743</t>
  </si>
  <si>
    <t>69743</t>
  </si>
  <si>
    <t>INF 1X80ML</t>
  </si>
  <si>
    <t>849045</t>
  </si>
  <si>
    <t>155938</t>
  </si>
  <si>
    <t>HERPESIN 200</t>
  </si>
  <si>
    <t>POR TBL NOB 25X200MG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</si>
  <si>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</si>
  <si>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</si>
  <si>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</si>
  <si>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</si>
  <si>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</si>
  <si>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</si>
  <si>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</si>
  <si>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</si>
  <si>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</si>
  <si>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</si>
  <si>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</si>
  <si>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</si>
  <si>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</si>
  <si>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</si>
  <si>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</si>
  <si>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103388</t>
  </si>
  <si>
    <t>3388</t>
  </si>
  <si>
    <t>FLUCINAR</t>
  </si>
  <si>
    <t>UNG 1X15GM 0.025%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</si>
  <si>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</si>
  <si>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</si>
  <si>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</si>
  <si>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</si>
  <si>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</si>
  <si>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</si>
  <si>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</si>
  <si>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</si>
  <si>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197580</t>
  </si>
  <si>
    <t>97580</t>
  </si>
  <si>
    <t>BEPANTHEN</t>
  </si>
  <si>
    <t>CRM 1X30GM 5%</t>
  </si>
  <si>
    <t>845813</t>
  </si>
  <si>
    <t>Deca durabolin 50mg amp.1x1ml</t>
  </si>
  <si>
    <t>900881</t>
  </si>
  <si>
    <t>KL BALS.VISNEVSKI 100G</t>
  </si>
  <si>
    <t>848583</t>
  </si>
  <si>
    <t>125519</t>
  </si>
  <si>
    <t>APO-METOPROLOL 100</t>
  </si>
  <si>
    <t>930255</t>
  </si>
  <si>
    <t>KL CHLADIVE MAZANI 450 g FAG.,KUL.</t>
  </si>
  <si>
    <t>DPH 21%</t>
  </si>
  <si>
    <t>102159</t>
  </si>
  <si>
    <t>2159</t>
  </si>
  <si>
    <t>SULFASALAZIN</t>
  </si>
  <si>
    <t>TBL 50X500MG</t>
  </si>
  <si>
    <t>119759</t>
  </si>
  <si>
    <t>19759</t>
  </si>
  <si>
    <t>DRM CRM1X30GM 0.05%</t>
  </si>
  <si>
    <t>158653</t>
  </si>
  <si>
    <t>58653</t>
  </si>
  <si>
    <t>CLOTRIMAZOL AL 100</t>
  </si>
  <si>
    <t>TBL VAG 6X100MG+APL</t>
  </si>
  <si>
    <t>100560</t>
  </si>
  <si>
    <t>560</t>
  </si>
  <si>
    <t>PLEGOMAZIN</t>
  </si>
  <si>
    <t>INJ 10X5ML/25MG</t>
  </si>
  <si>
    <t>844148</t>
  </si>
  <si>
    <t>104694</t>
  </si>
  <si>
    <t>MUCOSOLVAN PRO DOSPĚLÉ</t>
  </si>
  <si>
    <t>POR SIR 1X100ML</t>
  </si>
  <si>
    <t>921209</t>
  </si>
  <si>
    <t>KL BALS.VISNEVSKI 50G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</si>
  <si>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</si>
  <si>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</si>
  <si>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</si>
  <si>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</si>
  <si>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</si>
  <si>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</si>
  <si>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</si>
  <si>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</si>
  <si>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</si>
  <si>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</si>
  <si>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</si>
  <si>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</si>
  <si>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</si>
  <si>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</si>
  <si>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</si>
  <si>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500240</t>
  </si>
  <si>
    <t>DZ DEBRIEKASAN push pull 500 ml</t>
  </si>
  <si>
    <t>900497</t>
  </si>
  <si>
    <t>KL CPS KOLITICKA  SMES, 50 CPS</t>
  </si>
  <si>
    <t>921020</t>
  </si>
  <si>
    <t>KL BENZINUM 130g</t>
  </si>
  <si>
    <t>921395</t>
  </si>
  <si>
    <t>50KS</t>
  </si>
  <si>
    <t>921525</t>
  </si>
  <si>
    <t>KL MESOCAIN GEL, 250G v láhvi s pumpou</t>
  </si>
  <si>
    <t>NESTERILNÍ</t>
  </si>
  <si>
    <t>798615</t>
  </si>
  <si>
    <t>CRYOS SPRAY</t>
  </si>
  <si>
    <t>930095</t>
  </si>
  <si>
    <t>KL VASELINUM ALBUM, 30G</t>
  </si>
  <si>
    <t>186966</t>
  </si>
  <si>
    <t>86966</t>
  </si>
  <si>
    <t>ARDEANUTRISOL G 5</t>
  </si>
  <si>
    <t>194329</t>
  </si>
  <si>
    <t>94329</t>
  </si>
  <si>
    <t>AKTIFERRIN</t>
  </si>
  <si>
    <t>CPS 20</t>
  </si>
  <si>
    <t>159982</t>
  </si>
  <si>
    <t>59982</t>
  </si>
  <si>
    <t>ICHTOXYL</t>
  </si>
  <si>
    <t>196194</t>
  </si>
  <si>
    <t>96194</t>
  </si>
  <si>
    <t>FAMOSAN</t>
  </si>
  <si>
    <t>TBL OBD 20X40MG</t>
  </si>
  <si>
    <t>921393</t>
  </si>
  <si>
    <t>30KS</t>
  </si>
  <si>
    <t>159746</t>
  </si>
  <si>
    <t>59746</t>
  </si>
  <si>
    <t>HEŘMÁNKOVÝ ČAJ</t>
  </si>
  <si>
    <t>SPC 20X1.5GM(SCCKY)</t>
  </si>
  <si>
    <t>500676</t>
  </si>
  <si>
    <t>DZ Prontosan wound gel 250ml</t>
  </si>
  <si>
    <t>900521</t>
  </si>
  <si>
    <t>KL BENZINUM 180g</t>
  </si>
  <si>
    <t>500033</t>
  </si>
  <si>
    <t>Epaderm Cream</t>
  </si>
  <si>
    <t>500G</t>
  </si>
  <si>
    <t>180087</t>
  </si>
  <si>
    <t>SYMBICORT TURBUHALER 200 MIKROGRAMŮ/ 6 MIKROGRAMŮ/</t>
  </si>
  <si>
    <t>INH PLV 1X120DÁV</t>
  </si>
  <si>
    <t>107678</t>
  </si>
  <si>
    <t>INF CNC SOL 20X20ML</t>
  </si>
  <si>
    <t>128389</t>
  </si>
  <si>
    <t>28389</t>
  </si>
  <si>
    <t>CYMBALTA 60 MG</t>
  </si>
  <si>
    <t>POR CPS ETD 28X60MG</t>
  </si>
  <si>
    <t>989371</t>
  </si>
  <si>
    <t>Ocuvite COMPLETE cps.30</t>
  </si>
  <si>
    <t>201608</t>
  </si>
  <si>
    <t>ZALDIAR</t>
  </si>
  <si>
    <t>989607</t>
  </si>
  <si>
    <t>B-Komplex forte Zentiva drg.20</t>
  </si>
  <si>
    <t>114439</t>
  </si>
  <si>
    <t>14439</t>
  </si>
  <si>
    <t>FOKUSIN</t>
  </si>
  <si>
    <t>POR CPS RDR30X0.4MG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</si>
  <si>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</si>
  <si>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</si>
  <si>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</si>
  <si>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</si>
  <si>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</si>
  <si>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</si>
  <si>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</si>
  <si>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</si>
  <si>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</si>
  <si>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</si>
  <si>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</si>
  <si>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159503</t>
  </si>
  <si>
    <t>59503</t>
  </si>
  <si>
    <t>LIPANTHYL SUPRA 160MG</t>
  </si>
  <si>
    <t>TBL RET 30X160MG</t>
  </si>
  <si>
    <t>193018</t>
  </si>
  <si>
    <t>93018</t>
  </si>
  <si>
    <t>SORTIS 20 MG</t>
  </si>
  <si>
    <t>POR TBL FLM100X20MG</t>
  </si>
  <si>
    <t>196977</t>
  </si>
  <si>
    <t>96977</t>
  </si>
  <si>
    <t>846446</t>
  </si>
  <si>
    <t>124343</t>
  </si>
  <si>
    <t>CEZERA 5 MG</t>
  </si>
  <si>
    <t>849444</t>
  </si>
  <si>
    <t>163085</t>
  </si>
  <si>
    <t>AMARYL 3 MG</t>
  </si>
  <si>
    <t>POR TBL NOB 30X3MG</t>
  </si>
  <si>
    <t>126486</t>
  </si>
  <si>
    <t>26486</t>
  </si>
  <si>
    <t>ACTRAPID PENFILL 100IU/ML</t>
  </si>
  <si>
    <t>INJ SOL 5X3ML</t>
  </si>
  <si>
    <t>844306</t>
  </si>
  <si>
    <t>102674</t>
  </si>
  <si>
    <t>BETAHISTIN ACTAVIS 8 MG</t>
  </si>
  <si>
    <t>POR TBL NOB100X8MG</t>
  </si>
  <si>
    <t>132083</t>
  </si>
  <si>
    <t>32083</t>
  </si>
  <si>
    <t>TRALGIT GTT.</t>
  </si>
  <si>
    <t>POR GTT SOL 1x10ML</t>
  </si>
  <si>
    <t>159505</t>
  </si>
  <si>
    <t>59505</t>
  </si>
  <si>
    <t>LIPANTHYL SUPRA 160 MG</t>
  </si>
  <si>
    <t>POR TBL RET 90X160MG</t>
  </si>
  <si>
    <t>849900</t>
  </si>
  <si>
    <t>125086</t>
  </si>
  <si>
    <t>849578</t>
  </si>
  <si>
    <t>149480</t>
  </si>
  <si>
    <t>ZYLLT 75 MG</t>
  </si>
  <si>
    <t>POR TBL FLM 28X75MG</t>
  </si>
  <si>
    <t>26794</t>
  </si>
  <si>
    <t>NOVORAPID FLEXPEN 100 U/ML</t>
  </si>
  <si>
    <t>849997</t>
  </si>
  <si>
    <t>500278</t>
  </si>
  <si>
    <t>OPRYMEA 0,7 MG</t>
  </si>
  <si>
    <t>POR TBL NOB 30X0.7MG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</si>
  <si>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</si>
  <si>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</si>
  <si>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</si>
  <si>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</si>
  <si>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</si>
  <si>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</si>
  <si>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25746</t>
  </si>
  <si>
    <t>INVANZ 1 G</t>
  </si>
  <si>
    <t>INF PLV SOL 1X1GM</t>
  </si>
  <si>
    <t>101077</t>
  </si>
  <si>
    <t>1077</t>
  </si>
  <si>
    <t>OPHTHALMO-FRAMYKOIN COMPOSITUM</t>
  </si>
  <si>
    <t>108808</t>
  </si>
  <si>
    <t>8808</t>
  </si>
  <si>
    <t>DALACIN C</t>
  </si>
  <si>
    <t>INJ SOL 1X6ML/900MG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</si>
  <si>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</si>
  <si>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</si>
  <si>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</si>
  <si>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</si>
  <si>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</si>
  <si>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</si>
  <si>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</si>
  <si>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</si>
  <si>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50113011</t>
  </si>
  <si>
    <t>87240</t>
  </si>
  <si>
    <t>Fanhdi 100 I.U/ml(1000 I.U.)GRIFOLS</t>
  </si>
  <si>
    <t>87239</t>
  </si>
  <si>
    <t>Fanhdi 50 I.U./ml(500 I.U) GRIFOLS</t>
  </si>
  <si>
    <t>921458</t>
  </si>
  <si>
    <t>KL ETHER 200G</t>
  </si>
  <si>
    <t>790001</t>
  </si>
  <si>
    <t>TRAUMACEL P 2G</t>
  </si>
  <si>
    <t>neleč.</t>
  </si>
  <si>
    <t>900438</t>
  </si>
  <si>
    <t>KL SOL.FORMALDEHYDI 10%,500G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</si>
  <si>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</si>
  <si>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</si>
  <si>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</si>
  <si>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</si>
  <si>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</si>
  <si>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</si>
  <si>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</si>
  <si>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841562</t>
  </si>
  <si>
    <t>KL ETHER 160G</t>
  </si>
  <si>
    <t>921284</t>
  </si>
  <si>
    <t>KL ETHER 180G</t>
  </si>
  <si>
    <t>921539</t>
  </si>
  <si>
    <t>KL SOL.FORMAL. PUFR. 500 g</t>
  </si>
  <si>
    <t>394080</t>
  </si>
  <si>
    <t>KL MESOCAIN GEL, 500G v láhvi s pumpou</t>
  </si>
  <si>
    <t>108510</t>
  </si>
  <si>
    <t>8510</t>
  </si>
  <si>
    <t>INJ 5X2ML 0.5%</t>
  </si>
  <si>
    <t>900015</t>
  </si>
  <si>
    <t>KL SOL.HYD.PEROX.3% 300 G</t>
  </si>
  <si>
    <t>192143</t>
  </si>
  <si>
    <t>DIPROPHOS</t>
  </si>
  <si>
    <t>INJ SUS 5X1ML/7MG</t>
  </si>
  <si>
    <t>136097</t>
  </si>
  <si>
    <t>QUETIAPIN TEVA 100 MG POTAHOVANÉ TABLETY</t>
  </si>
  <si>
    <t>POR TBL FLM 30X100MG</t>
  </si>
  <si>
    <t>47244</t>
  </si>
  <si>
    <t>111696</t>
  </si>
  <si>
    <t>11696</t>
  </si>
  <si>
    <t>PLASMALYTE ROZTOK S GLUKOZOU 5%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</si>
  <si>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</si>
  <si>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</si>
  <si>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</si>
  <si>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</si>
  <si>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</si>
  <si>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</si>
  <si>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</si>
  <si>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</si>
  <si>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</si>
  <si>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</si>
  <si>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</si>
  <si>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</si>
  <si>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</si>
  <si>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</si>
  <si>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</si>
  <si>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</si>
  <si>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184284</t>
  </si>
  <si>
    <t>CONCOR COMBI 5 MG/5 MG</t>
  </si>
  <si>
    <t>197026</t>
  </si>
  <si>
    <t>97026</t>
  </si>
  <si>
    <t>ENELBIN RETARD</t>
  </si>
  <si>
    <t>TBL OBD 50X100MG</t>
  </si>
  <si>
    <t>199333</t>
  </si>
  <si>
    <t>99333</t>
  </si>
  <si>
    <t>FUROSEMID BIOTIKA FORTE</t>
  </si>
  <si>
    <t>INJ 10X10ML/125MG</t>
  </si>
  <si>
    <t>840464</t>
  </si>
  <si>
    <t>Vitar Soda tbl.150</t>
  </si>
  <si>
    <t>846338</t>
  </si>
  <si>
    <t>122685</t>
  </si>
  <si>
    <t>PRESTARIUM NEO COMBI 5mg/1,25mg</t>
  </si>
  <si>
    <t>850461</t>
  </si>
  <si>
    <t>122197</t>
  </si>
  <si>
    <t>PROTHAZIN</t>
  </si>
  <si>
    <t>POR TBL FLM 20X25MG</t>
  </si>
  <si>
    <t>51384</t>
  </si>
  <si>
    <t>INF SOL 10X1000MLPLAH</t>
  </si>
  <si>
    <t>102429</t>
  </si>
  <si>
    <t>2429</t>
  </si>
  <si>
    <t>TISERCIN</t>
  </si>
  <si>
    <t>TBL OBD 50X25MG</t>
  </si>
  <si>
    <t>116028</t>
  </si>
  <si>
    <t>16028</t>
  </si>
  <si>
    <t>ANAFRANIL SR 75</t>
  </si>
  <si>
    <t>TBL RET 20X75MG</t>
  </si>
  <si>
    <t>197186</t>
  </si>
  <si>
    <t>97186</t>
  </si>
  <si>
    <t>EUTHYROX 100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</si>
  <si>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</si>
  <si>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</si>
  <si>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</si>
  <si>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</si>
  <si>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</si>
  <si>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</si>
  <si>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</si>
  <si>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</si>
  <si>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841645</t>
  </si>
  <si>
    <t>DZ Ubrousky dětské vlhčené</t>
  </si>
  <si>
    <t>144357</t>
  </si>
  <si>
    <t>44357</t>
  </si>
  <si>
    <t>REMESTYP 1.0</t>
  </si>
  <si>
    <t>INJ 5X10ML/1MG</t>
  </si>
  <si>
    <t>100113</t>
  </si>
  <si>
    <t>113</t>
  </si>
  <si>
    <t>DILURAN</t>
  </si>
  <si>
    <t>142630</t>
  </si>
  <si>
    <t>42630</t>
  </si>
  <si>
    <t>PAMBA</t>
  </si>
  <si>
    <t>INJ SOL 5X5ML/50MG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</si>
  <si>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</si>
  <si>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</si>
  <si>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</si>
  <si>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</si>
  <si>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</si>
  <si>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</si>
  <si>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</si>
  <si>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</si>
  <si>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920356</t>
  </si>
  <si>
    <t>KL SOL.BORGLYCEROLI  3% 100 G</t>
  </si>
  <si>
    <t>100750</t>
  </si>
  <si>
    <t>750</t>
  </si>
  <si>
    <t>CHAMOMILLA</t>
  </si>
  <si>
    <t>LIQ 100ML</t>
  </si>
  <si>
    <t>848352</t>
  </si>
  <si>
    <t>130172</t>
  </si>
  <si>
    <t>APO-VENLAFAXIN PROLONG 75 MG</t>
  </si>
  <si>
    <t>POR CPS PRO 30X75MG</t>
  </si>
  <si>
    <t>147671</t>
  </si>
  <si>
    <t>47671</t>
  </si>
  <si>
    <t>PERLINGANIT ROZTOK</t>
  </si>
  <si>
    <t>INF SOL10X10ML AMP</t>
  </si>
  <si>
    <t>116319</t>
  </si>
  <si>
    <t>16319</t>
  </si>
  <si>
    <t>UNG 1X20GM-TUBA</t>
  </si>
  <si>
    <t>193779</t>
  </si>
  <si>
    <t>93779</t>
  </si>
  <si>
    <t>FLORSALMIN</t>
  </si>
  <si>
    <t>GTT 1X50ML</t>
  </si>
  <si>
    <t>198791</t>
  </si>
  <si>
    <t>98791</t>
  </si>
  <si>
    <t>DEPREX LÉČIVA</t>
  </si>
  <si>
    <t>POR CPS DUR 30X20MG</t>
  </si>
  <si>
    <t>844350</t>
  </si>
  <si>
    <t>KL ETHANOL.C.BENZINO 160G</t>
  </si>
  <si>
    <t>119188</t>
  </si>
  <si>
    <t>19188</t>
  </si>
  <si>
    <t>SUBCUVIA</t>
  </si>
  <si>
    <t>187742</t>
  </si>
  <si>
    <t>87742</t>
  </si>
  <si>
    <t>ARDEAELYTOSOL F 1/1</t>
  </si>
  <si>
    <t>844242</t>
  </si>
  <si>
    <t>105937</t>
  </si>
  <si>
    <t>TETRASPAN 6%</t>
  </si>
  <si>
    <t>187000</t>
  </si>
  <si>
    <t>87000</t>
  </si>
  <si>
    <t>ARDEAOSMOSOL MA 20 (Mannitol)</t>
  </si>
  <si>
    <t>130508</t>
  </si>
  <si>
    <t>30508</t>
  </si>
  <si>
    <t>ARGOFAN 75 SR</t>
  </si>
  <si>
    <t>POR TBL PRO 30X75MG</t>
  </si>
  <si>
    <t>184471</t>
  </si>
  <si>
    <t>XOMOLIX 2,5 MG/ML INJEKČNÍ ROZTOK</t>
  </si>
  <si>
    <t>INJ SOL 10X2,5MG/ML</t>
  </si>
  <si>
    <t>987881</t>
  </si>
  <si>
    <t>Walmark Laktobacily FORTE s fruktooligosach.30+30</t>
  </si>
  <si>
    <t>169739</t>
  </si>
  <si>
    <t>69739</t>
  </si>
  <si>
    <t>163411</t>
  </si>
  <si>
    <t>LUDIOMIL 25</t>
  </si>
  <si>
    <t>POR TBL FLM 30X25MG</t>
  </si>
  <si>
    <t>845529</t>
  </si>
  <si>
    <t>Infadolan ung 100g</t>
  </si>
  <si>
    <t>125034</t>
  </si>
  <si>
    <t>25034</t>
  </si>
  <si>
    <t>DORMICUM</t>
  </si>
  <si>
    <t>INJ SOL 10X1ML/5MG</t>
  </si>
  <si>
    <t>118172</t>
  </si>
  <si>
    <t>18172</t>
  </si>
  <si>
    <t>PROPOFOL 1% MCT/LCT FRESENIUS</t>
  </si>
  <si>
    <t>INJ EML 10X50ML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</si>
  <si>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</si>
  <si>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</si>
  <si>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</si>
  <si>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</si>
  <si>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</si>
  <si>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</si>
  <si>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</si>
  <si>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</si>
  <si>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</si>
  <si>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</si>
  <si>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</si>
  <si>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</si>
  <si>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</si>
  <si>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</si>
  <si>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</si>
  <si>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</si>
  <si>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</si>
  <si>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841569</t>
  </si>
  <si>
    <t>Fresubin hepa 15x500ml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</si>
  <si>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</si>
  <si>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</si>
  <si>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</si>
  <si>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</si>
  <si>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</si>
  <si>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</si>
  <si>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</si>
  <si>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</si>
  <si>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397058</t>
  </si>
  <si>
    <t>31985</t>
  </si>
  <si>
    <t>CLINIMIX N14G20E 4x2000 ml</t>
  </si>
  <si>
    <t>4x2000 ml</t>
  </si>
  <si>
    <t>397059</t>
  </si>
  <si>
    <t>31987</t>
  </si>
  <si>
    <t>CLINIMIX N17G20E 4x2000 ml</t>
  </si>
  <si>
    <t>133331</t>
  </si>
  <si>
    <t>33331</t>
  </si>
  <si>
    <t>NUTRIDRINK BALÍČEK 5+1</t>
  </si>
  <si>
    <t>POR SOL 6X200ML</t>
  </si>
  <si>
    <t>500732</t>
  </si>
  <si>
    <t>33704</t>
  </si>
  <si>
    <t>DIASIP S PŘÍCHUTÍ CAPPUCHINO</t>
  </si>
  <si>
    <t>133322</t>
  </si>
  <si>
    <t>33322</t>
  </si>
  <si>
    <t>NUTRIDRINK S ČOKOL. PŘÍCHUTÍ</t>
  </si>
  <si>
    <t>192289</t>
  </si>
  <si>
    <t>92289</t>
  </si>
  <si>
    <t>EDICIN 0,5GM</t>
  </si>
  <si>
    <t>INJ.SICC.1X500MG</t>
  </si>
  <si>
    <t>196413</t>
  </si>
  <si>
    <t>96413</t>
  </si>
  <si>
    <t>GENTAMICIN 40MG LEK</t>
  </si>
  <si>
    <t>INJ 10X2ML/40MG</t>
  </si>
  <si>
    <t>201030</t>
  </si>
  <si>
    <t>126902</t>
  </si>
  <si>
    <t>26902</t>
  </si>
  <si>
    <t>INF PLV SOL 1X200MG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</si>
  <si>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</si>
  <si>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</si>
  <si>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</si>
  <si>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</si>
  <si>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</si>
  <si>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</si>
  <si>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</si>
  <si>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</si>
  <si>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</si>
  <si>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</si>
  <si>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112770</t>
  </si>
  <si>
    <t>12770</t>
  </si>
  <si>
    <t>SOL 2X67.5ML</t>
  </si>
  <si>
    <t>122629</t>
  </si>
  <si>
    <t>SAB SIMPLEX</t>
  </si>
  <si>
    <t>POR SUS 1X30ML</t>
  </si>
  <si>
    <t>900496</t>
  </si>
  <si>
    <t>KL OLIVAE OLEUM 20G</t>
  </si>
  <si>
    <t>920117</t>
  </si>
  <si>
    <t>KL SOL.FORMALDEHYDI 10% 1000 g</t>
  </si>
  <si>
    <t>UN 2209</t>
  </si>
  <si>
    <t>840572</t>
  </si>
  <si>
    <t>Sonografický gel Vita 520ml</t>
  </si>
  <si>
    <t>920219</t>
  </si>
  <si>
    <t>DZ TRIXO 100 ML</t>
  </si>
  <si>
    <t>20033</t>
  </si>
  <si>
    <t>AETHOXYSKLEROL 1%</t>
  </si>
  <si>
    <t>INJ SOL 5X2ML</t>
  </si>
  <si>
    <t>130160</t>
  </si>
  <si>
    <t>30160</t>
  </si>
  <si>
    <t>MIDAZOLAM TORREX 1MG/ML</t>
  </si>
  <si>
    <t>INJ 10X2ML/2MG</t>
  </si>
  <si>
    <t>140536</t>
  </si>
  <si>
    <t>40536</t>
  </si>
  <si>
    <t>DEPO-MEDROL</t>
  </si>
  <si>
    <t>INJ 1X5ML 40MG/ML</t>
  </si>
  <si>
    <t>50113016</t>
  </si>
  <si>
    <t>127259</t>
  </si>
  <si>
    <t>27259</t>
  </si>
  <si>
    <t>REBIF 22 MCG</t>
  </si>
  <si>
    <t>INJ SOL 12X0.5ML</t>
  </si>
  <si>
    <t>I. Chirurgická klinika</t>
  </si>
  <si>
    <t>I. Chirurgická klinika, lůžkové oddělení 8</t>
  </si>
  <si>
    <t>I. Chirurgická klinika, lůžkové oddělení 9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</si>
  <si>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</si>
  <si>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</si>
  <si>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</si>
  <si>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</si>
  <si>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IOP - Mod.tech.vyb.v obl prev. nozokom.inf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</si>
  <si>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</si>
  <si>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</si>
  <si>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</si>
  <si>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</si>
  <si>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</si>
  <si>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</si>
  <si>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</si>
  <si>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0412 - I. Chirurgická klinika, lůžkové oddělení 9</t>
  </si>
  <si>
    <t>0411 - I. Chirurgická klinika, lůžkové oddělení 8</t>
  </si>
  <si>
    <t>0432 - I. Chirurgická klinika, JIP  6</t>
  </si>
  <si>
    <t>0471 - 1CHIR IOP - Mod.tech.vyb.v obl prev. nozokom.inf</t>
  </si>
  <si>
    <t>0413 - I. Chirurgická klinika, lůžkové oddělení 3</t>
  </si>
  <si>
    <t>J01DD01 - Cefotaxim</t>
  </si>
  <si>
    <t>J01CR02 - Amoxicilin a enzymový inhibitor</t>
  </si>
  <si>
    <t>C08DA01 - Verapamil</t>
  </si>
  <si>
    <t>J01AA02 - Doxycyklin</t>
  </si>
  <si>
    <t>N05AH04 - Kvetiapin</t>
  </si>
  <si>
    <t>A10BA02 - Metformin</t>
  </si>
  <si>
    <t>C09CA07 - Telmisartan</t>
  </si>
  <si>
    <t>C07AG02 - Karvedilol</t>
  </si>
  <si>
    <t>A06AD11 - Laktulóza</t>
  </si>
  <si>
    <t>J01FA09 - Klarithromycin</t>
  </si>
  <si>
    <t>J01AA12 - Tigecyklin</t>
  </si>
  <si>
    <t>A10AB05 - Inzulin aspart</t>
  </si>
  <si>
    <t>M01AX17 - Nimesulid</t>
  </si>
  <si>
    <t>A02BA03 - Famotidin</t>
  </si>
  <si>
    <t>V06XX - Potraviny pro zvláštní lékařské účely (PZLÚ)</t>
  </si>
  <si>
    <t>A10BB12 - Glimepirid</t>
  </si>
  <si>
    <t>J01DC02 - Cefuroxim</t>
  </si>
  <si>
    <t>A16AA02 - Ademethionin</t>
  </si>
  <si>
    <t>J01XA01 - Vankomycin</t>
  </si>
  <si>
    <t>B01AA03 - Warfarin</t>
  </si>
  <si>
    <t>N02AX02 - Tramadol</t>
  </si>
  <si>
    <t>B01AB06 - Nadroparin</t>
  </si>
  <si>
    <t>R03AC13 - Formoterol</t>
  </si>
  <si>
    <t>B01AC04 - Klopidogrel</t>
  </si>
  <si>
    <t>A10AB01 - Inzulin lidský</t>
  </si>
  <si>
    <t>B01AE07 - Dabigatran-etexilát</t>
  </si>
  <si>
    <t>A03FA - Prokinetika</t>
  </si>
  <si>
    <t>C01BC03 - Propafenon</t>
  </si>
  <si>
    <t>J01DD12 - Cefoperazon</t>
  </si>
  <si>
    <t>C01BD01 - Amiodaron</t>
  </si>
  <si>
    <t>J01MA01 - Ofloxacin</t>
  </si>
  <si>
    <t>C02AC05 - Moxonidin</t>
  </si>
  <si>
    <t>J02AC03 - Vorikonazol</t>
  </si>
  <si>
    <t>C02CA04 - Doxazosin</t>
  </si>
  <si>
    <t>N01AX10 - Propofol</t>
  </si>
  <si>
    <t>C07AB02 - Metoprolol</t>
  </si>
  <si>
    <t>N03AX09 - Lamotrigin</t>
  </si>
  <si>
    <t>C07AB03 - Atenolol</t>
  </si>
  <si>
    <t>N07CA01 - Betahistin</t>
  </si>
  <si>
    <t>C07AB05 - Betaxolol</t>
  </si>
  <si>
    <t>R06AE09 - Levocetirizin</t>
  </si>
  <si>
    <t>C07AB07 - Bisoprolol</t>
  </si>
  <si>
    <t>H01CB02 - Oktreotid</t>
  </si>
  <si>
    <t>H02AB04 - Methylprednisolon</t>
  </si>
  <si>
    <t>H03AA01 - Levothyroxin, sodná sůl</t>
  </si>
  <si>
    <t>A02BC05 - Esomeprazol</t>
  </si>
  <si>
    <t>C08CA01 - Amlodipin</t>
  </si>
  <si>
    <t>J01CR01 - Ampicilin a enzymový inhibitor</t>
  </si>
  <si>
    <t>A02BC02 - Pantoprazol</t>
  </si>
  <si>
    <t>J01DB04 - Cefazolin</t>
  </si>
  <si>
    <t>C09AA02 - Enalapril</t>
  </si>
  <si>
    <t>A04AA01 - Ondansetron</t>
  </si>
  <si>
    <t>C09AA03 - Lisinopril</t>
  </si>
  <si>
    <t>J01DH51 - Imipenem a enzymový inhibitor</t>
  </si>
  <si>
    <t>C09AA04 - Perindopril</t>
  </si>
  <si>
    <t>J01FF01 - Klindamycin</t>
  </si>
  <si>
    <t>C09AA05 - Ramipril</t>
  </si>
  <si>
    <t>J01MA02 - Ciprofloxacin</t>
  </si>
  <si>
    <t>C09BA05 - Ramipril a diuretika</t>
  </si>
  <si>
    <t>J02AC01 - Flukonazol</t>
  </si>
  <si>
    <t>C09BB03 - Lisinopril a amlodipin</t>
  </si>
  <si>
    <t>L03AA02 - Filgrastim</t>
  </si>
  <si>
    <t>C09CA01 - Losartan</t>
  </si>
  <si>
    <t>M04AA01 - Alopurinol</t>
  </si>
  <si>
    <t>N04BC05 - Pramipexol</t>
  </si>
  <si>
    <t>N02AE01 - Buprenorfin</t>
  </si>
  <si>
    <t>A02BC03 - Lansoprazol</t>
  </si>
  <si>
    <t>N03AG01 - Kyselina valproová</t>
  </si>
  <si>
    <t>N05CD08 - Midazolam</t>
  </si>
  <si>
    <t>N03AX12 - Gabapentin</t>
  </si>
  <si>
    <t>N06AB06 - Sertralin</t>
  </si>
  <si>
    <t>N06AX11 - Mirtazapin</t>
  </si>
  <si>
    <t>N05BA12 - Alprazolam</t>
  </si>
  <si>
    <t>C09DA01 - Losartan a diuretika</t>
  </si>
  <si>
    <t>N06AB04 - Citalopram</t>
  </si>
  <si>
    <t>C10AA01 - Simvastatin</t>
  </si>
  <si>
    <t>N06AB10 - Escitalopram</t>
  </si>
  <si>
    <t>C10AA05 - Atorvastatin</t>
  </si>
  <si>
    <t>N06BX18 - Vinpocetin</t>
  </si>
  <si>
    <t>C10AA07 - Rosuvastatin</t>
  </si>
  <si>
    <t>R03AC02 - Salbutamol</t>
  </si>
  <si>
    <t>C10AB05 - Fenofibrát</t>
  </si>
  <si>
    <t>R06AE07 - Cetirizin</t>
  </si>
  <si>
    <t>C10BX03 - Atorvastatin a amlodipin</t>
  </si>
  <si>
    <t>S01EE01 - Latanoprost</t>
  </si>
  <si>
    <t>G04CA02 - Tamsulosin</t>
  </si>
  <si>
    <t>A02BA02 - Ranitidin</t>
  </si>
  <si>
    <t>G04CB01 - Finasterid</t>
  </si>
  <si>
    <t>A02BA02</t>
  </si>
  <si>
    <t>RANITAL 50 MG/2 ML</t>
  </si>
  <si>
    <t>INJ SOL 5X2ML/50MG</t>
  </si>
  <si>
    <t>A02BC02</t>
  </si>
  <si>
    <t>A03FA</t>
  </si>
  <si>
    <t>A06AD11</t>
  </si>
  <si>
    <t>A10AB05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</si>
  <si>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</si>
  <si>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</si>
  <si>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</si>
  <si>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</si>
  <si>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</si>
  <si>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</si>
  <si>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</si>
  <si>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</si>
  <si>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</si>
  <si>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</si>
  <si>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B01AE07</t>
  </si>
  <si>
    <t>PRADAXA 110 MG</t>
  </si>
  <si>
    <t>POR CPS DUR 30X1X110MG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</si>
  <si>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</si>
  <si>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</si>
  <si>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</si>
  <si>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</si>
  <si>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</si>
  <si>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</si>
  <si>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C07AB05</t>
  </si>
  <si>
    <t>C07AB07</t>
  </si>
  <si>
    <t>C07AG02</t>
  </si>
  <si>
    <t>CORYOL 6,25 MG</t>
  </si>
  <si>
    <t>POR TBL NOB 30X6.25MG</t>
  </si>
  <si>
    <t>C08CA01</t>
  </si>
  <si>
    <t>C08DA01</t>
  </si>
  <si>
    <t>ISOPTIN SR 240 MG</t>
  </si>
  <si>
    <t>POR TBL PRO 30X240MG</t>
  </si>
  <si>
    <t>C09AA05</t>
  </si>
  <si>
    <t>TRITACE 5 MG</t>
  </si>
  <si>
    <t>C09CA01</t>
  </si>
  <si>
    <t>C09CA07</t>
  </si>
  <si>
    <t>C10AA01</t>
  </si>
  <si>
    <t>C10AA05</t>
  </si>
  <si>
    <t>SORTIS 40 MG</t>
  </si>
  <si>
    <t>C10AA07</t>
  </si>
  <si>
    <t>C10BX03</t>
  </si>
  <si>
    <t>CADUET 5 MG/10 MG</t>
  </si>
  <si>
    <t>G04CB01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</si>
  <si>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</si>
  <si>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</si>
  <si>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</si>
  <si>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</si>
  <si>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</si>
  <si>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</si>
  <si>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J01AA02</t>
  </si>
  <si>
    <t>POR TBL NOB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</si>
  <si>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</si>
  <si>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</si>
  <si>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</si>
  <si>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</si>
  <si>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</si>
  <si>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</si>
  <si>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</si>
  <si>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</si>
  <si>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J01DC02</t>
  </si>
  <si>
    <t>POR TBL FLM 10X500MG</t>
  </si>
  <si>
    <t>ZINACEF 1,5 G</t>
  </si>
  <si>
    <t>J01DH51</t>
  </si>
  <si>
    <t>J01FA09</t>
  </si>
  <si>
    <t>POR TBL FLM 14X500MG</t>
  </si>
  <si>
    <t>INF PLV SOL 1X500MG</t>
  </si>
  <si>
    <t>KLACID 250</t>
  </si>
  <si>
    <t>J01FF01</t>
  </si>
  <si>
    <t>POR CPS DUR 16X150MG</t>
  </si>
  <si>
    <t>INJ SOL 1X2ML/300MG</t>
  </si>
  <si>
    <t>INJ SOL 1X4ML/600MG</t>
  </si>
  <si>
    <t>J01MA01</t>
  </si>
  <si>
    <t>POR TBL FLM 10X200MG</t>
  </si>
  <si>
    <t>INF SOL 1X100ML/200MG</t>
  </si>
  <si>
    <t>J01XA01</t>
  </si>
  <si>
    <t>EDICIN 1 G</t>
  </si>
  <si>
    <t>J02AC01</t>
  </si>
  <si>
    <t>MYCOMAX INF</t>
  </si>
  <si>
    <t>INF SOL 100ML/200MG</t>
  </si>
  <si>
    <t>POR CPS DUR 28X100MG</t>
  </si>
  <si>
    <t>POR CPS DUR 7X100MG</t>
  </si>
  <si>
    <t>J02AC03</t>
  </si>
  <si>
    <t>POR TBL FLM 14X200MG</t>
  </si>
  <si>
    <t>L03AA02</t>
  </si>
  <si>
    <t>M01AX17</t>
  </si>
  <si>
    <t>POR TBL NOB 30X100MG</t>
  </si>
  <si>
    <t>M04AA01</t>
  </si>
  <si>
    <t>N02AE01</t>
  </si>
  <si>
    <t>TRANSTEC 52,5 MCG/H</t>
  </si>
  <si>
    <t>N02AX02</t>
  </si>
  <si>
    <t>POR TBL PRO 30X100MG</t>
  </si>
  <si>
    <t>N03AG01</t>
  </si>
  <si>
    <t>DEPAKINE CHRONO 300 MG SÉCABLE</t>
  </si>
  <si>
    <t>POR TBL RET 100X300MG</t>
  </si>
  <si>
    <t>N03AX12</t>
  </si>
  <si>
    <t>NEURONTIN 300 MG</t>
  </si>
  <si>
    <t>POR CPS DUR 50X300MG</t>
  </si>
  <si>
    <t>N06AB04</t>
  </si>
  <si>
    <t>POR TBL FLM 30X20 MG</t>
  </si>
  <si>
    <t>POR TBL FLM 60X20 MG</t>
  </si>
  <si>
    <t>N06AB06</t>
  </si>
  <si>
    <t>ZOLOFT 50 MG</t>
  </si>
  <si>
    <t>POR TBL FLM 28X50MG</t>
  </si>
  <si>
    <t>N06AB10</t>
  </si>
  <si>
    <t>N07CA01</t>
  </si>
  <si>
    <t>R03AC02</t>
  </si>
  <si>
    <t>R06AE07</t>
  </si>
  <si>
    <t>V06XX</t>
  </si>
  <si>
    <t>RANITAL 150 MG POTAHOVANÉ TABLETY</t>
  </si>
  <si>
    <t>POR TBL FLM 30X150MG</t>
  </si>
  <si>
    <t>POR TBL ENT 100X40MG I</t>
  </si>
  <si>
    <t>POR TBL ENT 28X40MG I</t>
  </si>
  <si>
    <t>A02BC03</t>
  </si>
  <si>
    <t>LANZUL 30 MG</t>
  </si>
  <si>
    <t>POR CPS DUR 28X30MG</t>
  </si>
  <si>
    <t>POR CPS DUR 14X30MG</t>
  </si>
  <si>
    <t>A02BC05</t>
  </si>
  <si>
    <t>A04AA01</t>
  </si>
  <si>
    <t>A16AA02</t>
  </si>
  <si>
    <t>TRANSMETIL 500 MG TABLETY</t>
  </si>
  <si>
    <t>POR TBL ENT 10X500MG</t>
  </si>
  <si>
    <t>B01AC04</t>
  </si>
  <si>
    <t>C01BC03</t>
  </si>
  <si>
    <t>POR TBL FLM 50X150MG</t>
  </si>
  <si>
    <t>C02CA04</t>
  </si>
  <si>
    <t>C07AB02</t>
  </si>
  <si>
    <t>POR TBL PRO 50X200MG</t>
  </si>
  <si>
    <t>C07AB03</t>
  </si>
  <si>
    <t>POR TBL RET 50X240MG</t>
  </si>
  <si>
    <t>C09AA03</t>
  </si>
  <si>
    <t>DIROTON 5 MG</t>
  </si>
  <si>
    <t>DIROTON 10 MG</t>
  </si>
  <si>
    <t>POR TBL NOB 28X10MG</t>
  </si>
  <si>
    <t>C09AA04</t>
  </si>
  <si>
    <t>C09BA05</t>
  </si>
  <si>
    <t>C09BB03</t>
  </si>
  <si>
    <t>C09DA01</t>
  </si>
  <si>
    <t>POR TBL FLM 100X10MG</t>
  </si>
  <si>
    <t>H03AA01</t>
  </si>
  <si>
    <t>POR TBL NOB 100X150RG</t>
  </si>
  <si>
    <t>POR TBL NOB 100X100RG I</t>
  </si>
  <si>
    <t>AMOKSIKLAV 625 MG</t>
  </si>
  <si>
    <t>POR TBL FLM 21X625MG</t>
  </si>
  <si>
    <t>ZINACEF 750 MG</t>
  </si>
  <si>
    <t>INJ PLV SOL 1X750MG</t>
  </si>
  <si>
    <t>J01DD01</t>
  </si>
  <si>
    <t>J01DD12</t>
  </si>
  <si>
    <t>J01MA02</t>
  </si>
  <si>
    <t>POR TBL PRO 10X100MG</t>
  </si>
  <si>
    <t>POR TBL PRO 50X100MG</t>
  </si>
  <si>
    <t>NEURONTIN 100 MG</t>
  </si>
  <si>
    <t>POR CPS DUR 20X100MG</t>
  </si>
  <si>
    <t>NEURONTIN 400 MG</t>
  </si>
  <si>
    <t>POR CPS DUR 50X400MG</t>
  </si>
  <si>
    <t>N05BA12</t>
  </si>
  <si>
    <t>XANAX 0,25 MG</t>
  </si>
  <si>
    <t>POR TBL NOB 30X0.25MG</t>
  </si>
  <si>
    <t>N05CD08</t>
  </si>
  <si>
    <t>DORMICUM 7,5 MG</t>
  </si>
  <si>
    <t>POR TBL FLM 10X7.5MG</t>
  </si>
  <si>
    <t>POR TBL FLM 30X10 MG</t>
  </si>
  <si>
    <t>N06AX11</t>
  </si>
  <si>
    <t>N06BX18</t>
  </si>
  <si>
    <t>POR TBL NOB 50X5MG</t>
  </si>
  <si>
    <t>R03AC13</t>
  </si>
  <si>
    <t>S01EE01</t>
  </si>
  <si>
    <t>OPH GTT SOL 1X2.5ML I</t>
  </si>
  <si>
    <t>DIASIP S PŘÍCHUTÍ JAHODOVOU</t>
  </si>
  <si>
    <t>DIASIP S PŘÍCHUTÍ VANILKOVOU</t>
  </si>
  <si>
    <t>NUTRIDRINK S PŘÍCHUTÍ VANILKOVOU</t>
  </si>
  <si>
    <t>A10AB01</t>
  </si>
  <si>
    <t>ACTRAPID PENFILL 100 IU/ML</t>
  </si>
  <si>
    <t>C09AA02</t>
  </si>
  <si>
    <t>C10AB05</t>
  </si>
  <si>
    <t>POR TBL FLM 30X160MG</t>
  </si>
  <si>
    <t>POR TBL FLM 90X160MG</t>
  </si>
  <si>
    <t>G04CA02</t>
  </si>
  <si>
    <t>POR CPS RDR 30X0.4MG</t>
  </si>
  <si>
    <t>POR TBL NOB 50X16MG</t>
  </si>
  <si>
    <t>POR GTT SOL 1X10ML</t>
  </si>
  <si>
    <t>N04BC05</t>
  </si>
  <si>
    <t>XANAX 1 MG</t>
  </si>
  <si>
    <t>POR TBL NOB 30X1MG</t>
  </si>
  <si>
    <t>POR TBL NOB 100X8MG</t>
  </si>
  <si>
    <t>R06AE09</t>
  </si>
  <si>
    <t>CUBITAN S PŘÍCHUTÍ VANILKOVOU</t>
  </si>
  <si>
    <t>CUBITAN S PŘÍCHUTÍ ČOKOLÁDOVOU</t>
  </si>
  <si>
    <t>CUBITAN S PŘÍCHUTÍ JAHODOVOU</t>
  </si>
  <si>
    <t>A02BA03</t>
  </si>
  <si>
    <t>TRANSMETIL 500 MG INJEKCE</t>
  </si>
  <si>
    <t>INJ PSO LQF 5X500MG</t>
  </si>
  <si>
    <t>SOLU-MEDROL 62,5 MG/ML</t>
  </si>
  <si>
    <t>INJ PSO LQF 250MG+4ML</t>
  </si>
  <si>
    <t>EDICIN 0,5 G</t>
  </si>
  <si>
    <t>N01AX10</t>
  </si>
  <si>
    <t>N03AX09</t>
  </si>
  <si>
    <t>N05AH04</t>
  </si>
  <si>
    <t>XANAX 0,5 MG</t>
  </si>
  <si>
    <t>POR TBL NOB 30X0.5MG</t>
  </si>
  <si>
    <t>NUTRIDRINK S PŘÍCHUTÍ ČOKOLÁDOVOU</t>
  </si>
  <si>
    <t>DIASIP S PŘÍCHUTÍ CAPPUCCINO</t>
  </si>
  <si>
    <t>DEPO-MEDROL 40 MG/ML</t>
  </si>
  <si>
    <t>INJ SUS 1X5ML/200MG</t>
  </si>
  <si>
    <t>MIDAZOLAM TORREX 1 MG/ML</t>
  </si>
  <si>
    <t>INJ SOL 10X2ML/2MG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</si>
  <si>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</si>
  <si>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</si>
  <si>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</si>
  <si>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</si>
  <si>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</si>
  <si>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</si>
  <si>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</si>
  <si>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</si>
  <si>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</si>
  <si>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</si>
  <si>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</si>
  <si>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</si>
  <si>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</si>
  <si>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</si>
  <si>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</si>
  <si>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</si>
  <si>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</si>
  <si>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</si>
  <si>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</si>
  <si>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</si>
  <si>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</si>
  <si>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</si>
  <si>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</si>
  <si>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</si>
  <si>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</si>
  <si>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</si>
  <si>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</si>
  <si>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</si>
  <si>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</si>
  <si>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</si>
  <si>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</si>
  <si>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</si>
  <si>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</si>
  <si>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</si>
  <si>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</si>
  <si>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</si>
  <si>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</si>
  <si>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</si>
  <si>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</si>
  <si>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</si>
  <si>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</si>
  <si>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</si>
  <si>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</si>
  <si>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</si>
  <si>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</si>
  <si>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</si>
  <si>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</si>
  <si>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Švach Ivan</t>
  </si>
  <si>
    <t>Véghová Velgáňová Mária</t>
  </si>
  <si>
    <t>Vlachová Zuzana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</si>
  <si>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</si>
  <si>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</si>
  <si>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</si>
  <si>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</si>
  <si>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</si>
  <si>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</si>
  <si>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Guy Čížková Magdalena</t>
  </si>
  <si>
    <t>Tesaříková Jana</t>
  </si>
  <si>
    <t>Vaněčková Lucie</t>
  </si>
  <si>
    <t>Podkalská Sommerová Kamila</t>
  </si>
  <si>
    <t>99810</t>
  </si>
  <si>
    <t>Raclavský Vladislav</t>
  </si>
  <si>
    <t>Kyselina ursodeoxycholová</t>
  </si>
  <si>
    <t>POR CPS DUR 100X250MG</t>
  </si>
  <si>
    <t>Pitofenon a analgetika</t>
  </si>
  <si>
    <t>Amoxicilin a enzymový inhibitor</t>
  </si>
  <si>
    <t>Chlorid draselný</t>
  </si>
  <si>
    <t>17188</t>
  </si>
  <si>
    <t>POR TBL FLM 50X500MG</t>
  </si>
  <si>
    <t>Klotrimazol</t>
  </si>
  <si>
    <t>Kodein</t>
  </si>
  <si>
    <t>88</t>
  </si>
  <si>
    <t>CODEIN SLOVAKOFARMA 15 MG</t>
  </si>
  <si>
    <t>POR TBL NOB 10X15MG</t>
  </si>
  <si>
    <t>Metronidazol</t>
  </si>
  <si>
    <t>2430</t>
  </si>
  <si>
    <t>VAG TBL 10X500MG</t>
  </si>
  <si>
    <t>Rutosid, kombinace</t>
  </si>
  <si>
    <t>POR CPS DUR 30</t>
  </si>
  <si>
    <t>Sodná sůl dokusátu, včetně kombinací</t>
  </si>
  <si>
    <t>RCT SOL 2X67.5ML</t>
  </si>
  <si>
    <t>Sulfamethoxazol a trimethoprim</t>
  </si>
  <si>
    <t>3377</t>
  </si>
  <si>
    <t>POR TBL NOB 20X480MG</t>
  </si>
  <si>
    <t>Sultamicilin</t>
  </si>
  <si>
    <t>POR TBL FLM 12X375MG</t>
  </si>
  <si>
    <t>Nadroparin</t>
  </si>
  <si>
    <t>Potraviny pro zvláštní lékařské účely (PZLÚ)</t>
  </si>
  <si>
    <t>33148</t>
  </si>
  <si>
    <t>NUTRISON PROTEIN PLUS MULTI FIBRE</t>
  </si>
  <si>
    <t>Tramadol</t>
  </si>
  <si>
    <t>4306</t>
  </si>
  <si>
    <t>TRAMAL TOBOLKY 50 MG</t>
  </si>
  <si>
    <t>POR CPS DUR 20X50MG I</t>
  </si>
  <si>
    <t>Enalapril</t>
  </si>
  <si>
    <t>45274</t>
  </si>
  <si>
    <t>ENAP 10 MG</t>
  </si>
  <si>
    <t>Ipratropium-bromid</t>
  </si>
  <si>
    <t>ATROVENT 0,025%</t>
  </si>
  <si>
    <t>Metoklopramid</t>
  </si>
  <si>
    <t>DEGAN 10 MG TABLETY</t>
  </si>
  <si>
    <t>POR TBL NOB 40X10MG</t>
  </si>
  <si>
    <t>Multienzymové přípravky (lipáza, proteáza apod.)</t>
  </si>
  <si>
    <t>14812</t>
  </si>
  <si>
    <t>POR CPS ETD 100</t>
  </si>
  <si>
    <t>Omeprazol</t>
  </si>
  <si>
    <t>132530</t>
  </si>
  <si>
    <t>HELICID 20</t>
  </si>
  <si>
    <t>132531</t>
  </si>
  <si>
    <t>Jiná</t>
  </si>
  <si>
    <t>*3009</t>
  </si>
  <si>
    <t>Jiný</t>
  </si>
  <si>
    <t>Pomůcky ortopedickoprotetické</t>
  </si>
  <si>
    <t>11649</t>
  </si>
  <si>
    <t>ORTÉZA RAMENNÍHO KLOUBU UNIFIX PAN 2.02</t>
  </si>
  <si>
    <t>UNIVERZÁLNÍ PRO PRAVÉ A LEVÉ RAMENO,VELIKOSTI S,M,L</t>
  </si>
  <si>
    <t>Cefuroxim</t>
  </si>
  <si>
    <t>47725</t>
  </si>
  <si>
    <t>ZINNAT 250 MG</t>
  </si>
  <si>
    <t>Furosemid</t>
  </si>
  <si>
    <t>FURON 40 MG</t>
  </si>
  <si>
    <t>POR TBL NOB 50X40MG</t>
  </si>
  <si>
    <t>Prednison</t>
  </si>
  <si>
    <t>PREDNISON 5 LÉČIVA</t>
  </si>
  <si>
    <t>POR TBL NOB 20X5MG</t>
  </si>
  <si>
    <t>Síran železnatý</t>
  </si>
  <si>
    <t>Sodná sůl metamizolu</t>
  </si>
  <si>
    <t>NOVALGIN TABLETY</t>
  </si>
  <si>
    <t>POR TBL FLM 20X500MG</t>
  </si>
  <si>
    <t>Kyselina acetylsalicylová</t>
  </si>
  <si>
    <t>151142</t>
  </si>
  <si>
    <t>ANOPYRIN 100 MG</t>
  </si>
  <si>
    <t>Laktulóza</t>
  </si>
  <si>
    <t>Midodrin</t>
  </si>
  <si>
    <t>GUTRON 5 MG</t>
  </si>
  <si>
    <t>Hydrokortison</t>
  </si>
  <si>
    <t>HYDROCORTISON LÉČIVA</t>
  </si>
  <si>
    <t>DRM UNG 1X10GM 1%</t>
  </si>
  <si>
    <t>Indometacin</t>
  </si>
  <si>
    <t>RCT SUP 10X100MG</t>
  </si>
  <si>
    <t>Pefloxacin</t>
  </si>
  <si>
    <t>ABAKTAL 400 MG TABLETY</t>
  </si>
  <si>
    <t>POR TBL FLM 10X400MG</t>
  </si>
  <si>
    <t>Rifaximin</t>
  </si>
  <si>
    <t>202740</t>
  </si>
  <si>
    <t>POR TBL FLM 28X200MG</t>
  </si>
  <si>
    <t>42776</t>
  </si>
  <si>
    <t>TRALGIT SR 150</t>
  </si>
  <si>
    <t>POR TBL PRO 30X150MG</t>
  </si>
  <si>
    <t>*1026</t>
  </si>
  <si>
    <t>Thiethylperazin</t>
  </si>
  <si>
    <t>POR TBL OBD 50X6.5MG</t>
  </si>
  <si>
    <t>Ademethionin</t>
  </si>
  <si>
    <t>56802</t>
  </si>
  <si>
    <t>FURORESE 40</t>
  </si>
  <si>
    <t>POR TBL NOB 20X40MG</t>
  </si>
  <si>
    <t>Lansoprazol</t>
  </si>
  <si>
    <t>192390</t>
  </si>
  <si>
    <t>POR TBL ENT 60X220MG</t>
  </si>
  <si>
    <t>POR CPS ETD 90X20MG SKLO</t>
  </si>
  <si>
    <t>Pantoprazol</t>
  </si>
  <si>
    <t>Prokinetika</t>
  </si>
  <si>
    <t>Spironolakton</t>
  </si>
  <si>
    <t>POR TBL NOB 20X25MG</t>
  </si>
  <si>
    <t>RCT SUP 6X6.5MG</t>
  </si>
  <si>
    <t>Valsartan a diuretika</t>
  </si>
  <si>
    <t>Ciprofloxacin</t>
  </si>
  <si>
    <t>Dihydrokodein</t>
  </si>
  <si>
    <t>POR TBL RET 60X60MG B</t>
  </si>
  <si>
    <t>Jiná antihistaminika pro systémovou aplikaci</t>
  </si>
  <si>
    <t>POR TBL NOB 20X2MG</t>
  </si>
  <si>
    <t>71960</t>
  </si>
  <si>
    <t>POR TBL NOB 5X10X100MG</t>
  </si>
  <si>
    <t>Léčiva k terapii onemocnění jater</t>
  </si>
  <si>
    <t>125753</t>
  </si>
  <si>
    <t>POR CPS DUR 100</t>
  </si>
  <si>
    <t>Metoprolol</t>
  </si>
  <si>
    <t>POR TBL PRO 30X50MG</t>
  </si>
  <si>
    <t>6091</t>
  </si>
  <si>
    <t>GUTRON 2,5 MG</t>
  </si>
  <si>
    <t>POR CPS ETD 50</t>
  </si>
  <si>
    <t>200309</t>
  </si>
  <si>
    <t>49112</t>
  </si>
  <si>
    <t>POR TBL ENT 14X20MG I</t>
  </si>
  <si>
    <t>Perindopril a amlodipin</t>
  </si>
  <si>
    <t>187788</t>
  </si>
  <si>
    <t>TONARSSA 4 MG/5 MG</t>
  </si>
  <si>
    <t>Silymarin</t>
  </si>
  <si>
    <t>19571</t>
  </si>
  <si>
    <t>POR TBL OBD 100X150MG</t>
  </si>
  <si>
    <t>Zolpidem</t>
  </si>
  <si>
    <t>146895</t>
  </si>
  <si>
    <t>Mesalazin</t>
  </si>
  <si>
    <t>PENTASA SLOW RELEASE TABLETS 500 MG</t>
  </si>
  <si>
    <t>POR TBL RET 100X500MG</t>
  </si>
  <si>
    <t>POR TBL NOB 20X250MG</t>
  </si>
  <si>
    <t>Warfarin</t>
  </si>
  <si>
    <t>Ambroxol</t>
  </si>
  <si>
    <t>AMBROBENE 30 MG</t>
  </si>
  <si>
    <t>POR TBL NOB 20X30MG</t>
  </si>
  <si>
    <t>Amiodaron</t>
  </si>
  <si>
    <t>Bromazepam</t>
  </si>
  <si>
    <t>132601</t>
  </si>
  <si>
    <t>LEXAURIN 3</t>
  </si>
  <si>
    <t>Fytomenadion</t>
  </si>
  <si>
    <t>POR GTT EML 1X5ML/100MG</t>
  </si>
  <si>
    <t>POR TBL FLM 100X500MG</t>
  </si>
  <si>
    <t>Kyselina listová</t>
  </si>
  <si>
    <t>ACIDUM FOLICUM LÉČIVA</t>
  </si>
  <si>
    <t>POR TBL OBD 30X10MG</t>
  </si>
  <si>
    <t>Melperon</t>
  </si>
  <si>
    <t>69447</t>
  </si>
  <si>
    <t>Mirtazapin</t>
  </si>
  <si>
    <t>Organismy produkující kyselinu mléčnou</t>
  </si>
  <si>
    <t>9158</t>
  </si>
  <si>
    <t>POR SOL 1X30ML</t>
  </si>
  <si>
    <t>Různé jiné kombinace železa</t>
  </si>
  <si>
    <t>119653</t>
  </si>
  <si>
    <t>POR TBL FLM 60X100MG</t>
  </si>
  <si>
    <t>Venlafaxin</t>
  </si>
  <si>
    <t>169108</t>
  </si>
  <si>
    <t>POR CPS RDR 14X75MG I</t>
  </si>
  <si>
    <t>Haloperidol</t>
  </si>
  <si>
    <t>HALOPERIDOL-RICHTER 1,5 MG</t>
  </si>
  <si>
    <t>POR TBL NOB 50X1.5MG</t>
  </si>
  <si>
    <t>Jiná kapiláry stabilizující látky</t>
  </si>
  <si>
    <t>202700</t>
  </si>
  <si>
    <t>POR TBL ENT 60X20MG</t>
  </si>
  <si>
    <t>Klarithromycin</t>
  </si>
  <si>
    <t>Levocetirizin</t>
  </si>
  <si>
    <t>124339</t>
  </si>
  <si>
    <t>POR TBL FLM 10X5MG</t>
  </si>
  <si>
    <t>32060</t>
  </si>
  <si>
    <t>INJ SOL 2X0.6ML</t>
  </si>
  <si>
    <t>Ofloxacin</t>
  </si>
  <si>
    <t>PREDNISON 20 LÉČIVA</t>
  </si>
  <si>
    <t>POR TBL NOB 20X20MG</t>
  </si>
  <si>
    <t>Saccharomyces Boulardii</t>
  </si>
  <si>
    <t>202796</t>
  </si>
  <si>
    <t>POR CPS DUR 30X250MG</t>
  </si>
  <si>
    <t>Fenoterol a ipratropium-bromid</t>
  </si>
  <si>
    <t>2679</t>
  </si>
  <si>
    <t>BERODUAL N</t>
  </si>
  <si>
    <t>INH SOL PSS 200DÁV</t>
  </si>
  <si>
    <t>Citalopram</t>
  </si>
  <si>
    <t>Doxycyklin</t>
  </si>
  <si>
    <t>47718</t>
  </si>
  <si>
    <t>DOXYCYCLIN AL 100</t>
  </si>
  <si>
    <t>33751</t>
  </si>
  <si>
    <t>NUTRIDRINK CREME S PŘÍCHUTÍ ČOKOLÁDOVOU</t>
  </si>
  <si>
    <t>POR SOL 4X125GM</t>
  </si>
  <si>
    <t>202701</t>
  </si>
  <si>
    <t>POR TBL ENT 90X20MG</t>
  </si>
  <si>
    <t>19442</t>
  </si>
  <si>
    <t>ORTÉZA BŘIŠNÍ PÁS S OPOROU BŘICHA DORSÁLNÍ OPORA</t>
  </si>
  <si>
    <t>SUCHÝ ZIP VEL.S-XL,KAT.Č.6389</t>
  </si>
  <si>
    <t>Fytofarmaka a živočišné produkty (česká ATC skupina)</t>
  </si>
  <si>
    <t>RCT SUP 10X50MG</t>
  </si>
  <si>
    <t>Klindamycin</t>
  </si>
  <si>
    <t>200310</t>
  </si>
  <si>
    <t>Nitrofurantoin</t>
  </si>
  <si>
    <t>LEXAURIN 1,5</t>
  </si>
  <si>
    <t>POR TBL NOB 30X1.5MG</t>
  </si>
  <si>
    <t>32534</t>
  </si>
  <si>
    <t>INJ SOL 2X0.4ML</t>
  </si>
  <si>
    <t>Organo-heparinoid</t>
  </si>
  <si>
    <t>HEPAROID LÉČIVA</t>
  </si>
  <si>
    <t>119654</t>
  </si>
  <si>
    <t>POR TBL FLM 100X100MG</t>
  </si>
  <si>
    <t>Thiamazol</t>
  </si>
  <si>
    <t>POR TBL FLM 50X10MG</t>
  </si>
  <si>
    <t>Amlodipin</t>
  </si>
  <si>
    <t>125052</t>
  </si>
  <si>
    <t>POR TBL NOB 100X10MG</t>
  </si>
  <si>
    <t>125053</t>
  </si>
  <si>
    <t>Diklofenak</t>
  </si>
  <si>
    <t>54539</t>
  </si>
  <si>
    <t>DOLMINA INJ</t>
  </si>
  <si>
    <t>INJ SOL 5X3ML/75MG</t>
  </si>
  <si>
    <t>Hořčík (různé sole v kombinaci)</t>
  </si>
  <si>
    <t>POR GRA SOL 30</t>
  </si>
  <si>
    <t>Hydrokortison a antibiotika</t>
  </si>
  <si>
    <t>41515</t>
  </si>
  <si>
    <t>PIMAFUCORT</t>
  </si>
  <si>
    <t>DRM CRM 1X15GM</t>
  </si>
  <si>
    <t>Rosuvastatin</t>
  </si>
  <si>
    <t>148074</t>
  </si>
  <si>
    <t>POR TBL FLM 90X20MG</t>
  </si>
  <si>
    <t>POR CPS DUR 10X250MG</t>
  </si>
  <si>
    <t>Sildenafil</t>
  </si>
  <si>
    <t>26913</t>
  </si>
  <si>
    <t>VIAGRA 100 MG</t>
  </si>
  <si>
    <t>POR TBL FLM 8X100MG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</si>
  <si>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</si>
  <si>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</si>
  <si>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</si>
  <si>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</si>
  <si>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</si>
  <si>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</si>
  <si>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</si>
  <si>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Urapidil</t>
  </si>
  <si>
    <t>83271</t>
  </si>
  <si>
    <t>POR CPS PRO 100X30MG</t>
  </si>
  <si>
    <t>Alprazolam</t>
  </si>
  <si>
    <t>Desloratadin</t>
  </si>
  <si>
    <t>26329</t>
  </si>
  <si>
    <t>AERIUS 5 MG</t>
  </si>
  <si>
    <t>26330</t>
  </si>
  <si>
    <t>POR TBL FLM 50X5MG</t>
  </si>
  <si>
    <t>26331</t>
  </si>
  <si>
    <t>POR TBL FLM 100X5MG</t>
  </si>
  <si>
    <t>Jiná antibiotika pro lokální aplikaci</t>
  </si>
  <si>
    <t>DRM UNG 1X10GM</t>
  </si>
  <si>
    <t>Mometason</t>
  </si>
  <si>
    <t>16456</t>
  </si>
  <si>
    <t>NASONEX</t>
  </si>
  <si>
    <t>NAS SPR SUS 60X50RG</t>
  </si>
  <si>
    <t>163149</t>
  </si>
  <si>
    <t>HYPNOGEN</t>
  </si>
  <si>
    <t>Dienogest a ethinylestradiol</t>
  </si>
  <si>
    <t>58138</t>
  </si>
  <si>
    <t>JEANINE</t>
  </si>
  <si>
    <t>POR TBL OBD 3X21</t>
  </si>
  <si>
    <t>80715</t>
  </si>
  <si>
    <t>Kompresivní punčochy a návleky</t>
  </si>
  <si>
    <t>45387</t>
  </si>
  <si>
    <t>PUNČOCHY KOMPRESNÍ LÝTKOVÉ II.K.T.</t>
  </si>
  <si>
    <t>MAXIS COMFORT A-D</t>
  </si>
  <si>
    <t>Obvazový materiál</t>
  </si>
  <si>
    <t>22441</t>
  </si>
  <si>
    <t>OBINADLO ELASTICKÉ IDEALTEX</t>
  </si>
  <si>
    <t>12CMX5M,1KS</t>
  </si>
  <si>
    <t>80094</t>
  </si>
  <si>
    <t>KRYTÍ HYDROGEL NU-GEL</t>
  </si>
  <si>
    <t>25G</t>
  </si>
  <si>
    <t>80172</t>
  </si>
  <si>
    <t>GÁZA SKLÁDANÁ KOMPRESY STERILNÍ STERILUX</t>
  </si>
  <si>
    <t>7,5X7,5CM,8 VRSTEV,25X2KS</t>
  </si>
  <si>
    <t>80173</t>
  </si>
  <si>
    <t>10X10CM,8 VRSTEV,25X2KS</t>
  </si>
  <si>
    <t>80232</t>
  </si>
  <si>
    <t>KOMPRESY ZETUVIT NESTERILNÍ</t>
  </si>
  <si>
    <t>10X10CM,KOMBINOVANÉ,SAVÉ,30KS</t>
  </si>
  <si>
    <t>81682</t>
  </si>
  <si>
    <t>KRYTÍ INADINE</t>
  </si>
  <si>
    <t>9,5X9,5CM 25KS</t>
  </si>
  <si>
    <t>80505</t>
  </si>
  <si>
    <t>KRYTÍ ALGINÁTOVÉ MELGISORB</t>
  </si>
  <si>
    <t>10X10CM 10KS</t>
  </si>
  <si>
    <t>169156</t>
  </si>
  <si>
    <t>KRYTÍ AQUACEL FOAM</t>
  </si>
  <si>
    <t>ADHEZIVNI 10CMX10CM,10KS</t>
  </si>
  <si>
    <t>80508</t>
  </si>
  <si>
    <t>KRYTÍ HYDROGELOVÉ HYPERGEL,20%NACL</t>
  </si>
  <si>
    <t>15G 5X1KS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</si>
  <si>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</si>
  <si>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</si>
  <si>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</si>
  <si>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</si>
  <si>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140622</t>
  </si>
  <si>
    <t>EPITÉZA MAMÁRNÍ ESSENTIAL LIGHT 2S</t>
  </si>
  <si>
    <t>SILIKONOVÁ ODLEHČENÁ, SYMETRICKÁ, 442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</si>
  <si>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</si>
  <si>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</si>
  <si>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</si>
  <si>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</si>
  <si>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</si>
  <si>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</si>
  <si>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999999</t>
  </si>
  <si>
    <t>Klíšťová encefalitida, inaktivovaný celý virus</t>
  </si>
  <si>
    <t>55111</t>
  </si>
  <si>
    <t>FSME-IMMUN 0,5 ML BAXTER</t>
  </si>
  <si>
    <t>INJ SUS ISP 1X0.5ML/DÁV+ INTJ</t>
  </si>
  <si>
    <t>Makrogol</t>
  </si>
  <si>
    <t>POR PLV SOL 1X4(SÁČKY)</t>
  </si>
  <si>
    <t>33855</t>
  </si>
  <si>
    <t>NUTRIDRINK BALÍČEK 5 + 1</t>
  </si>
  <si>
    <t>Telmisartan</t>
  </si>
  <si>
    <t>158198</t>
  </si>
  <si>
    <t>POR TBL NOB 100X80MG</t>
  </si>
  <si>
    <t>6618</t>
  </si>
  <si>
    <t>NEUROL 0,5</t>
  </si>
  <si>
    <t>Amoxicilin</t>
  </si>
  <si>
    <t>32557</t>
  </si>
  <si>
    <t>OSPAMOX 500 MG</t>
  </si>
  <si>
    <t>66366</t>
  </si>
  <si>
    <t>OSPAMOX 250 MG/5 ML</t>
  </si>
  <si>
    <t>POR PLV SUS 1X60ML</t>
  </si>
  <si>
    <t>132575</t>
  </si>
  <si>
    <t>15660</t>
  </si>
  <si>
    <t>CIPLOX 500</t>
  </si>
  <si>
    <t>POR TBL FLM 200X500MG</t>
  </si>
  <si>
    <t>119672</t>
  </si>
  <si>
    <t>DICLOFENAC DUO PHARMASWISS 75 MG</t>
  </si>
  <si>
    <t>POR CPS RDR 30X75MG</t>
  </si>
  <si>
    <t>Diosmin, kombinace</t>
  </si>
  <si>
    <t>132634</t>
  </si>
  <si>
    <t>Kaptopril</t>
  </si>
  <si>
    <t>31215</t>
  </si>
  <si>
    <t>TENSIOMIN 25 MG</t>
  </si>
  <si>
    <t>POR TBL NOB 30X25MG</t>
  </si>
  <si>
    <t>200214</t>
  </si>
  <si>
    <t>POR TBL NOB 56X100MG</t>
  </si>
  <si>
    <t>Levothyroxin, sodná sůl</t>
  </si>
  <si>
    <t>EUTHYROX 100 MIKROGRAMŮ</t>
  </si>
  <si>
    <t>POR TBL NOB 100X100RG</t>
  </si>
  <si>
    <t>Loperamid</t>
  </si>
  <si>
    <t>146255</t>
  </si>
  <si>
    <t>POR CPS DUR 60X2MG</t>
  </si>
  <si>
    <t>Melatonin</t>
  </si>
  <si>
    <t>29957</t>
  </si>
  <si>
    <t>CIRCADIN 2 MG</t>
  </si>
  <si>
    <t>POR TBL PRO 21X2MG</t>
  </si>
  <si>
    <t>Nimesulid</t>
  </si>
  <si>
    <t>POR GRA SUS 30SÁČ I</t>
  </si>
  <si>
    <t>17186</t>
  </si>
  <si>
    <t>NIMESIL</t>
  </si>
  <si>
    <t>POR GRA SUS 15X100MG</t>
  </si>
  <si>
    <t>17187</t>
  </si>
  <si>
    <t>POR GRA SUS 30X100MG</t>
  </si>
  <si>
    <t>14449</t>
  </si>
  <si>
    <t>OMEPRAZOL 20 GALMED</t>
  </si>
  <si>
    <t>POR CPS DUR 56X20MG</t>
  </si>
  <si>
    <t>POR CPS ETD 28X20MG SKLO</t>
  </si>
  <si>
    <t>Pikosíran sodný, kombinace</t>
  </si>
  <si>
    <t>160806</t>
  </si>
  <si>
    <t>PICOPREP PRÁŠEK PRO PŘÍPRAVU PERORÁLNÍHO ROZTOKU</t>
  </si>
  <si>
    <t>POR PLV SOL 2</t>
  </si>
  <si>
    <t>PICOPREP PRÁŠEK PRO PERORÁLNÍ ROZTOK</t>
  </si>
  <si>
    <t>Promethazin</t>
  </si>
  <si>
    <t>Propafenon</t>
  </si>
  <si>
    <t>191146</t>
  </si>
  <si>
    <t>RYTMONORM 150 MG</t>
  </si>
  <si>
    <t>POR TBL FLM 100X150MG</t>
  </si>
  <si>
    <t>91003</t>
  </si>
  <si>
    <t>162083</t>
  </si>
  <si>
    <t>POR CPS DUR 50X250MG</t>
  </si>
  <si>
    <t>Solifenacin</t>
  </si>
  <si>
    <t>18279</t>
  </si>
  <si>
    <t>VESICARE 5 MG</t>
  </si>
  <si>
    <t>156719</t>
  </si>
  <si>
    <t>TRALGIT OROTAB 50 MG</t>
  </si>
  <si>
    <t>POR TBL DIS 30X50MG</t>
  </si>
  <si>
    <t>Tramadol, kombinace</t>
  </si>
  <si>
    <t>17925</t>
  </si>
  <si>
    <t>Triamcinolon</t>
  </si>
  <si>
    <t>2828</t>
  </si>
  <si>
    <t>TRIAMCINOLON LÉČIVA CRM</t>
  </si>
  <si>
    <t>DRM CRM 1X10GM/10MG</t>
  </si>
  <si>
    <t>Urea</t>
  </si>
  <si>
    <t>16461</t>
  </si>
  <si>
    <t>EXCIPIAL U HYDROLOTIO</t>
  </si>
  <si>
    <t>DRM EML 1X200ML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</si>
  <si>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</si>
  <si>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</si>
  <si>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</si>
  <si>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</si>
  <si>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</si>
  <si>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PUNČOCHY KOMPRESNÍ STEHENNÍ II.K.T.</t>
  </si>
  <si>
    <t>MAXIS COMFORT A-G</t>
  </si>
  <si>
    <t>80176</t>
  </si>
  <si>
    <t>KOMPRESY MESOFT NESTERILNÍ</t>
  </si>
  <si>
    <t>10X10CM,NETKANÝ TEXTIL,4 VRSTVY,100KS</t>
  </si>
  <si>
    <t>81960</t>
  </si>
  <si>
    <t>KRYTÍ ALGINÁTOVÉ MELGISORB AG</t>
  </si>
  <si>
    <t>10X10CM,10KS</t>
  </si>
  <si>
    <t>5116</t>
  </si>
  <si>
    <t>PÁS BŘIŠNÍ VERBA 932 517 0</t>
  </si>
  <si>
    <t>OBDVOD TRUPU 65-75CM,VEL.1</t>
  </si>
  <si>
    <t>Pomůcky stomické</t>
  </si>
  <si>
    <t>11279</t>
  </si>
  <si>
    <t>ODSTRAŇOVAČ PODLOŽKY CONVACARE</t>
  </si>
  <si>
    <t>100KS</t>
  </si>
  <si>
    <t>11280</t>
  </si>
  <si>
    <t>FILM OCHRANNÝ CONVACARE</t>
  </si>
  <si>
    <t>130007</t>
  </si>
  <si>
    <t>SÁČEK 2D VÝPUSTNÝ FLAIR MAXI</t>
  </si>
  <si>
    <t>BÉŽOVÝ 55MM 30KS XA2D555</t>
  </si>
  <si>
    <t>130021</t>
  </si>
  <si>
    <t>ODSTRAŇOVAČ LEPU WELLAND REMOVER</t>
  </si>
  <si>
    <t>ROUŠKY 50KS WAD050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</si>
  <si>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</si>
  <si>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</si>
  <si>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</si>
  <si>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</si>
  <si>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</si>
  <si>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</t>
  </si>
  <si>
    <t>130035</t>
  </si>
  <si>
    <t>SÁČEK 1D VÝPUSTNÝ DANSAC NOVA 1 FOLD UP MAXI</t>
  </si>
  <si>
    <t>BÉŽOVÝ,15-90MM,MAXI,FILTR NOVA,INTEG.UZÁVĚR,10KS,815-15</t>
  </si>
  <si>
    <t>130050</t>
  </si>
  <si>
    <t>KAPSLE GEL-X</t>
  </si>
  <si>
    <t>140KS</t>
  </si>
  <si>
    <t>130062</t>
  </si>
  <si>
    <t>PODLOŽKA 2D STOMOCUR CFLPE 5715</t>
  </si>
  <si>
    <t>FLEXIBILNÍ,DĚLÍCÍ PRSTENEC 57MM,15-40MM,5KS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</si>
  <si>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</si>
  <si>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</si>
  <si>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</si>
  <si>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</si>
  <si>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</si>
  <si>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</si>
  <si>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</si>
  <si>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</si>
  <si>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</si>
  <si>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</si>
  <si>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</si>
  <si>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</si>
  <si>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</si>
  <si>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ADHEZIV BRAVA</t>
  </si>
  <si>
    <t>ODSTRAŇOVAČ MEDICÍNSKÝCH ADHEZIV BRAVA SPRAY</t>
  </si>
  <si>
    <t>50ML</t>
  </si>
  <si>
    <t>2702</t>
  </si>
  <si>
    <t>PÁSEK</t>
  </si>
  <si>
    <t>1KS</t>
  </si>
  <si>
    <t>2707</t>
  </si>
  <si>
    <t>PUDR ZÁSYPOVÝ STOMAHESIVE</t>
  </si>
  <si>
    <t>3337</t>
  </si>
  <si>
    <t>PÁS STOMICKÝ</t>
  </si>
  <si>
    <t>3341</t>
  </si>
  <si>
    <t>PASTA ADHEZIVNÍ 2650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</si>
  <si>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</si>
  <si>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</si>
  <si>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</si>
  <si>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</si>
  <si>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</si>
  <si>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</si>
  <si>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63767</t>
  </si>
  <si>
    <t>PÁS STOMICKÝ OR 14B</t>
  </si>
  <si>
    <t>VELIKOST L,XL,XXL,XXXL</t>
  </si>
  <si>
    <t>82213</t>
  </si>
  <si>
    <t>SÁČEK 1D VÝPUSTNÝ SENSURA S OKÉNKEM</t>
  </si>
  <si>
    <t>BÉŽOVÝ, 10-76, MAXI, FILTR, 30KS</t>
  </si>
  <si>
    <t>82217</t>
  </si>
  <si>
    <t>SÁČEK 1D UZAVŘENÝ SENSURA S OKÉNKEM</t>
  </si>
  <si>
    <t>BÉŽOVÝ, 10-76, MAXI FILTR, 30KS</t>
  </si>
  <si>
    <t>82263</t>
  </si>
  <si>
    <t>SÁČEK 1D VÝPUSTNÝ CONFIDENCE NATURAL S ALOE VERA</t>
  </si>
  <si>
    <t>VELKÝ S CHLOPNÍ,DO 70 MM, 30 KS</t>
  </si>
  <si>
    <t>82343</t>
  </si>
  <si>
    <t>PÁSEK VYROVNÁVACÍ HYDROKOLOIDNÍ SECUPLAST S ALOE V</t>
  </si>
  <si>
    <t>30 KS</t>
  </si>
  <si>
    <t>82346</t>
  </si>
  <si>
    <t>KROUŽEK TĚSNÍCÍ HYDROKOLOIDNÍ TVAROVATELNÝ SECUPLA</t>
  </si>
  <si>
    <t>VELKÝ 100 MM,10 KS</t>
  </si>
  <si>
    <t>82347</t>
  </si>
  <si>
    <t>DESTIČKA HYDROKOLOIDNÍ OCHRANNÁ</t>
  </si>
  <si>
    <t>10X10 CM,10 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</si>
  <si>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</si>
  <si>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</si>
  <si>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</si>
  <si>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</si>
  <si>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</si>
  <si>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</si>
  <si>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</si>
  <si>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</si>
  <si>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</si>
  <si>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</si>
  <si>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</si>
  <si>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</si>
  <si>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</si>
  <si>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</si>
  <si>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</si>
  <si>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82558</t>
  </si>
  <si>
    <t>SÁČEK 1D VÝPUSTNÝ FLEXIMA ACTIVE MIDI</t>
  </si>
  <si>
    <t>4620115, BÉŽOVÝ, 15-50MM, 30 KS</t>
  </si>
  <si>
    <t>82565</t>
  </si>
  <si>
    <t>SÁČEK 1D VÝPUSTNÝ FLEXIMA ACTIVE MAXI</t>
  </si>
  <si>
    <t>4620380, BÉŽOVÝ, 15-80MM, 30 KS</t>
  </si>
  <si>
    <t>82566</t>
  </si>
  <si>
    <t>SÁČEK 1D VÝPUSTNÝ FLEXIMA ACTIVE MINI</t>
  </si>
  <si>
    <t>4620215, BÉŽOVÝ, 15-45MM,  30 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</si>
  <si>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</si>
  <si>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</si>
  <si>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</si>
  <si>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</si>
  <si>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</si>
  <si>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</si>
  <si>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</si>
  <si>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</si>
  <si>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</si>
  <si>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</si>
  <si>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</si>
  <si>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 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</si>
  <si>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</si>
  <si>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</si>
  <si>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</si>
  <si>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</si>
  <si>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</si>
  <si>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</si>
  <si>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</si>
  <si>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</si>
  <si>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</si>
  <si>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</si>
  <si>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82966</t>
  </si>
  <si>
    <t>SÁČEK 1D VÝPUSTNÝ FLAIR ACTIVE MAXI</t>
  </si>
  <si>
    <t>BÉŽOVÝ 13-60MM S INTEGROVANOU SPONOU 30KS XPLD513</t>
  </si>
  <si>
    <t>82976</t>
  </si>
  <si>
    <t>SÁČEK 1D UZAVŘENÝ DANSAC NOVALIFE 1C MIDI</t>
  </si>
  <si>
    <t>BÉŽOVÝ,OTVOR 30MM,FILTR NOVALIFE, 30KS, 901-30</t>
  </si>
  <si>
    <t>85494</t>
  </si>
  <si>
    <t>SÁČEK 2D UZAVŘENÝ SENSURA CLICK</t>
  </si>
  <si>
    <t>BÉŽOVÝ, 50 MM, MAXI, FILTR, 30KS, 101650</t>
  </si>
  <si>
    <t>85495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</si>
  <si>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</si>
  <si>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</si>
  <si>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</si>
  <si>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</si>
  <si>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</si>
  <si>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</si>
  <si>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</si>
  <si>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</si>
  <si>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</si>
  <si>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</si>
  <si>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</si>
  <si>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</si>
  <si>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</si>
  <si>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</si>
  <si>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</si>
  <si>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</si>
  <si>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</si>
  <si>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</si>
  <si>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</si>
  <si>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</si>
  <si>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</si>
  <si>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</si>
  <si>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</si>
  <si>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</si>
  <si>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85568</t>
  </si>
  <si>
    <t>SÁČEK 1D VÝPUSTNÝ SENSURA CONVEX LIGHT</t>
  </si>
  <si>
    <t>BÉŽOVÝ, 15-43, MAXI, FILTR, 10KS, MÍRNĚ KONVEXNÍ, 155090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</si>
  <si>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</si>
  <si>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</si>
  <si>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</si>
  <si>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</si>
  <si>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</si>
  <si>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</si>
  <si>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VYROVNÁVACÍ,839005</t>
  </si>
  <si>
    <t>COHESIVE KROUŽEK MALÝ,TENKÝ, EAKIN - 48MM,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</si>
  <si>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</si>
  <si>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</si>
  <si>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</si>
  <si>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</si>
  <si>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</si>
  <si>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</si>
  <si>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</si>
  <si>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</si>
  <si>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</si>
  <si>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</si>
  <si>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</si>
  <si>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</si>
  <si>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</si>
  <si>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</si>
  <si>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</si>
  <si>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</si>
  <si>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</si>
  <si>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</si>
  <si>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</si>
  <si>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85652</t>
  </si>
  <si>
    <t>NEUTRALIZÁTOR ZÁPACHU DEODOUR</t>
  </si>
  <si>
    <t>30 SÁČKŮ V BALENÍ</t>
  </si>
  <si>
    <t>85676</t>
  </si>
  <si>
    <t>ODSTRAŇOVAČ MEDICÍNSKÝCH ADHEZIV CONVATEC NILTAC S</t>
  </si>
  <si>
    <t>85697</t>
  </si>
  <si>
    <t>PUDR STOMOCUR HP 30</t>
  </si>
  <si>
    <t>30G</t>
  </si>
  <si>
    <t>86253</t>
  </si>
  <si>
    <t>PÁSEK ZAJIŠŤOVACÍ DANSAC 09000-00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</si>
  <si>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</si>
  <si>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</si>
  <si>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</si>
  <si>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</si>
  <si>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</si>
  <si>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</si>
  <si>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</si>
  <si>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</si>
  <si>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</si>
  <si>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</si>
  <si>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</si>
  <si>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</si>
  <si>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</si>
  <si>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</si>
  <si>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BÉŽOVÝ,15-60MM,30KS, 044715A, 42715U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</si>
  <si>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</si>
  <si>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</si>
  <si>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</si>
  <si>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</si>
  <si>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</si>
  <si>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CONTROL,50MM,30KS, ROLL UP, 038850U, 039150U</t>
  </si>
  <si>
    <t>86638</t>
  </si>
  <si>
    <t>BÉŽOVÝ FLOW CONTROL,60-80MM,30KS, ROLL UP, 038860U, 039160U, 039180U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</si>
  <si>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</si>
  <si>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</si>
  <si>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</si>
  <si>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</si>
  <si>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</si>
  <si>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</si>
  <si>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</si>
  <si>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</si>
  <si>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</si>
  <si>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86708</t>
  </si>
  <si>
    <t>SÁČEK 2D UZAVŘENÝ DANSAC NOVA 2</t>
  </si>
  <si>
    <t>PRSTENEC 55MM,STANDARD,BÉŽOVÝ,FILTR NOVA,30KS,1201-55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</si>
  <si>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</si>
  <si>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</si>
  <si>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</si>
  <si>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</si>
  <si>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</si>
  <si>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</si>
  <si>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86819</t>
  </si>
  <si>
    <t>ROZTOK STOMICKÝ COLOPLAST 4710</t>
  </si>
  <si>
    <t>180ML,1KS</t>
  </si>
  <si>
    <t>86821</t>
  </si>
  <si>
    <t>PODLOŽKA 2D DANSAC NOVA 2 CONVEX</t>
  </si>
  <si>
    <t>43MM,OTVOR 15-30MM,KONVEXNÍ,5KS,1543-15</t>
  </si>
  <si>
    <t>86824</t>
  </si>
  <si>
    <t>55MM,OTVOR 15-42MM,KONVEXNÍ,5KS,1555-15</t>
  </si>
  <si>
    <t>86854</t>
  </si>
  <si>
    <t>POHLCOVAČ PACHU ALP</t>
  </si>
  <si>
    <t>200ML,1KS PP200</t>
  </si>
  <si>
    <t>86992</t>
  </si>
  <si>
    <t>PODLOŽKA 2D FLAIR</t>
  </si>
  <si>
    <t>PRSTENEC 55MM 13-50MM 5KS XA2F513</t>
  </si>
  <si>
    <t>131004</t>
  </si>
  <si>
    <t>PROTECT.STOMA SUPPORT</t>
  </si>
  <si>
    <t>86390</t>
  </si>
  <si>
    <t>GEL ABSORPČNÍ-ILEO GEL+</t>
  </si>
  <si>
    <t>F05012,SÁČEK 45KS, UVEDENÁ CENA ZA 90KS</t>
  </si>
  <si>
    <t>GEL ABSORPČNÍ-ILEO GEL+,SÁČKY,F05012</t>
  </si>
  <si>
    <t>45KS</t>
  </si>
  <si>
    <t>82348</t>
  </si>
  <si>
    <t>15X15 CM,5 KS</t>
  </si>
  <si>
    <t>86767</t>
  </si>
  <si>
    <t>PODLOŽKA 2D NATURA FLEXIBILNÍ</t>
  </si>
  <si>
    <t>70 MM,5 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</si>
  <si>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</si>
  <si>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</si>
  <si>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</si>
  <si>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</si>
  <si>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</si>
  <si>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50 KS WBF050</t>
  </si>
  <si>
    <t>130036</t>
  </si>
  <si>
    <t>PRŮHLEDNÝ,15-90MM,MAXI,FILTR NOVA,INTEG.UZÁVĚR,10KS,816-15</t>
  </si>
  <si>
    <t>130049</t>
  </si>
  <si>
    <t>PASTA VYROVNÁVACÍ STOMOCUR CP 2050</t>
  </si>
  <si>
    <t>56G</t>
  </si>
  <si>
    <t>82620</t>
  </si>
  <si>
    <t>SÁČEK 1D VÝPUSTNÝ ESTEEM+ INVISICLOSE</t>
  </si>
  <si>
    <t>BÉŽOVÝ, 60/70 MM, STANDARD, FILTR, 10KS</t>
  </si>
  <si>
    <t>85510</t>
  </si>
  <si>
    <t>BÉŽOVÝ, 50 MM, MAXI, FILTR, 30KS, 103650</t>
  </si>
  <si>
    <t>85515</t>
  </si>
  <si>
    <t>S OUŠKY, 50 MM, 5KS, 100210</t>
  </si>
  <si>
    <t>85520</t>
  </si>
  <si>
    <t>TYČINKY GELATINAČNÍ ABSORBIAN WAND</t>
  </si>
  <si>
    <t>60KS</t>
  </si>
  <si>
    <t>86576</t>
  </si>
  <si>
    <t>PASTA ADHEZIVNÍ V PROUŽCÍCH 2655</t>
  </si>
  <si>
    <t>10KS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</si>
  <si>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</si>
  <si>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</si>
  <si>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</si>
  <si>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</si>
  <si>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</si>
  <si>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</si>
  <si>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</si>
  <si>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</si>
  <si>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</si>
  <si>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</si>
  <si>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130023</t>
  </si>
  <si>
    <t>PŮLKROUŽKY WELLAND HYDROFRAME</t>
  </si>
  <si>
    <t>ŽELATINOVÉ VYROVNÁVACÍ 20KS XWAFH33</t>
  </si>
  <si>
    <t>169147</t>
  </si>
  <si>
    <t>PODLOŽKA 2D NATURA STOMAHESIVE</t>
  </si>
  <si>
    <t>82345</t>
  </si>
  <si>
    <t>STANDARD 50 MM,30 KS</t>
  </si>
  <si>
    <t>82655</t>
  </si>
  <si>
    <t>BÉŽOVÝ, 70 MM, STANDARD, FILTR, 10KS</t>
  </si>
  <si>
    <t>86236</t>
  </si>
  <si>
    <t>SÁČEK 1D VÝPUSTNÝ DANSAC NOVA 1 INFANT 818-10</t>
  </si>
  <si>
    <t>PRŮHLEDNÝ,10-40MM,DĚTSKÝ,FILTR NOVA,30KS</t>
  </si>
  <si>
    <t>86626</t>
  </si>
  <si>
    <t>SÁČEK 2D UZAVŘENÝ ALMARYS TWIN PLUS 037250U</t>
  </si>
  <si>
    <t>BÉŽOVÝ,50MM,30KS</t>
  </si>
  <si>
    <t>86645</t>
  </si>
  <si>
    <t>PODLOŽKA ALMARYS TWIN PLUS STANDARD 036250U</t>
  </si>
  <si>
    <t>50MM,10KS</t>
  </si>
  <si>
    <t>86647</t>
  </si>
  <si>
    <t>PODLOŽKA ALMARYS TWIN PLUS STANDARD 036280U</t>
  </si>
  <si>
    <t>80MM,10KS</t>
  </si>
  <si>
    <t>86998</t>
  </si>
  <si>
    <t>SÁČEK 2D UZAVŘENÝ FLAIR MAXI</t>
  </si>
  <si>
    <t>BÉŽOVÝ 55MM 30KS XA2C555</t>
  </si>
  <si>
    <t>82983</t>
  </si>
  <si>
    <t>SÁČEK 1D UZAVŘENÝ DANSAC NOVALIFE 1C MAXI</t>
  </si>
  <si>
    <t>BÉŽOVÝ,OTVOR 10MM,FILTR NOVALIFE,30KS,905-10</t>
  </si>
  <si>
    <t>82273</t>
  </si>
  <si>
    <t>SÁČEK 1D VÝPUSTNÝ CONFIDENCE COMFORT</t>
  </si>
  <si>
    <t>VELKÝ,BÉŽOVÝ,DO 70 MM, 30 KS</t>
  </si>
  <si>
    <t>86765</t>
  </si>
  <si>
    <t>45 MM,5 KS</t>
  </si>
  <si>
    <t>82650</t>
  </si>
  <si>
    <t>BÉŽOVÝ, 70 MM, STANDARD, FILTR, 30KS</t>
  </si>
  <si>
    <t>130030</t>
  </si>
  <si>
    <t>SÁČEK 1D UZAVŘENÝ DANSAC NOVALIFE 1 ACTIVE</t>
  </si>
  <si>
    <t>BÉŽOVÝ,20-45MM,FILTR NOVA,30KS,807-20</t>
  </si>
  <si>
    <t>130076</t>
  </si>
  <si>
    <t>SÁČEK 2D VÝPUSTNÝ STOMOCUR CLIC ILEO VIDF 5757 CW</t>
  </si>
  <si>
    <t>BÉŽOVÝ S OKÉNKEM,FILTR,DĚLÍCÍ PRSTENEC 57MM,30KS</t>
  </si>
  <si>
    <t>3356</t>
  </si>
  <si>
    <t>DESTIČKA STOMICKÁ COLOPLAST 3215</t>
  </si>
  <si>
    <t>15X15CM,5KS</t>
  </si>
  <si>
    <t>82656</t>
  </si>
  <si>
    <t>PRŮHLEDNÝ, 100 MM, STANDARD, 10KS</t>
  </si>
  <si>
    <t>86773</t>
  </si>
  <si>
    <t>100 MM,5 KS</t>
  </si>
  <si>
    <t>Prostředky pro inkontinenci,kondomy urinál.,sběrné sáčky urinál.</t>
  </si>
  <si>
    <t>87846</t>
  </si>
  <si>
    <t>VLOŽKY ABSORPČNÍ ABRI LIGHT SUPER</t>
  </si>
  <si>
    <t>800ML, 30KS</t>
  </si>
  <si>
    <t>800ML,30KS</t>
  </si>
  <si>
    <t>Flutikason-furoát</t>
  </si>
  <si>
    <t>29816</t>
  </si>
  <si>
    <t>AVAMYS</t>
  </si>
  <si>
    <t>NAS SPR SUS 120X27.5RG</t>
  </si>
  <si>
    <t>48261</t>
  </si>
  <si>
    <t>PLV ADS 1X20GM</t>
  </si>
  <si>
    <t>POR TBL ENT 30X20MG</t>
  </si>
  <si>
    <t>137177</t>
  </si>
  <si>
    <t>POR TBL FLM 90X5MG</t>
  </si>
  <si>
    <t>124105</t>
  </si>
  <si>
    <t>PRESTANCE 5 MG/10 MG</t>
  </si>
  <si>
    <t>POR TBL NOB 90</t>
  </si>
  <si>
    <t>Ramipril</t>
  </si>
  <si>
    <t>56982</t>
  </si>
  <si>
    <t>Tetryzolin, kombinace</t>
  </si>
  <si>
    <t>15518</t>
  </si>
  <si>
    <t>SPERSALLERG</t>
  </si>
  <si>
    <t>OPH GTT SOL 1X10ML</t>
  </si>
  <si>
    <t>22345</t>
  </si>
  <si>
    <t>KRYTÍ S MASTÍ GRASSOLIND</t>
  </si>
  <si>
    <t>169298</t>
  </si>
  <si>
    <t>KRYTÍ TRAUMACEL BIODRESS H-GEL</t>
  </si>
  <si>
    <t>30G, STERILNÍ GELOVÉ KRYTÍ ANTIMIKROBIÁLNÍ K HOJENÍ RAN</t>
  </si>
  <si>
    <t>169173</t>
  </si>
  <si>
    <t>KRYTÍ MASTNÝ TYL CUTICELL CLASSIC</t>
  </si>
  <si>
    <t>10CMX10CM NEADHERENTNÍ MASTNÝ TYL IMPREGNOVANÝ ČISTÝM PARAFÍNEM STERILNÍ 10KS</t>
  </si>
  <si>
    <t>140633</t>
  </si>
  <si>
    <t>EPITÉZA MAMÁRNÍ POOPERAČNÍ PRIFORM STANDARD</t>
  </si>
  <si>
    <t>LEHKÁ TEXTILNÍ, 214</t>
  </si>
  <si>
    <t>78585</t>
  </si>
  <si>
    <t>PAS KÝLNÍ TŘÍSELNÝ JEDNOSTRANNÝ INGUIN I</t>
  </si>
  <si>
    <t>793135400100,200 PRAVO NEBO LEVOSTRANNÝ S 1 PELOTOU,7VEL.70-140/PO 10CM/TĚLOVÝ</t>
  </si>
  <si>
    <t>62050</t>
  </si>
  <si>
    <t>DUOMOX 500</t>
  </si>
  <si>
    <t>POR TBL SUS 20X500MG</t>
  </si>
  <si>
    <t>Azithromycin</t>
  </si>
  <si>
    <t>45010</t>
  </si>
  <si>
    <t>AZITROMYCIN SANDOZ 500 MG</t>
  </si>
  <si>
    <t>POR TBL FLM 3X500MG</t>
  </si>
  <si>
    <t>132676</t>
  </si>
  <si>
    <t>Cetirizin</t>
  </si>
  <si>
    <t>5476</t>
  </si>
  <si>
    <t>POR TBL FLM 7X10MG</t>
  </si>
  <si>
    <t>4013</t>
  </si>
  <si>
    <t>DOXYBENE 200 MG TABLETY</t>
  </si>
  <si>
    <t>POR TBL NOB 10X200MG</t>
  </si>
  <si>
    <t>90986</t>
  </si>
  <si>
    <t>DEOXYMYKOIN</t>
  </si>
  <si>
    <t>12893</t>
  </si>
  <si>
    <t>POR TBL NOB 60X100MG</t>
  </si>
  <si>
    <t>119513</t>
  </si>
  <si>
    <t>LOSEPRAZOL 20 MG</t>
  </si>
  <si>
    <t>POR CPS ETD 98X20MG</t>
  </si>
  <si>
    <t>Salbutamol</t>
  </si>
  <si>
    <t>31934</t>
  </si>
  <si>
    <t>VENTOLIN INHALER N</t>
  </si>
  <si>
    <t>INH SUS PSS 200X100RG</t>
  </si>
  <si>
    <t>146889</t>
  </si>
  <si>
    <t>ZOLPIDEM MYLAN 10 MG</t>
  </si>
  <si>
    <t>16286</t>
  </si>
  <si>
    <t>STILNOX</t>
  </si>
  <si>
    <t>84797</t>
  </si>
  <si>
    <t>132619</t>
  </si>
  <si>
    <t>45763</t>
  </si>
  <si>
    <t>MAXIS B/BRILANT/ A-D</t>
  </si>
  <si>
    <t>Magnesium-laktát</t>
  </si>
  <si>
    <t>POR TBL OBD 50</t>
  </si>
  <si>
    <t>Methylprednisolon-aceponát</t>
  </si>
  <si>
    <t>85460</t>
  </si>
  <si>
    <t>ADVANTAN MASTNÝ KRÉM</t>
  </si>
  <si>
    <t>Moklobemid</t>
  </si>
  <si>
    <t>136149</t>
  </si>
  <si>
    <t>AURORIX 300 MG</t>
  </si>
  <si>
    <t>POR TBL FLM 30X300MG</t>
  </si>
  <si>
    <t>57860</t>
  </si>
  <si>
    <t>88708</t>
  </si>
  <si>
    <t>ALGIFEN</t>
  </si>
  <si>
    <t>166776</t>
  </si>
  <si>
    <t>ITOPRID PMCS 50 MG</t>
  </si>
  <si>
    <t>POR TBL FLM 100X50MG I</t>
  </si>
  <si>
    <t>26914</t>
  </si>
  <si>
    <t>POR TBL FLM 12X100MG</t>
  </si>
  <si>
    <t>84262</t>
  </si>
  <si>
    <t>POR GTT SOL 1X96ML</t>
  </si>
  <si>
    <t>146893</t>
  </si>
  <si>
    <t>86766</t>
  </si>
  <si>
    <t>57 MM,5 KS</t>
  </si>
  <si>
    <t>Amidy</t>
  </si>
  <si>
    <t>URT GEL 1X20GM/200MG</t>
  </si>
  <si>
    <t>99366</t>
  </si>
  <si>
    <t>AMOKSIKLAV 457 MG/5 ML</t>
  </si>
  <si>
    <t>POR PLV SUS 70ML</t>
  </si>
  <si>
    <t>Cefprozil</t>
  </si>
  <si>
    <t>199797</t>
  </si>
  <si>
    <t>CEFZIL 500 MG</t>
  </si>
  <si>
    <t>Diazepam</t>
  </si>
  <si>
    <t>DIAZEPAM SLOVAKOFARMA 10 MG</t>
  </si>
  <si>
    <t>POR TBL NOB 20X10MG</t>
  </si>
  <si>
    <t>97632</t>
  </si>
  <si>
    <t>DICLOREUM 100</t>
  </si>
  <si>
    <t>169278</t>
  </si>
  <si>
    <t>132632</t>
  </si>
  <si>
    <t>Escitalopram</t>
  </si>
  <si>
    <t>147611</t>
  </si>
  <si>
    <t>CIPRALEX OROTAB 20 MG</t>
  </si>
  <si>
    <t>POR TBL DIS 100X20MG</t>
  </si>
  <si>
    <t>Finasterid</t>
  </si>
  <si>
    <t>117866</t>
  </si>
  <si>
    <t>FINPROS 5 MG</t>
  </si>
  <si>
    <t>Fluocinolon-acetonid</t>
  </si>
  <si>
    <t>201703</t>
  </si>
  <si>
    <t>DRM UNG 1X15GM 0.025%</t>
  </si>
  <si>
    <t>98218</t>
  </si>
  <si>
    <t>INJ SOL 5X1ML/10MG</t>
  </si>
  <si>
    <t>Itrakonazol</t>
  </si>
  <si>
    <t>145536</t>
  </si>
  <si>
    <t>ITRACONAZOL UNIVERSAL FARMA 100 MG TVRDÉ TOBOLKY</t>
  </si>
  <si>
    <t>Jodovaný povidon</t>
  </si>
  <si>
    <t>62319</t>
  </si>
  <si>
    <t>BETADINE</t>
  </si>
  <si>
    <t>LIQ CHIR 1X1000ML</t>
  </si>
  <si>
    <t>62320</t>
  </si>
  <si>
    <t>DRM UNG 1X20GM 10%</t>
  </si>
  <si>
    <t>DRM CRM 1X20GM/200MG</t>
  </si>
  <si>
    <t>Kolagenáza, kombinace</t>
  </si>
  <si>
    <t>4270</t>
  </si>
  <si>
    <t>IRUXOL MONO</t>
  </si>
  <si>
    <t>4269</t>
  </si>
  <si>
    <t>180714</t>
  </si>
  <si>
    <t>LAKTULOSA SANDOZ 670 MG/ML</t>
  </si>
  <si>
    <t>POR SOL 1X500ML/335GM IIB</t>
  </si>
  <si>
    <t>181293</t>
  </si>
  <si>
    <t>ESSENTIALE FORTE 600 MG</t>
  </si>
  <si>
    <t>POR CPS DUR 30X600MG</t>
  </si>
  <si>
    <t>124346</t>
  </si>
  <si>
    <t>Loratadin</t>
  </si>
  <si>
    <t>14910</t>
  </si>
  <si>
    <t>FLONIDAN 10 MG TABLETY</t>
  </si>
  <si>
    <t>POR TBL NOB 90X10MG</t>
  </si>
  <si>
    <t>58828</t>
  </si>
  <si>
    <t>POR PLV SOL 1X50(SÁČ.)</t>
  </si>
  <si>
    <t>Mebeverin</t>
  </si>
  <si>
    <t>100301</t>
  </si>
  <si>
    <t>DUSPATALIN RETARD</t>
  </si>
  <si>
    <t>POR CPS RDR 30X200MG</t>
  </si>
  <si>
    <t>132519</t>
  </si>
  <si>
    <t>54535</t>
  </si>
  <si>
    <t>PANZYTRAT 25 000</t>
  </si>
  <si>
    <t>POR CPS DUR 100-SKLO</t>
  </si>
  <si>
    <t>17104</t>
  </si>
  <si>
    <t>POR TBL FLM 12X200MG</t>
  </si>
  <si>
    <t>Silikony</t>
  </si>
  <si>
    <t>POR CPS MOL 100X40MG</t>
  </si>
  <si>
    <t>86785</t>
  </si>
  <si>
    <t>14712</t>
  </si>
  <si>
    <t>POR TBL RET 100</t>
  </si>
  <si>
    <t>RCT SOL 10X67.5ML</t>
  </si>
  <si>
    <t>Sukralfát</t>
  </si>
  <si>
    <t>99476</t>
  </si>
  <si>
    <t>ULCOGANT</t>
  </si>
  <si>
    <t>POR SUS 1X250ML</t>
  </si>
  <si>
    <t>201133</t>
  </si>
  <si>
    <t>TRAMAL KAPKY 100 MG/1 ML</t>
  </si>
  <si>
    <t>16462</t>
  </si>
  <si>
    <t>EXCIPIAL U LIPOLOTIO</t>
  </si>
  <si>
    <t>132603</t>
  </si>
  <si>
    <t>19681</t>
  </si>
  <si>
    <t>GÁZA SKLÁDANÁ KOMPRESY NESTERILNÍ STERILUX ES</t>
  </si>
  <si>
    <t>10X10CM,8 VRSTEV,100KS</t>
  </si>
  <si>
    <t>130028</t>
  </si>
  <si>
    <t>UBROUSKY ČISTÍCÍ ALOE VESTA</t>
  </si>
  <si>
    <t>VLHČENÉ KAPESNÍČKY K ČIŠTĚNÍ OKOLÍ STOMIE S ALOE VERA,8KS</t>
  </si>
  <si>
    <t>130065</t>
  </si>
  <si>
    <t>SÁČEK 1D UZAVŘENÝ STOMOCUR SELECT CS 3020 CW</t>
  </si>
  <si>
    <t>BÉŽOVÝ S OKÉNKEM,FILTR,20-60MM,30KS</t>
  </si>
  <si>
    <t>TLOUŠŤKA 2MM, 30 KS</t>
  </si>
  <si>
    <t>22612</t>
  </si>
  <si>
    <t>SÁČEK 1D VÝPUSTNÝ STOMADRESS VELKOOBJEMOVÝ</t>
  </si>
  <si>
    <t>PRŮHLEDNÝ,8-100MM,10KS</t>
  </si>
  <si>
    <t>82251</t>
  </si>
  <si>
    <t>SÁČEK 1D UZAVŘENÝ CONFIDENCE CONVEX SUPERSOFT</t>
  </si>
  <si>
    <t>VELKÝ S CHLOPNÍ,13-38 MM, 10 KS</t>
  </si>
  <si>
    <t>82290</t>
  </si>
  <si>
    <t>SÁČEK 1D VÝPUSTNÝ CONFIDENCE CONVEX SUPERSOFT</t>
  </si>
  <si>
    <t>VELKÝ S CHLOPNÍ,13-52 MM, 10 KS</t>
  </si>
  <si>
    <t>82342</t>
  </si>
  <si>
    <t>PÁSEK VYROVNÁVACÍ HYDROKOLOIDNÍ SECUPLAST</t>
  </si>
  <si>
    <t>82344</t>
  </si>
  <si>
    <t>TENKÝ 50 MM,30 KS</t>
  </si>
  <si>
    <t>82549</t>
  </si>
  <si>
    <t>SÁČEK 1D UZAVŘENÝ FLEXIMA ACTIVE MIDI</t>
  </si>
  <si>
    <t>4610115, BÉŽOVÝ, 15-50MM, 30 KS</t>
  </si>
  <si>
    <t>82556</t>
  </si>
  <si>
    <t>SÁČEK 1D UZAVŘENÝ FLEXIMA ACTIVE MAXI</t>
  </si>
  <si>
    <t>4610380, BÉŽOVÝ, 15-80MM, 30 KS</t>
  </si>
  <si>
    <t>82612</t>
  </si>
  <si>
    <t>BÉŽOVÝ, 60/70 MM, MALÝ, FILTR, 30KS</t>
  </si>
  <si>
    <t>82963</t>
  </si>
  <si>
    <t>SÁČEK 1D UZAVŘENÝ FLAIR ACTIVE EXTRA SPLACHOVATELN</t>
  </si>
  <si>
    <t>BÉŽOVÝ 19-50MM, 30KS XPFL519</t>
  </si>
  <si>
    <t>85517</t>
  </si>
  <si>
    <t>MÍRNĚ KONVEXNÍ S OUŠKY, 40 MM, 5KS, 110110</t>
  </si>
  <si>
    <t>85539</t>
  </si>
  <si>
    <t>SÁČEK 2D VÝPUSTNÝ FLAIR MAXI PLUS</t>
  </si>
  <si>
    <t>BÉŽOVÝ 70MM 10KS XA2D170</t>
  </si>
  <si>
    <t>85544</t>
  </si>
  <si>
    <t>PRSTENEC 70MM 13-48MM 5KS XN2F713</t>
  </si>
  <si>
    <t>85671</t>
  </si>
  <si>
    <t>PODLOŽKA SENSURA X PRO CLICK</t>
  </si>
  <si>
    <t>PLOCHÁ S OUŠKY 60MM, 10 - 55MM, 5KS, 100350</t>
  </si>
  <si>
    <t>85696</t>
  </si>
  <si>
    <t>ODSTRAŇOVAČ NÁPLASTI STOMOCUR EMPLASECTAL SPRAY</t>
  </si>
  <si>
    <t>86494</t>
  </si>
  <si>
    <t>PODLOŽKA 2D DANSAC NOVA 2 1143-15</t>
  </si>
  <si>
    <t>PRSTENEC 43MM,15-35MM,OMYVATELNÁ,5KS</t>
  </si>
  <si>
    <t>86495</t>
  </si>
  <si>
    <t>PODLOŽKA 2D DANSAC NOVA 2 1155-15</t>
  </si>
  <si>
    <t>PRSTENEC 55MM,15-47MM,OMYVATELNÁ,5KS</t>
  </si>
  <si>
    <t>86587</t>
  </si>
  <si>
    <t>SÁČEK 1D UZAVŘENÝ DANSAC NOVA 1 801-20</t>
  </si>
  <si>
    <t>BÉŽOVÝ,20-60MM,STANDARD,FILTR NOVA,30KS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</si>
  <si>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</si>
  <si>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</si>
  <si>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</si>
  <si>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</si>
  <si>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</si>
  <si>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</si>
  <si>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86731</t>
  </si>
  <si>
    <t>PODLOŽKA FLEXIMA KEY 62060U</t>
  </si>
  <si>
    <t>60MM,5KS</t>
  </si>
  <si>
    <t>86839</t>
  </si>
  <si>
    <t>SÁČEK 1D VÝPUSTNÝ SENSURA 15580</t>
  </si>
  <si>
    <t>DVOUVRSTEVNÁ ADHEZE,BÉŽOVÝ 10-76MM,MAXI,FILTR,30KS</t>
  </si>
  <si>
    <t>86855</t>
  </si>
  <si>
    <t>POHLCOVAČ PACHU ALP OIL</t>
  </si>
  <si>
    <t>30ML,1KS  PP030</t>
  </si>
  <si>
    <t>82623</t>
  </si>
  <si>
    <t>82624</t>
  </si>
  <si>
    <t>BÉŽOVÝ, 22 MM, STANDARD, FILTR, KONVEXNÍ, 10KS</t>
  </si>
  <si>
    <t>85564</t>
  </si>
  <si>
    <t>SÁČEK 1D UZAVŘENÝ SENSURA CONVEX LIGHT</t>
  </si>
  <si>
    <t>BÉŽOVÝ, 15-43, MAXI, FILTR, 10KS, MÍRNĚ KONVEXNÍ, 154080</t>
  </si>
  <si>
    <t>169271</t>
  </si>
  <si>
    <t>TLOUŠŤKA 4,2 MM,30KS</t>
  </si>
  <si>
    <t>169684</t>
  </si>
  <si>
    <t>SÁČEK 1D UZAVŘENÝ AURUM S MANUKOVÝM MEDEM MIDI</t>
  </si>
  <si>
    <t>BÉŽOVÝ 13-60MM(V)X80MM(Š) 30KS XMHCM513</t>
  </si>
  <si>
    <t>82218</t>
  </si>
  <si>
    <t>SÁČEK 1D UZAVŘENÝ SENSURA CONVEX LIGHT S OKÉNKEM</t>
  </si>
  <si>
    <t>BÉŽOVÝ, 15-43, MIDI, FILTR, 10KS</t>
  </si>
  <si>
    <t>82601</t>
  </si>
  <si>
    <t>PODLOŽKA 2D DANSAC NOVALIFE 2 CONVEX</t>
  </si>
  <si>
    <t>55MM,OTVOR 10-42MM,5KS,1955-10</t>
  </si>
  <si>
    <t>85595</t>
  </si>
  <si>
    <t>SÁČEK 1D VÝPUSTNÝ PELICAN STANDARD 839336</t>
  </si>
  <si>
    <t>PRŮHLEDNÝ,K ÚPRAVĚ VELIKOSTI, BEZSVORKOVÝ UZÁVĚR, 30KS</t>
  </si>
  <si>
    <t>86611</t>
  </si>
  <si>
    <t>SÁČEK 1D UZAVŘENÝ FLEXIMA 044030U</t>
  </si>
  <si>
    <t>BÉŽOVÝ,30MM,30KS</t>
  </si>
  <si>
    <t>86750</t>
  </si>
  <si>
    <t>SÁČEK 1D VÝPUSTNÝ LITTLE ONES ESTEEM INVISICLOSE</t>
  </si>
  <si>
    <t>PRŮHLEDNÝ,0-27MM,DĚTSKÝ,10KS</t>
  </si>
  <si>
    <t>86422</t>
  </si>
  <si>
    <t>PODLOŽKA AT ESTEEM SYNERGY FLEXIBLE</t>
  </si>
  <si>
    <t>DO 35MM,5KS</t>
  </si>
  <si>
    <t>130061</t>
  </si>
  <si>
    <t>PODLOŽKA 2D STOMOCUR CFLPE 4515</t>
  </si>
  <si>
    <t>FLEXIBILNÍ,DĚLÍCÍ PRSTENEC 45MM,15-35MM,5KS</t>
  </si>
  <si>
    <t>130075</t>
  </si>
  <si>
    <t>SÁČEK 2D VÝPUSTNÝ STOMOCUR CLIC ILEO VIDF 4545 CW</t>
  </si>
  <si>
    <t>BÉŽOVÝ S OKÉNKEM,FILTR,DĚLÍCÍ PRSTENEC 45MM,30KS</t>
  </si>
  <si>
    <t>169034</t>
  </si>
  <si>
    <t>SÁČEK 1D VÝPUSTNÝ CURVEX ACTIVE</t>
  </si>
  <si>
    <t>PRŮHLEDNÝ 13-32MM 10KS XPCDM713</t>
  </si>
  <si>
    <t>169685</t>
  </si>
  <si>
    <t>SÁČEK 1D UZAVŘENÝ AURUM S MANUKOVÝM MEDEM MINI</t>
  </si>
  <si>
    <t>BÉŽOVÝ 13-50MM(V)X70MM(Š) 30KS XMHCS513</t>
  </si>
  <si>
    <t>82988</t>
  </si>
  <si>
    <t>PODLOŽKA 2D DANSAC NOVALIFE 2</t>
  </si>
  <si>
    <t>55MM,OTVOR 10-47MM,5KS,1755-10</t>
  </si>
  <si>
    <t>86517</t>
  </si>
  <si>
    <t>POHLCOVAČ ZÁPACHU DANSAC NODOR S 080-01</t>
  </si>
  <si>
    <t>250ML,1KS</t>
  </si>
  <si>
    <t>Bisoprolol</t>
  </si>
  <si>
    <t>94164</t>
  </si>
  <si>
    <t>CONCOR 5</t>
  </si>
  <si>
    <t>99600</t>
  </si>
  <si>
    <t>POR TBL FLM 90X10MG</t>
  </si>
  <si>
    <t>178931</t>
  </si>
  <si>
    <t>DESLORATADIN ZENTIVA 5 MG POTAHOVANÉ TABLETY</t>
  </si>
  <si>
    <t>Fenoxymethylpenicilin</t>
  </si>
  <si>
    <t>92806</t>
  </si>
  <si>
    <t>V-PENICILIN 500 MG SLOVAKOFARMA</t>
  </si>
  <si>
    <t>POR TBL NOB 30X500MG</t>
  </si>
  <si>
    <t>Gestoden a ethinylestradiol</t>
  </si>
  <si>
    <t>144185</t>
  </si>
  <si>
    <t>STODETTE OBALENÉ TABLETY</t>
  </si>
  <si>
    <t>137120</t>
  </si>
  <si>
    <t>MAGNESIUM 250 MG PHARMAVIT</t>
  </si>
  <si>
    <t>POR TBL EFF 20</t>
  </si>
  <si>
    <t>55759</t>
  </si>
  <si>
    <t>PAMYCON NA PŘÍPRAVU KAPEK</t>
  </si>
  <si>
    <t>DRM PLV SOL 1X1LAH</t>
  </si>
  <si>
    <t>132644</t>
  </si>
  <si>
    <t>POR TBL NOB 14X500MG</t>
  </si>
  <si>
    <t>Komplex železa s isomaltosou a kyselina listová</t>
  </si>
  <si>
    <t>16593</t>
  </si>
  <si>
    <t>MALTOFER FOL TABLETY</t>
  </si>
  <si>
    <t>POR TBL MND 30</t>
  </si>
  <si>
    <t>147452</t>
  </si>
  <si>
    <t>EUTHYROX 88 MIKROGRAMŮ</t>
  </si>
  <si>
    <t>POR TBL NOB 100X88RG I</t>
  </si>
  <si>
    <t>147462</t>
  </si>
  <si>
    <t>EUTHYROX 200 MIKROGRAMŮ</t>
  </si>
  <si>
    <t>POR TBL NOB 100X200RG II</t>
  </si>
  <si>
    <t>46694</t>
  </si>
  <si>
    <t>EUTHYROX 125 MIKROGRAMŮ</t>
  </si>
  <si>
    <t>POR TBL NOB 100X125RG</t>
  </si>
  <si>
    <t>EUTHYROX 150 MIKROGRAMŮ</t>
  </si>
  <si>
    <t>Mebendazol</t>
  </si>
  <si>
    <t>122198</t>
  </si>
  <si>
    <t>VERMOX</t>
  </si>
  <si>
    <t>POR TBL NOB 6X100MG</t>
  </si>
  <si>
    <t>Mefenoxalon</t>
  </si>
  <si>
    <t>85656</t>
  </si>
  <si>
    <t>DORSIFLEX 200 MG</t>
  </si>
  <si>
    <t>15534</t>
  </si>
  <si>
    <t>ASACOL</t>
  </si>
  <si>
    <t>RCT SUP 20X500MG</t>
  </si>
  <si>
    <t>Moxonidin</t>
  </si>
  <si>
    <t>125390</t>
  </si>
  <si>
    <t>CYNT 0,3</t>
  </si>
  <si>
    <t>POR TBL FLM 98X0.3MG</t>
  </si>
  <si>
    <t>199347</t>
  </si>
  <si>
    <t>Pentoxifylin</t>
  </si>
  <si>
    <t>PENTOMER RETARD 400 MG</t>
  </si>
  <si>
    <t>POR TBL PRO 100X400MG</t>
  </si>
  <si>
    <t>Přípravky pro léčbu bradavic a kuřích ok</t>
  </si>
  <si>
    <t>60890</t>
  </si>
  <si>
    <t>VERRUMAL</t>
  </si>
  <si>
    <t>DRM SOL 1X13ML</t>
  </si>
  <si>
    <t>15866</t>
  </si>
  <si>
    <t>TRITACE 10 MG</t>
  </si>
  <si>
    <t>191030</t>
  </si>
  <si>
    <t>POR TBL NOB 98X5MG</t>
  </si>
  <si>
    <t>160207</t>
  </si>
  <si>
    <t>SILDENAFIL ACCORD 50 MG</t>
  </si>
  <si>
    <t>POR TBL FLM 4X50MG</t>
  </si>
  <si>
    <t>1142653</t>
  </si>
  <si>
    <t>APO-ZOLPIDEM 10 MG</t>
  </si>
  <si>
    <t>146877</t>
  </si>
  <si>
    <t>Jiná imunostimulancia</t>
  </si>
  <si>
    <t>17802</t>
  </si>
  <si>
    <t>BRONCHO-VAXOM PRO ADULTIS</t>
  </si>
  <si>
    <t>POR CPS DUR 30X7MG</t>
  </si>
  <si>
    <t>45362</t>
  </si>
  <si>
    <t>MEMORY MEDICAL STOCKINGS A-D</t>
  </si>
  <si>
    <t>86760</t>
  </si>
  <si>
    <t>ROZTOK PRONTOSAN 400416</t>
  </si>
  <si>
    <t>STERILNÍ LAHVIČKA,350ML</t>
  </si>
  <si>
    <t>99367</t>
  </si>
  <si>
    <t>POR PLV SUS 140ML</t>
  </si>
  <si>
    <t>Benzathin-fenoxymethylpenicilin</t>
  </si>
  <si>
    <t>49549</t>
  </si>
  <si>
    <t>OSPEN 400</t>
  </si>
  <si>
    <t>POR SIR 1X150ML</t>
  </si>
  <si>
    <t>Esomeprazol</t>
  </si>
  <si>
    <t>147922</t>
  </si>
  <si>
    <t>EMANERA 20 MG</t>
  </si>
  <si>
    <t>POR CPS ETD 98X20MG I</t>
  </si>
  <si>
    <t>Ibuprofen</t>
  </si>
  <si>
    <t>32081</t>
  </si>
  <si>
    <t>IBALGIN 400</t>
  </si>
  <si>
    <t>132657</t>
  </si>
  <si>
    <t>Kanamycin</t>
  </si>
  <si>
    <t>163346</t>
  </si>
  <si>
    <t>KANAMYCIN-POS</t>
  </si>
  <si>
    <t>OPH GTT SOL 1X5ML/25MG</t>
  </si>
  <si>
    <t>17122</t>
  </si>
  <si>
    <t>POR CPS DUR 56X30MG</t>
  </si>
  <si>
    <t>47299</t>
  </si>
  <si>
    <t>DRM CRM 1X10GM 0.1%</t>
  </si>
  <si>
    <t>8505</t>
  </si>
  <si>
    <t>POR CPS ETD 100X400MG</t>
  </si>
  <si>
    <t>115318</t>
  </si>
  <si>
    <t>POR CPS ETD 90X20MG HDPE</t>
  </si>
  <si>
    <t>109404</t>
  </si>
  <si>
    <t>NOLPAZA 20 MG ENTEROSOLVENTNÍ TABLETY</t>
  </si>
  <si>
    <t>128809</t>
  </si>
  <si>
    <t>POR TBL ENT 56X20MG I</t>
  </si>
  <si>
    <t>109401</t>
  </si>
  <si>
    <t>POR TBL ENT 56X20MG</t>
  </si>
  <si>
    <t>20026</t>
  </si>
  <si>
    <t>AGAPURIN SR 400</t>
  </si>
  <si>
    <t>POR TBL PRO 20X400 MG</t>
  </si>
  <si>
    <t>20583</t>
  </si>
  <si>
    <t>POR CPS MOL 50X40MG</t>
  </si>
  <si>
    <t>Racekadotril</t>
  </si>
  <si>
    <t>179727</t>
  </si>
  <si>
    <t>HIDRASEC PRO DĚTI 30 MG ZRNĚNÝ PRÁŠEK</t>
  </si>
  <si>
    <t>POR GRA SUS 16X30MG</t>
  </si>
  <si>
    <t>Drospirenon a ethinylestradiol</t>
  </si>
  <si>
    <t>184708</t>
  </si>
  <si>
    <t>YADINE</t>
  </si>
  <si>
    <t>POR TBL FLM 3X21</t>
  </si>
  <si>
    <t>6103</t>
  </si>
  <si>
    <t>57580</t>
  </si>
  <si>
    <t>CLARITINE</t>
  </si>
  <si>
    <t>POR TBL NOB 60X10MG</t>
  </si>
  <si>
    <t>83674</t>
  </si>
  <si>
    <t>POR TBL RET 600X500MG</t>
  </si>
  <si>
    <t>Metformin</t>
  </si>
  <si>
    <t>23795</t>
  </si>
  <si>
    <t>GLUCOPHAGE 850 MG</t>
  </si>
  <si>
    <t>POR TBL FLM 100X850MG</t>
  </si>
  <si>
    <t>25363</t>
  </si>
  <si>
    <t>HELICID 10 ZENTIVA</t>
  </si>
  <si>
    <t>POR CPS ETD 90X10MG SKLO</t>
  </si>
  <si>
    <t>Perindopril</t>
  </si>
  <si>
    <t>101211</t>
  </si>
  <si>
    <t>Perindopril a diuretika</t>
  </si>
  <si>
    <t>122681</t>
  </si>
  <si>
    <t>PRESTARIUM NEO COMBI 5 MG/1,25 MG</t>
  </si>
  <si>
    <t>122690</t>
  </si>
  <si>
    <t>POR TBL FLM 90</t>
  </si>
  <si>
    <t>Repaglinid</t>
  </si>
  <si>
    <t>26035</t>
  </si>
  <si>
    <t>NOVONORM 0,5 MG</t>
  </si>
  <si>
    <t>POR TBL NOB 270X0.5MG</t>
  </si>
  <si>
    <t>26769</t>
  </si>
  <si>
    <t>POR TBL NOB 90X0.5MG</t>
  </si>
  <si>
    <t>132707</t>
  </si>
  <si>
    <t>132754</t>
  </si>
  <si>
    <t>91788</t>
  </si>
  <si>
    <t>NEUROL 0,25</t>
  </si>
  <si>
    <t>Atorvastatin</t>
  </si>
  <si>
    <t>93021</t>
  </si>
  <si>
    <t>POR TBL FLM 100X40MG</t>
  </si>
  <si>
    <t>155859</t>
  </si>
  <si>
    <t>SUMAMED 500 MG</t>
  </si>
  <si>
    <t>28834</t>
  </si>
  <si>
    <t>AERIUS 2,5 MG</t>
  </si>
  <si>
    <t>POR TBL DIS 90X2.5MG</t>
  </si>
  <si>
    <t>28839</t>
  </si>
  <si>
    <t>AERIUS 0,5 MG/ML</t>
  </si>
  <si>
    <t>POR SOL 1X120ML LŽIČKA</t>
  </si>
  <si>
    <t>132547</t>
  </si>
  <si>
    <t>Indapamid</t>
  </si>
  <si>
    <t>158287</t>
  </si>
  <si>
    <t>INDAP 2,5 MG</t>
  </si>
  <si>
    <t>POR TBL NOB 30X2.5MG</t>
  </si>
  <si>
    <t>POR CPS DUR 30X2.5MG</t>
  </si>
  <si>
    <t>Klopidogrel</t>
  </si>
  <si>
    <t>128624</t>
  </si>
  <si>
    <t>GLUCOPHAGE 500 MG</t>
  </si>
  <si>
    <t>3202</t>
  </si>
  <si>
    <t>EMZOK 100 MG</t>
  </si>
  <si>
    <t>Prednisolon a antiseptika</t>
  </si>
  <si>
    <t>16467</t>
  </si>
  <si>
    <t>IMACORT</t>
  </si>
  <si>
    <t>DRM CRM 1X20GM</t>
  </si>
  <si>
    <t>80573</t>
  </si>
  <si>
    <t>KRYTÍ ABSORPČNÍ MEPILEX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</si>
  <si>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</si>
  <si>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</si>
  <si>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</si>
  <si>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</si>
  <si>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1285</t>
  </si>
  <si>
    <t>PÁS KÝLNÍ PUPEČNÍ</t>
  </si>
  <si>
    <t>7 VELIKOSTÍ,PRO OBVOD PASU V ROZSAHU 70-140CM</t>
  </si>
  <si>
    <t>192247</t>
  </si>
  <si>
    <t>AMBROBENE 75 MG</t>
  </si>
  <si>
    <t>POR CPS PRO 20X75MG</t>
  </si>
  <si>
    <t>45011</t>
  </si>
  <si>
    <t>POR TBL FLM 6X500MG</t>
  </si>
  <si>
    <t>5496</t>
  </si>
  <si>
    <t>POR TBL FLM 60X10MG</t>
  </si>
  <si>
    <t>Dehty</t>
  </si>
  <si>
    <t>11064</t>
  </si>
  <si>
    <t>IBALGIN 600</t>
  </si>
  <si>
    <t>POR TBL FLM 100X600MG</t>
  </si>
  <si>
    <t>Kombinace různých antibiotik</t>
  </si>
  <si>
    <t>OPH UNG 1X5GM</t>
  </si>
  <si>
    <t>Měkký parafin a tukové produkty</t>
  </si>
  <si>
    <t>89998</t>
  </si>
  <si>
    <t>LINOLA-FETT ÖLBAD</t>
  </si>
  <si>
    <t>DRM BAL 2X400ML</t>
  </si>
  <si>
    <t>92259</t>
  </si>
  <si>
    <t>POR CPS DUR 100-PLAST</t>
  </si>
  <si>
    <t>Mupirocin</t>
  </si>
  <si>
    <t>90778</t>
  </si>
  <si>
    <t>BACTROBAN</t>
  </si>
  <si>
    <t>DRM UNG 1X15GM</t>
  </si>
  <si>
    <t>49113</t>
  </si>
  <si>
    <t>POR TBL ENT 28X20MG I</t>
  </si>
  <si>
    <t>POR TBL NOB 100X25MG</t>
  </si>
  <si>
    <t>Sumatriptan</t>
  </si>
  <si>
    <t>146283</t>
  </si>
  <si>
    <t>SUMATRIPTAN MYLAN 50 MG</t>
  </si>
  <si>
    <t>POR TBL FLM 6X50MG</t>
  </si>
  <si>
    <t>140596</t>
  </si>
  <si>
    <t>PÁS BEDERNÍ S VÝZTUHAMI</t>
  </si>
  <si>
    <t>PRO ACTION PRT-T1 LUMBAR SUPPORT</t>
  </si>
  <si>
    <t>Acetylcystein</t>
  </si>
  <si>
    <t>162245</t>
  </si>
  <si>
    <t>ACC 100 NEO</t>
  </si>
  <si>
    <t>POR TBL EFF 20X100MG</t>
  </si>
  <si>
    <t>96599</t>
  </si>
  <si>
    <t>SEDACORON</t>
  </si>
  <si>
    <t>98933</t>
  </si>
  <si>
    <t>15383</t>
  </si>
  <si>
    <t>HIPRES 5</t>
  </si>
  <si>
    <t>POR TBL NOB 90X5MG</t>
  </si>
  <si>
    <t>12494</t>
  </si>
  <si>
    <t>AUGMENTIN 1 G</t>
  </si>
  <si>
    <t>132654</t>
  </si>
  <si>
    <t>Antipropulziva</t>
  </si>
  <si>
    <t>30652</t>
  </si>
  <si>
    <t>REASEC</t>
  </si>
  <si>
    <t>Atenolol a thiazidy</t>
  </si>
  <si>
    <t>Benzoyl-peroxid</t>
  </si>
  <si>
    <t>97511</t>
  </si>
  <si>
    <t>AKNEROXID 5</t>
  </si>
  <si>
    <t>GEL 1X50GM 5%</t>
  </si>
  <si>
    <t>Betaxolol</t>
  </si>
  <si>
    <t>49910</t>
  </si>
  <si>
    <t>POR TBL FLM 98X20MG</t>
  </si>
  <si>
    <t>176913</t>
  </si>
  <si>
    <t>192354</t>
  </si>
  <si>
    <t>Cinchokain</t>
  </si>
  <si>
    <t>19378</t>
  </si>
  <si>
    <t>FAKTU</t>
  </si>
  <si>
    <t>RCT SUP 20</t>
  </si>
  <si>
    <t>93124</t>
  </si>
  <si>
    <t>RCT UNG 1X20GM</t>
  </si>
  <si>
    <t>26324</t>
  </si>
  <si>
    <t>Digoxin</t>
  </si>
  <si>
    <t>DIGOXIN 0,125 LÉČIVA</t>
  </si>
  <si>
    <t>POR TBL NOB 30X0.125MG</t>
  </si>
  <si>
    <t>Erythromycin</t>
  </si>
  <si>
    <t>97513</t>
  </si>
  <si>
    <t>AKNEMYCIN 2000</t>
  </si>
  <si>
    <t>DRM UNG 1X25GM/500MG</t>
  </si>
  <si>
    <t>Ezetimib</t>
  </si>
  <si>
    <t>7513</t>
  </si>
  <si>
    <t>EZETROL 10 MG TABLETY</t>
  </si>
  <si>
    <t>POR TBL NOB 100X10MG A</t>
  </si>
  <si>
    <t>Famotidin</t>
  </si>
  <si>
    <t>95249</t>
  </si>
  <si>
    <t>QUAMATEL 20 MG</t>
  </si>
  <si>
    <t>POR TBL FLM 56X20MG</t>
  </si>
  <si>
    <t>Fentermin</t>
  </si>
  <si>
    <t>97374</t>
  </si>
  <si>
    <t>ADIPEX RETARD</t>
  </si>
  <si>
    <t>POR CPS RML 100X15MG</t>
  </si>
  <si>
    <t>Glimepirid</t>
  </si>
  <si>
    <t>Hydrochlorothiazid a kalium šetřící diuretika</t>
  </si>
  <si>
    <t>94805</t>
  </si>
  <si>
    <t>52394</t>
  </si>
  <si>
    <t>DRM UNG 10X100GM</t>
  </si>
  <si>
    <t>Levonorgestrel a ethinylestradiol</t>
  </si>
  <si>
    <t>200749</t>
  </si>
  <si>
    <t>MINISISTON</t>
  </si>
  <si>
    <t>POR TBL OBD 3X21(=63)</t>
  </si>
  <si>
    <t>EUTHYROX 75 MIKROGRAMŮ</t>
  </si>
  <si>
    <t>POR TBL NOB 100X75RG</t>
  </si>
  <si>
    <t>187425</t>
  </si>
  <si>
    <t>LETROX 50</t>
  </si>
  <si>
    <t>POR TBL NOB 100X50RG II</t>
  </si>
  <si>
    <t>Losartan</t>
  </si>
  <si>
    <t>13897</t>
  </si>
  <si>
    <t>LOZAP 100 ZENTIVA</t>
  </si>
  <si>
    <t>POR TBL FLM 90X100MG</t>
  </si>
  <si>
    <t>169124</t>
  </si>
  <si>
    <t>LORISTA 50</t>
  </si>
  <si>
    <t>89997</t>
  </si>
  <si>
    <t>DRM BAL 1X400ML</t>
  </si>
  <si>
    <t>Meloxikam</t>
  </si>
  <si>
    <t>112562</t>
  </si>
  <si>
    <t>RECOXA 15</t>
  </si>
  <si>
    <t>POR TBL NOB 60X15MG</t>
  </si>
  <si>
    <t>112563</t>
  </si>
  <si>
    <t>POR TBL NOB 100X15MG</t>
  </si>
  <si>
    <t>144455</t>
  </si>
  <si>
    <t>METFORMIN 500 MG ZENTIVA</t>
  </si>
  <si>
    <t>POR TBL FLM 90X500MG</t>
  </si>
  <si>
    <t>144458</t>
  </si>
  <si>
    <t>METFORMIN 1000 MG ZENTIVA</t>
  </si>
  <si>
    <t>POR TBL FLM 90X1000 MG</t>
  </si>
  <si>
    <t>96974</t>
  </si>
  <si>
    <t>CERUCAL</t>
  </si>
  <si>
    <t>POR TBL NOB 50X10MG</t>
  </si>
  <si>
    <t>Molsidomin</t>
  </si>
  <si>
    <t>122114</t>
  </si>
  <si>
    <t>APO-OME 20</t>
  </si>
  <si>
    <t>POR CPS ETD 100X20MG</t>
  </si>
  <si>
    <t>101209</t>
  </si>
  <si>
    <t>POR TBL FLM 60X5MG</t>
  </si>
  <si>
    <t>126026</t>
  </si>
  <si>
    <t>PRENEWEL 4 MG/1,25 MG</t>
  </si>
  <si>
    <t>Pseudoefedrin, kombinace</t>
  </si>
  <si>
    <t>83059</t>
  </si>
  <si>
    <t>CLARINASE REPETABS</t>
  </si>
  <si>
    <t>POR TBL RET 14</t>
  </si>
  <si>
    <t>Ramipril a amlodipin</t>
  </si>
  <si>
    <t>177294</t>
  </si>
  <si>
    <t>EGIRAMLON 10 MG/10 MG</t>
  </si>
  <si>
    <t>200413</t>
  </si>
  <si>
    <t>Ramipril a felodipin</t>
  </si>
  <si>
    <t>148070</t>
  </si>
  <si>
    <t>132701</t>
  </si>
  <si>
    <t>4361</t>
  </si>
  <si>
    <t>ANAVENOL</t>
  </si>
  <si>
    <t>POR TBL OBD 60</t>
  </si>
  <si>
    <t>Silodosin</t>
  </si>
  <si>
    <t>167440</t>
  </si>
  <si>
    <t>POR CPS DUR 90X4MG</t>
  </si>
  <si>
    <t>56844</t>
  </si>
  <si>
    <t>TRAMAL RETARD TABLETY 150 MG</t>
  </si>
  <si>
    <t>17930</t>
  </si>
  <si>
    <t>POR TBL PRO 100X100MG</t>
  </si>
  <si>
    <t>4160</t>
  </si>
  <si>
    <t>TRIAMCINOLON S LÉČIVA</t>
  </si>
  <si>
    <t>Triamcinolon a antiseptika</t>
  </si>
  <si>
    <t>4178</t>
  </si>
  <si>
    <t>TRIAMCINOLON E LÉČIVA</t>
  </si>
  <si>
    <t>DRM UNG 1X20GM</t>
  </si>
  <si>
    <t>Trimetazidin</t>
  </si>
  <si>
    <t>32918</t>
  </si>
  <si>
    <t>POR TBL RET 90X35MG</t>
  </si>
  <si>
    <t>32920</t>
  </si>
  <si>
    <t>POR TBL RET 120X35MG</t>
  </si>
  <si>
    <t>Valsartan</t>
  </si>
  <si>
    <t>125597</t>
  </si>
  <si>
    <t>VALSACOR 160 MG</t>
  </si>
  <si>
    <t>POR TBL FLM 98X160MG</t>
  </si>
  <si>
    <t>146890</t>
  </si>
  <si>
    <t>132642</t>
  </si>
  <si>
    <t>Pioglitazon</t>
  </si>
  <si>
    <t>175186</t>
  </si>
  <si>
    <t>ZIPION 15 MG TABLETY</t>
  </si>
  <si>
    <t>POR TBL NOB 14X15MG</t>
  </si>
  <si>
    <t>45700</t>
  </si>
  <si>
    <t>VENOTRAIN MICRO A-D</t>
  </si>
  <si>
    <t>15902</t>
  </si>
  <si>
    <t>KRYTÍ HYDROKOLOIDNÍ GRANUFLEX</t>
  </si>
  <si>
    <t>10X10 10KS</t>
  </si>
  <si>
    <t>80177</t>
  </si>
  <si>
    <t>KOMPRESY MESOFT STERILNÍ</t>
  </si>
  <si>
    <t>5X5CM NETKANÝ TEXTIL,10X2KS</t>
  </si>
  <si>
    <t>81096</t>
  </si>
  <si>
    <t>KRYTÍ TENDERWET 24 ACTIVE</t>
  </si>
  <si>
    <t>4CM PRŮMĚR PŘEDAKTIVOVANÉ KRYTÍ 10KS</t>
  </si>
  <si>
    <t>81102</t>
  </si>
  <si>
    <t>7,5X7,5CM PŘEDAKTIVOVANÉ KRYTÍ 10KS</t>
  </si>
  <si>
    <t>4689</t>
  </si>
  <si>
    <t>OBINADLO ELASTICKÉ FIXAČNÍ PEHA CREPP</t>
  </si>
  <si>
    <t>8CMX4M,V NAPN.STAVU JEDNOTL.V CELOFÁNU,1KS</t>
  </si>
  <si>
    <t>47741</t>
  </si>
  <si>
    <t>RIVOCOR 10</t>
  </si>
  <si>
    <t>26912</t>
  </si>
  <si>
    <t>POR TBL FLM 4X100MG</t>
  </si>
  <si>
    <t>16285</t>
  </si>
  <si>
    <t>45639</t>
  </si>
  <si>
    <t>PUNČOCHA KOMPRESNÍ S ÚCHYTEM V PASE II.K.T.</t>
  </si>
  <si>
    <t>SIGVARIS 702 A-GM PLUS JEMNÁ SYNTETIKA OTEVŘENÁ ŠPIČKA</t>
  </si>
  <si>
    <t>85591</t>
  </si>
  <si>
    <t>SÁČEK 1D VÝPUSTNÝ PELICAN MAXI 839312</t>
  </si>
  <si>
    <t>100 KS</t>
  </si>
  <si>
    <t>86743</t>
  </si>
  <si>
    <t>SÁČEK 2D VÝPUSTNÝ FLEXIMA KEY</t>
  </si>
  <si>
    <t>BÉŽOVÝ VÝPUST FLOW CONTROL,60MM,30KS, ROLL UP, 62360U, 621280U, 621260U</t>
  </si>
  <si>
    <t>86730</t>
  </si>
  <si>
    <t>PODLOŽKA FLEXIMA KEY 62050U</t>
  </si>
  <si>
    <t>50MM,5KS</t>
  </si>
  <si>
    <t>86735</t>
  </si>
  <si>
    <t>SÁČEK 2D UZAVŘENÝ FLEXIMA KEY 62160U</t>
  </si>
  <si>
    <t>85602</t>
  </si>
  <si>
    <t>SÁČEK 1D UZAVŘENÝ PELICAN MAXI 839401</t>
  </si>
  <si>
    <t>PRŮHLEDNÝ,K ÚPRAVĚ VELIKOSTI, 30KS</t>
  </si>
  <si>
    <t>82967</t>
  </si>
  <si>
    <t>PRŮHLEDNÝ 13-60MM S INTEGROVANOU SPONOU 30KS XPLD713</t>
  </si>
  <si>
    <t>Guajfenesin</t>
  </si>
  <si>
    <t>94234</t>
  </si>
  <si>
    <t>GUAJACURAN</t>
  </si>
  <si>
    <t>POR TBL OBD 30X200MG</t>
  </si>
  <si>
    <t>85464</t>
  </si>
  <si>
    <t>DRM CRM 1X100GM</t>
  </si>
  <si>
    <t>Montelukast</t>
  </si>
  <si>
    <t>119226</t>
  </si>
  <si>
    <t>MONTELUKAST TEVA 10 MG</t>
  </si>
  <si>
    <t>POR TBL FLM 98X10MG</t>
  </si>
  <si>
    <t>Neostigmin</t>
  </si>
  <si>
    <t>318</t>
  </si>
  <si>
    <t>POR TBL NOB 20X15MG</t>
  </si>
  <si>
    <t>POR SOL 1X100ML</t>
  </si>
  <si>
    <t>Sulpirid</t>
  </si>
  <si>
    <t>11468</t>
  </si>
  <si>
    <t>PROSULPIN 50 MG</t>
  </si>
  <si>
    <t>POR TBL NOB 60X50MG</t>
  </si>
  <si>
    <t>6201</t>
  </si>
  <si>
    <t>TRAMAL ČÍPKY 100 MG</t>
  </si>
  <si>
    <t>RCT SUP 5X100MG</t>
  </si>
  <si>
    <t>169791</t>
  </si>
  <si>
    <t>TRAMADOL/PARACETAMOL TEVA 37,5 MG/325 MG</t>
  </si>
  <si>
    <t>17926</t>
  </si>
  <si>
    <t>*2033</t>
  </si>
  <si>
    <t>12004</t>
  </si>
  <si>
    <t>PÁS BŘIŠNÍ STANDARD OR 14</t>
  </si>
  <si>
    <t>63128</t>
  </si>
  <si>
    <t>PÁS BEDERNÍ NÍZKÝ KŘÍŽENÝ</t>
  </si>
  <si>
    <t>TYP 031C</t>
  </si>
  <si>
    <t>12009</t>
  </si>
  <si>
    <t>PÁS BEDERNÍ LUMBARIS</t>
  </si>
  <si>
    <t>893136930010-060 6 VEL.ELASTICKÝ S VYZTUŽ.PLANŽETAMI A ZÁDOVOU PELOTOU</t>
  </si>
  <si>
    <t>63831</t>
  </si>
  <si>
    <t>PÁS TĚHOTENSKÝ CELLACARE MATERNA</t>
  </si>
  <si>
    <t>SUCHÝ ZIP; VEL. 1 - 4</t>
  </si>
  <si>
    <t>151832</t>
  </si>
  <si>
    <t>RCT UNG 1X30GM</t>
  </si>
  <si>
    <t>Erdostein</t>
  </si>
  <si>
    <t>199680</t>
  </si>
  <si>
    <t>ERDOMED</t>
  </si>
  <si>
    <t>POR CPS DUR 60X300MG</t>
  </si>
  <si>
    <t>78246</t>
  </si>
  <si>
    <t>Zopiklon</t>
  </si>
  <si>
    <t>102591</t>
  </si>
  <si>
    <t>ZOPITIN 7,5 MG</t>
  </si>
  <si>
    <t>POR TBL FLM 30X7,5MG</t>
  </si>
  <si>
    <t>POR TBL FLM 100X7,5MG</t>
  </si>
  <si>
    <t>102590</t>
  </si>
  <si>
    <t>POR TBL FLM 10X7,5MG</t>
  </si>
  <si>
    <t>10382</t>
  </si>
  <si>
    <t>AZITROX 500</t>
  </si>
  <si>
    <t>155863</t>
  </si>
  <si>
    <t>SUMAMED STD</t>
  </si>
  <si>
    <t>POR TBL FLM 2X500MG</t>
  </si>
  <si>
    <t>Cyproteron a estrogen</t>
  </si>
  <si>
    <t>47092</t>
  </si>
  <si>
    <t>DIANE-35</t>
  </si>
  <si>
    <t>POR TBL OBD 6X21</t>
  </si>
  <si>
    <t>Chlormadinon a ethinylestradiol</t>
  </si>
  <si>
    <t>180259</t>
  </si>
  <si>
    <t>BELARA</t>
  </si>
  <si>
    <t>132751</t>
  </si>
  <si>
    <t>132671</t>
  </si>
  <si>
    <t>Kyanokobalamin</t>
  </si>
  <si>
    <t>VITAMIN B12 LÉČIVA 1000 MCG</t>
  </si>
  <si>
    <t>INJ SOL 5X1ML/1000RG</t>
  </si>
  <si>
    <t>15373</t>
  </si>
  <si>
    <t>SIMEPAR</t>
  </si>
  <si>
    <t>POR CPS DUR 40X70MG</t>
  </si>
  <si>
    <t>32720</t>
  </si>
  <si>
    <t>XYZAL</t>
  </si>
  <si>
    <t>Nafazolin</t>
  </si>
  <si>
    <t>811</t>
  </si>
  <si>
    <t>SANORIN 0,5 PM</t>
  </si>
  <si>
    <t>NAS GTT SOL 10ML</t>
  </si>
  <si>
    <t>115396</t>
  </si>
  <si>
    <t>POR CPS ETD 90X10MG HDPE</t>
  </si>
  <si>
    <t>POR TBL FLM 50X100MG</t>
  </si>
  <si>
    <t>13388</t>
  </si>
  <si>
    <t>POR CPS MOL 25X40MG</t>
  </si>
  <si>
    <t>167441</t>
  </si>
  <si>
    <t>POR CPS DUR 100X4MG</t>
  </si>
  <si>
    <t>1147</t>
  </si>
  <si>
    <t>SILYMARIN AL 50</t>
  </si>
  <si>
    <t>POR TBL OBD 100X50MG</t>
  </si>
  <si>
    <t>201139</t>
  </si>
  <si>
    <t>TRAMAL RETARD TABLETY 100 MG</t>
  </si>
  <si>
    <t>24738</t>
  </si>
  <si>
    <t>TRAMADOL SANDOZ RETARD 200 MG</t>
  </si>
  <si>
    <t>Formoterol a budesonid</t>
  </si>
  <si>
    <t>SYMBICORT TURBUHALER 200 MIKROGRAMŮ/ 6 MIKROGRAMŮ/ INHALACE</t>
  </si>
  <si>
    <t>45475</t>
  </si>
  <si>
    <t>NÁVLEK PAŽNÍ III.K.T.</t>
  </si>
  <si>
    <t>MAXIS C C-H</t>
  </si>
  <si>
    <t>45462</t>
  </si>
  <si>
    <t>PUNČOCHY KOMPRESNÍ POLOSTEHENNÍ III.K.T.</t>
  </si>
  <si>
    <t>LONARIS EXTRA C VELIKOST 1,2,3 A-F</t>
  </si>
  <si>
    <t>80233</t>
  </si>
  <si>
    <t>KOMPRESY MEDICOMP NESTERILNÍ</t>
  </si>
  <si>
    <t>10X10CM,NETKANÝ TEXTIL,100 KS</t>
  </si>
  <si>
    <t>140621</t>
  </si>
  <si>
    <t>EPITÉZA MAMÁRNÍ ESSENTIAL 2S</t>
  </si>
  <si>
    <t>SILIKONOVÁ, SYMETRICKÁ, 440</t>
  </si>
  <si>
    <t>19014</t>
  </si>
  <si>
    <t>PÁS STOMICKÝ STOMEX 2700</t>
  </si>
  <si>
    <t>STOMICKÝ PÁS TEXTILNÍ ELASTICKÝ,1KS</t>
  </si>
  <si>
    <t>46707</t>
  </si>
  <si>
    <t>LOGEST</t>
  </si>
  <si>
    <t>75490</t>
  </si>
  <si>
    <t>POR TBL FLM 14X250MG</t>
  </si>
  <si>
    <t>Klomifen</t>
  </si>
  <si>
    <t>40455</t>
  </si>
  <si>
    <t>CLOSTILBEGYT</t>
  </si>
  <si>
    <t>POR TBL NOB 10X50MG(LAHV.)</t>
  </si>
  <si>
    <t>19024</t>
  </si>
  <si>
    <t>PODPORA ZÁDOVÁ DYNABELT 7010</t>
  </si>
  <si>
    <t>TEXTILNÍ ELASTICKÁ OPORA</t>
  </si>
  <si>
    <t>28840</t>
  </si>
  <si>
    <t>POR SOL 1X150ML LŽIČKA</t>
  </si>
  <si>
    <t>Aciklovir</t>
  </si>
  <si>
    <t>13703</t>
  </si>
  <si>
    <t>ZOVIRAX 200 MG</t>
  </si>
  <si>
    <t>Alopurinol</t>
  </si>
  <si>
    <t>119773</t>
  </si>
  <si>
    <t>MILURIT 100</t>
  </si>
  <si>
    <t>94163</t>
  </si>
  <si>
    <t>CONCOR 10</t>
  </si>
  <si>
    <t>47995</t>
  </si>
  <si>
    <t>POR TBL NOB 30X10MG B</t>
  </si>
  <si>
    <t>8673</t>
  </si>
  <si>
    <t>POR TBL NOB 30X10MG A</t>
  </si>
  <si>
    <t>13462</t>
  </si>
  <si>
    <t>FUROSEMID - SLOVAKOFARMA FORTE</t>
  </si>
  <si>
    <t>POR TBL NOB 100X250MG</t>
  </si>
  <si>
    <t>124137</t>
  </si>
  <si>
    <t>IBUPROFEN 400 MG GALMED</t>
  </si>
  <si>
    <t>158391</t>
  </si>
  <si>
    <t>CLOPIDOGREL ACCORD 75 MG POTAHOVANÉ TABLETY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</si>
  <si>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</si>
  <si>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</si>
  <si>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</si>
  <si>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</si>
  <si>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</si>
  <si>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</si>
  <si>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23747</t>
  </si>
  <si>
    <t>GLUCOPHAGE XR 500 MG TABLETY S PRODLOUŽENÝM UVOLŇOVÁNÍM</t>
  </si>
  <si>
    <t>POR TBL PRO 60X500MG</t>
  </si>
  <si>
    <t>53480</t>
  </si>
  <si>
    <t>120796</t>
  </si>
  <si>
    <t>POR TBL NOB 100X4MG</t>
  </si>
  <si>
    <t>132706</t>
  </si>
  <si>
    <t>32559</t>
  </si>
  <si>
    <t>OSPAMOX 1000 MG</t>
  </si>
  <si>
    <t>POR TBL FLM 14X1000MG</t>
  </si>
  <si>
    <t>Betamethason a antibiotika</t>
  </si>
  <si>
    <t>17170</t>
  </si>
  <si>
    <t>BELOGENT KRÉM</t>
  </si>
  <si>
    <t>17171</t>
  </si>
  <si>
    <t>BELOGENT MAST</t>
  </si>
  <si>
    <t>Budesonid</t>
  </si>
  <si>
    <t>83424</t>
  </si>
  <si>
    <t>ENTOCORT KLYZMA 2 MG</t>
  </si>
  <si>
    <t>RCT TBL SUS 7X2MG+SOL</t>
  </si>
  <si>
    <t>Drotaverin</t>
  </si>
  <si>
    <t>107807</t>
  </si>
  <si>
    <t>NO-SPA</t>
  </si>
  <si>
    <t>POR TBL NOB 24X40MG</t>
  </si>
  <si>
    <t>169720</t>
  </si>
  <si>
    <t>ASACOL ENEMA 4 G</t>
  </si>
  <si>
    <t>RCT SUS 7X100ML/4GM</t>
  </si>
  <si>
    <t>192090</t>
  </si>
  <si>
    <t>91217</t>
  </si>
  <si>
    <t>VENTER</t>
  </si>
  <si>
    <t>POR TBL NOB 50X1GM</t>
  </si>
  <si>
    <t>140279</t>
  </si>
  <si>
    <t>PÁS BŘIŠNÍ</t>
  </si>
  <si>
    <t>PROTECT.ABDOMINAL SUPPORT</t>
  </si>
  <si>
    <t>2708</t>
  </si>
  <si>
    <t>PASTA VYPLŇOVACÍ STOMAHESIVE</t>
  </si>
  <si>
    <t>86493</t>
  </si>
  <si>
    <t>PODLOŽKA 2D DANSAC NOVA 2 1136-15</t>
  </si>
  <si>
    <t>PRSTENEC 36MM,15-28MM,OMYVATELNÁ,5KS</t>
  </si>
  <si>
    <t>169030</t>
  </si>
  <si>
    <t>SÁČEK 1D VÝPUSTNÝ CONVEXITY ACTIVE</t>
  </si>
  <si>
    <t>BÉŽOVÝ 13-48MM 10KS XPNDL513</t>
  </si>
  <si>
    <t>POR TBL NOB 50X100MG</t>
  </si>
  <si>
    <t>132670</t>
  </si>
  <si>
    <t>154716</t>
  </si>
  <si>
    <t>50318</t>
  </si>
  <si>
    <t>TULIP 20 MG POTAHOVANÉ TABLETY</t>
  </si>
  <si>
    <t>163140</t>
  </si>
  <si>
    <t>BETAXA 20</t>
  </si>
  <si>
    <t>15658</t>
  </si>
  <si>
    <t>DIAZEPAM SLOVAKOFARMA 5 MG</t>
  </si>
  <si>
    <t>125183</t>
  </si>
  <si>
    <t>CIPRALEX 10 MG</t>
  </si>
  <si>
    <t>POR TBL FLM 56X10MG I</t>
  </si>
  <si>
    <t>20132</t>
  </si>
  <si>
    <t>POR TBL FLM 28X10MG I</t>
  </si>
  <si>
    <t>191866</t>
  </si>
  <si>
    <t>CIPRALEX OROTAB 10 MG</t>
  </si>
  <si>
    <t>POR TBL DIS 60X10MG</t>
  </si>
  <si>
    <t>Leflunomid</t>
  </si>
  <si>
    <t>26258</t>
  </si>
  <si>
    <t>ARAVA 20 MG</t>
  </si>
  <si>
    <t>26260</t>
  </si>
  <si>
    <t>155307</t>
  </si>
  <si>
    <t>LEVOCETIRIZIN ACTAVIS 5 MG</t>
  </si>
  <si>
    <t>POR TBL FLM 40X5MG I</t>
  </si>
  <si>
    <t>155294</t>
  </si>
  <si>
    <t>POR TBL FLM 30X5MG II</t>
  </si>
  <si>
    <t>201939</t>
  </si>
  <si>
    <t>ANALERGIN NEO 5 MG</t>
  </si>
  <si>
    <t>Methylprednisolon</t>
  </si>
  <si>
    <t>40369</t>
  </si>
  <si>
    <t>31536</t>
  </si>
  <si>
    <t>POR TBL PRO 100X25MG</t>
  </si>
  <si>
    <t>16457</t>
  </si>
  <si>
    <t>NAS SPR SUS 140X50RG</t>
  </si>
  <si>
    <t>125135</t>
  </si>
  <si>
    <t>SINGULAIR 10</t>
  </si>
  <si>
    <t>132628</t>
  </si>
  <si>
    <t>14814</t>
  </si>
  <si>
    <t>KREON 10 000</t>
  </si>
  <si>
    <t>Rilmenidin</t>
  </si>
  <si>
    <t>125641</t>
  </si>
  <si>
    <t>POR TBL NOB 90X1MG</t>
  </si>
  <si>
    <t>166423</t>
  </si>
  <si>
    <t>RILMENIDIN TEVA 1 MG TABLETY</t>
  </si>
  <si>
    <t>132756</t>
  </si>
  <si>
    <t>167666</t>
  </si>
  <si>
    <t>TOLURA 40 MG</t>
  </si>
  <si>
    <t>POR TBL NOB 28X40MG</t>
  </si>
  <si>
    <t>167668</t>
  </si>
  <si>
    <t>POR TBL NOB 56X40MG</t>
  </si>
  <si>
    <t>167661</t>
  </si>
  <si>
    <t>TOLURA 20 MG</t>
  </si>
  <si>
    <t>POR TBL NOB 56X20MG</t>
  </si>
  <si>
    <t>Telmisartan a amlodipin</t>
  </si>
  <si>
    <t>167853</t>
  </si>
  <si>
    <t>POR TBL NOB 30X1</t>
  </si>
  <si>
    <t>167854</t>
  </si>
  <si>
    <t>POR TBL NOB 56</t>
  </si>
  <si>
    <t>150035</t>
  </si>
  <si>
    <t>46754</t>
  </si>
  <si>
    <t>VEROSPIRON 100 MG</t>
  </si>
  <si>
    <t>POR CPS DUR 30X100MG</t>
  </si>
  <si>
    <t>14784</t>
  </si>
  <si>
    <t>ROSEMIG 50 MG</t>
  </si>
  <si>
    <t>POR TBL FLM 2X50MG</t>
  </si>
  <si>
    <t>80175</t>
  </si>
  <si>
    <t>7,5X7,5CM,NETKANÝ TEXTIL,4 VRSTVY,100KS</t>
  </si>
  <si>
    <t>80178</t>
  </si>
  <si>
    <t>7,5X7,5CM,NETKANÝ TEXTIL,10X2KS</t>
  </si>
  <si>
    <t>76976</t>
  </si>
  <si>
    <t>DRM UNG 1X30GM 0.1%</t>
  </si>
  <si>
    <t>162502</t>
  </si>
  <si>
    <t>TRIAMCINOLON TEVA</t>
  </si>
  <si>
    <t>DRM EML 1X30GM</t>
  </si>
  <si>
    <t>45124</t>
  </si>
  <si>
    <t>LASTOFA - UZAVŘENÁ ŠPIČKA  A-D</t>
  </si>
  <si>
    <t>LASTOFA-UZAVŘENÁ ŠPIČKA A-D</t>
  </si>
  <si>
    <t>PRONTOSAN 400416</t>
  </si>
  <si>
    <t>STERILNÍ LAHVIČKA 350ML,1KS</t>
  </si>
  <si>
    <t>180063</t>
  </si>
  <si>
    <t>HELIDES 40 MG ENTEROSOLVENTNÍ TVRDÉ TOBOLKY</t>
  </si>
  <si>
    <t>POR CPS ETD 90X40MG</t>
  </si>
  <si>
    <t>47862</t>
  </si>
  <si>
    <t>FAMOSAN 20 MG</t>
  </si>
  <si>
    <t>80537</t>
  </si>
  <si>
    <t>14810</t>
  </si>
  <si>
    <t>POR CPS ETD 20</t>
  </si>
  <si>
    <t>109402</t>
  </si>
  <si>
    <t>109416</t>
  </si>
  <si>
    <t>NOLPAZA 40 MG ENTEROSOLVENTNÍ TABLETY</t>
  </si>
  <si>
    <t>109414</t>
  </si>
  <si>
    <t>POR TBL ENT 60X40MG</t>
  </si>
  <si>
    <t>166777</t>
  </si>
  <si>
    <t>POR TBL FLM 100X50MG II</t>
  </si>
  <si>
    <t>45397</t>
  </si>
  <si>
    <t>PUNČOCHA KOMPRESNÍ S ÚCHYTEM V PASE III.K.T.</t>
  </si>
  <si>
    <t>MAXIS CLASSIC A-GM</t>
  </si>
  <si>
    <t>Flukonazol</t>
  </si>
  <si>
    <t>66035</t>
  </si>
  <si>
    <t>POR CPS DUR 70X100MG</t>
  </si>
  <si>
    <t>162673</t>
  </si>
  <si>
    <t>POR TBL FLM 36X400MG</t>
  </si>
  <si>
    <t>128810</t>
  </si>
  <si>
    <t>POR TBL ENT 100X20MG I</t>
  </si>
  <si>
    <t>180649</t>
  </si>
  <si>
    <t>POR TBL ENT 112X40MG II</t>
  </si>
  <si>
    <t>146899</t>
  </si>
  <si>
    <t>Ceftazidim</t>
  </si>
  <si>
    <t>76353</t>
  </si>
  <si>
    <t>FORTUM 1 G</t>
  </si>
  <si>
    <t>INJ+INF PLV SOL 1X1GM</t>
  </si>
  <si>
    <t>Salmeterol a flutikason</t>
  </si>
  <si>
    <t>45958</t>
  </si>
  <si>
    <t>SERETIDE DISKUS 50/500</t>
  </si>
  <si>
    <t>INH PLV 1X60X50/500MCG</t>
  </si>
  <si>
    <t>21939</t>
  </si>
  <si>
    <t>PÁS BŘIŠNÍ JASPER F401</t>
  </si>
  <si>
    <t>VÝŠKA 30CM,VELIKOST XL</t>
  </si>
  <si>
    <t>Cyproheptadin</t>
  </si>
  <si>
    <t>2868</t>
  </si>
  <si>
    <t>PERITOL</t>
  </si>
  <si>
    <t>11286</t>
  </si>
  <si>
    <t>POR TBL NOB 20X4MG BL</t>
  </si>
  <si>
    <t>106344</t>
  </si>
  <si>
    <t>LANZUL 15 MG</t>
  </si>
  <si>
    <t>POR CPS ETD 28X15MG</t>
  </si>
  <si>
    <t>76977</t>
  </si>
  <si>
    <t>DRM UNG 1X50GM 0.1%</t>
  </si>
  <si>
    <t>180645</t>
  </si>
  <si>
    <t>POR TBL ENT 90X40MG II</t>
  </si>
  <si>
    <t>54432</t>
  </si>
  <si>
    <t>POR TBL NOB 30X50MG</t>
  </si>
  <si>
    <t>Tetrazepam</t>
  </si>
  <si>
    <t>57780</t>
  </si>
  <si>
    <t>MYOLASTAN</t>
  </si>
  <si>
    <t>POR TBL FLM 20X50MG</t>
  </si>
  <si>
    <t>17929</t>
  </si>
  <si>
    <t>Vorikonazol</t>
  </si>
  <si>
    <t>28831</t>
  </si>
  <si>
    <t>POR TBL DIS 30X2.5MG</t>
  </si>
  <si>
    <t>28832</t>
  </si>
  <si>
    <t>POR TBL DIS 50X2.5MG</t>
  </si>
  <si>
    <t>147935</t>
  </si>
  <si>
    <t>EMANERA 40 MG</t>
  </si>
  <si>
    <t>POR CPS ETD 100X40MG I</t>
  </si>
  <si>
    <t>Chondroitin-sulfát</t>
  </si>
  <si>
    <t>14821</t>
  </si>
  <si>
    <t>CONDROSULF 800</t>
  </si>
  <si>
    <t>POR TBL OBD 30X800MG</t>
  </si>
  <si>
    <t>176921</t>
  </si>
  <si>
    <t>CONDROSULF 400</t>
  </si>
  <si>
    <t>POR CPS DUR 180X400MG</t>
  </si>
  <si>
    <t>Norethisteron</t>
  </si>
  <si>
    <t>125226</t>
  </si>
  <si>
    <t>NORETHISTERON ZENTIVA</t>
  </si>
  <si>
    <t>Norgestimát a ethinylestradiol</t>
  </si>
  <si>
    <t>182638</t>
  </si>
  <si>
    <t>NORGESTIMATE/ETHINYLESTRADIOL FAMYCARE 0,25 MG/0,035 MG TABLETY</t>
  </si>
  <si>
    <t>POR TBL NOB 13X21</t>
  </si>
  <si>
    <t>Nystatin, kombinace</t>
  </si>
  <si>
    <t>41146</t>
  </si>
  <si>
    <t>MACMIROR COMPLEX 500</t>
  </si>
  <si>
    <t>VAG GLB 12</t>
  </si>
  <si>
    <t>Rabeprazol</t>
  </si>
  <si>
    <t>157145</t>
  </si>
  <si>
    <t>ZULBEX 20 MG</t>
  </si>
  <si>
    <t>Tobramycin</t>
  </si>
  <si>
    <t>86264</t>
  </si>
  <si>
    <t>TOBREX</t>
  </si>
  <si>
    <t>OPH GTT SOL 1X5ML/15MG</t>
  </si>
  <si>
    <t>53479</t>
  </si>
  <si>
    <t>POR TBL RET 20X400MG</t>
  </si>
  <si>
    <t>45797</t>
  </si>
  <si>
    <t>MAXIS COMFORT COTTON A-D</t>
  </si>
  <si>
    <t>12354</t>
  </si>
  <si>
    <t>POR TBL FLM 120X500MG</t>
  </si>
  <si>
    <t>Dosulepin</t>
  </si>
  <si>
    <t>PROTHIADEN 25</t>
  </si>
  <si>
    <t>POR TBL OBD 30X25MG</t>
  </si>
  <si>
    <t>Gabapentin</t>
  </si>
  <si>
    <t>84400</t>
  </si>
  <si>
    <t>POR CPS DUR 100X300MG</t>
  </si>
  <si>
    <t>155872</t>
  </si>
  <si>
    <t>Sulfadiazin, stříbrná sůl, kombinace</t>
  </si>
  <si>
    <t>DRM CRM 1X60GM</t>
  </si>
  <si>
    <t>5115</t>
  </si>
  <si>
    <t>PÁS BŘIŠNÍ VERBA 932 518 9</t>
  </si>
  <si>
    <t>OBDVOD TRUPU 75-85CM,VEL.2</t>
  </si>
  <si>
    <t>125059</t>
  </si>
  <si>
    <t>Cetylpyridin</t>
  </si>
  <si>
    <t>ORM PAS 24X1.5MG</t>
  </si>
  <si>
    <t>POR TBL NOB 3X20X100MG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</si>
  <si>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</si>
  <si>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</si>
  <si>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</si>
  <si>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</si>
  <si>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</si>
  <si>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</si>
  <si>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</si>
  <si>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</si>
  <si>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N02CC01 - Sumatriptan</t>
  </si>
  <si>
    <t>J01FA10 - Azithromycin</t>
  </si>
  <si>
    <t>R06AX13 - Loratadin</t>
  </si>
  <si>
    <t>C09BA04 - Perindopril a diuretika</t>
  </si>
  <si>
    <t>C09BB04 - Perindopril a amlodipin</t>
  </si>
  <si>
    <t>M01AC06 - Meloxikam</t>
  </si>
  <si>
    <t>R03DC03 - Montelukast</t>
  </si>
  <si>
    <t>A07DA - Antipropulziva</t>
  </si>
  <si>
    <t>R03AK06 - Salmeterol a flutikason</t>
  </si>
  <si>
    <t>J01FA10</t>
  </si>
  <si>
    <t>R03AK06</t>
  </si>
  <si>
    <t>R06AX13</t>
  </si>
  <si>
    <t>C09BB04</t>
  </si>
  <si>
    <t>C09BA04</t>
  </si>
  <si>
    <t>N02CC01</t>
  </si>
  <si>
    <t>A07DA</t>
  </si>
  <si>
    <t>M01AC06</t>
  </si>
  <si>
    <t>R03DC03</t>
  </si>
  <si>
    <t>L04AA13</t>
  </si>
  <si>
    <t>Přehled plnění PL - Preskripce léčivých přípravků - orientační přehled</t>
  </si>
  <si>
    <t>50115066     ostatní ZPr - šicí materiál - robot (sk.Z_531)</t>
  </si>
  <si>
    <t>ZA329</t>
  </si>
  <si>
    <t>Obinadlo fixa crep   6 cm x 4 m 1323100102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</si>
  <si>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</si>
  <si>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</si>
  <si>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</si>
  <si>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</si>
  <si>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</si>
  <si>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</si>
  <si>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ZA453</t>
  </si>
  <si>
    <t>Kompresa vliwazel 10 x 20 nesterilní 30431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</si>
  <si>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</si>
  <si>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</si>
  <si>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</si>
  <si>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</si>
  <si>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</si>
  <si>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</si>
  <si>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</si>
  <si>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</si>
  <si>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</si>
  <si>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</si>
  <si>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</si>
  <si>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</si>
  <si>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</si>
  <si>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</si>
  <si>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</si>
  <si>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</si>
  <si>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ZC885</t>
  </si>
  <si>
    <t>Náplast omnifix E 10 cm x 10 m 900650</t>
  </si>
  <si>
    <t>ZD104</t>
  </si>
  <si>
    <t>Náplast omniplast 10,0 cm x 10,0 m 9004472 (900535)</t>
  </si>
  <si>
    <t>ZE090</t>
  </si>
  <si>
    <t>Krytí sterilní VECA-C bal. á 50 ks BED:392020</t>
  </si>
  <si>
    <t>ZE748</t>
  </si>
  <si>
    <t>Krytí melgisorb Ag alginátové absorpční 10 x 10 cm bal. á 10 ks 256100-00</t>
  </si>
  <si>
    <t>ZH012</t>
  </si>
  <si>
    <t>Náplast micropore 2,50 cm x 5,00 m 840W</t>
  </si>
  <si>
    <t>ZI558</t>
  </si>
  <si>
    <t>Náplast curapor   7 x   5 cm 22 120 ( náhrada za cosmopor )</t>
  </si>
  <si>
    <t>ZA442</t>
  </si>
  <si>
    <t>Steh náplasťový Steri-strip 6 x 75 mm bal. á 50 ks R1541</t>
  </si>
  <si>
    <t>ZL410</t>
  </si>
  <si>
    <t>Hemagel 100 g A2681147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</si>
  <si>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</si>
  <si>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</si>
  <si>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</si>
  <si>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</si>
  <si>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</si>
  <si>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</si>
  <si>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</si>
  <si>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</si>
  <si>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</si>
  <si>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</si>
  <si>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</si>
  <si>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</si>
  <si>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ZL974</t>
  </si>
  <si>
    <t>Pěna renasys-F velký set (L) 66800796</t>
  </si>
  <si>
    <t>ZL995</t>
  </si>
  <si>
    <t>Obinadlo hyrofilní sterilní  6 cm x 5 m  004310190</t>
  </si>
  <si>
    <t>ZA065</t>
  </si>
  <si>
    <t>Verba č. 5 - břišní pás 105 - 115 cm 932535</t>
  </si>
  <si>
    <t>ZF438</t>
  </si>
  <si>
    <t>Krytí adhesive remover 50 ml aerosol G AR5001 ( náhrada za biotrol solvant F 05002A )</t>
  </si>
  <si>
    <t>ZL665</t>
  </si>
  <si>
    <t>Krytí mastný tyl pharmatull 15 x 40 cm bal. á 30 ks P-Tull1540</t>
  </si>
  <si>
    <t>ZA705</t>
  </si>
  <si>
    <t>Hadička spojovací HS 1,8 x 450UNIV</t>
  </si>
  <si>
    <t>ZA727</t>
  </si>
  <si>
    <t>Kontejner 30 ml sterilní 331690251750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</si>
  <si>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</si>
  <si>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</si>
  <si>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</si>
  <si>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</si>
  <si>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</si>
  <si>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</si>
  <si>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</si>
  <si>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</si>
  <si>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</si>
  <si>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</si>
  <si>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</si>
  <si>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</si>
  <si>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</si>
  <si>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</si>
  <si>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</si>
  <si>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</si>
  <si>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</si>
  <si>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</si>
  <si>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</si>
  <si>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</si>
  <si>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</si>
  <si>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</si>
  <si>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</si>
  <si>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ZB598</t>
  </si>
  <si>
    <t>Spojka přímá symetrická 7 x 7 mm 120 430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</si>
  <si>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</si>
  <si>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</si>
  <si>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</si>
  <si>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</si>
  <si>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</si>
  <si>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</si>
  <si>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</si>
  <si>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</si>
  <si>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</si>
  <si>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</si>
  <si>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</si>
  <si>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</si>
  <si>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</si>
  <si>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</si>
  <si>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</si>
  <si>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</si>
  <si>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</si>
  <si>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</si>
  <si>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</si>
  <si>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s jehlou 30 G 9151125S</t>
  </si>
  <si>
    <t>ZC498</t>
  </si>
  <si>
    <t>Držák močových sáčků UH 800800100</t>
  </si>
  <si>
    <t>ZC506</t>
  </si>
  <si>
    <t>Kompresa NT 10 x 10 cm / 5 ks sterilní 1325020275</t>
  </si>
  <si>
    <t>ZC768</t>
  </si>
  <si>
    <t>Zkumavka 10 ml sterilní bal. á 1250 ks 1009/TE/SG</t>
  </si>
  <si>
    <t>ZC863</t>
  </si>
  <si>
    <t>Hadička spojovací HS 1,8 x 1800LL 606304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</si>
  <si>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</si>
  <si>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</si>
  <si>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</si>
  <si>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</si>
  <si>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</si>
  <si>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</si>
  <si>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</si>
  <si>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</si>
  <si>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</si>
  <si>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</si>
  <si>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</si>
  <si>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</si>
  <si>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</si>
  <si>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</si>
  <si>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</si>
  <si>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</si>
  <si>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</si>
  <si>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</si>
  <si>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</si>
  <si>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</si>
  <si>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</si>
  <si>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</si>
  <si>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</si>
  <si>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</si>
  <si>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</si>
  <si>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</si>
  <si>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</si>
  <si>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</si>
  <si>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</si>
  <si>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</si>
  <si>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</si>
  <si>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</si>
  <si>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</si>
  <si>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</si>
  <si>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 xml:space="preserve">Zátka combi modrá 4495152 </t>
  </si>
  <si>
    <t>ZK884</t>
  </si>
  <si>
    <t>Kohout trojcestný discofix modrý 4095111</t>
  </si>
  <si>
    <t>ZL423</t>
  </si>
  <si>
    <t>Hadice odsávací sterilní SERRES s koncovkami CH 25, bal. 50 ks délka 3 m FFM 5813303</t>
  </si>
  <si>
    <t>ZA703</t>
  </si>
  <si>
    <t>Filtr sací AS1-úprava bal. á 50 ks P03079</t>
  </si>
  <si>
    <t>ZA969</t>
  </si>
  <si>
    <t>Flocare set pro gravitační výživu 35146</t>
  </si>
  <si>
    <t>Flocare set pro gravitační výživu 35146 (569920)</t>
  </si>
  <si>
    <t>ZB671</t>
  </si>
  <si>
    <t>Láhev 0,25 l zvlhčovače autoklávovatelný P00442</t>
  </si>
  <si>
    <t>ZB689</t>
  </si>
  <si>
    <t>Trokar hrudní redax F18 atraumatický bal. á 10 ks 21118</t>
  </si>
  <si>
    <t>ZJ727</t>
  </si>
  <si>
    <t>Trokar hrudní redax F24 atraumatický bal. á 10 ks 21124</t>
  </si>
  <si>
    <t>ZK735</t>
  </si>
  <si>
    <t>Konektor bezjehlový caresite bal. á 200 ks dohodnutá cena 9,60 Kč 415122</t>
  </si>
  <si>
    <t>ZL718</t>
  </si>
  <si>
    <t>Kanyla introcan safety 3 růžová 20G bal. á 50 ks 4251130-01</t>
  </si>
  <si>
    <t>ZL688</t>
  </si>
  <si>
    <t>Proužky Accu-Check Inform IIStrip 50 EU1 á 50 ks 05942861</t>
  </si>
  <si>
    <t>ZL781</t>
  </si>
  <si>
    <t>Konektor bezjehlový K-NECT 7 denní M79400845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</si>
  <si>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</si>
  <si>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</si>
  <si>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</si>
  <si>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</si>
  <si>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</si>
  <si>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</si>
  <si>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</si>
  <si>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</si>
  <si>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</si>
  <si>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</si>
  <si>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  40 mm černá 4660021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</si>
  <si>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</si>
  <si>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</si>
  <si>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</si>
  <si>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</si>
  <si>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</si>
  <si>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</si>
  <si>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</si>
  <si>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</si>
  <si>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</si>
  <si>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</si>
  <si>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</si>
  <si>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</si>
  <si>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</si>
  <si>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</si>
  <si>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</si>
  <si>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</si>
  <si>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</si>
  <si>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</si>
  <si>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</si>
  <si>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</si>
  <si>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</si>
  <si>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</si>
  <si>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ZA315</t>
  </si>
  <si>
    <t>Kompresa NT   5 x  5 cm / 2 ks sterilní 26501</t>
  </si>
  <si>
    <t>ZA330</t>
  </si>
  <si>
    <t>Obinadlo fixa crep   8 cm x 4 m 1323100103</t>
  </si>
  <si>
    <t>ZA331</t>
  </si>
  <si>
    <t>Obinadlo fixa crep 10 cm x 4 m 1323100104</t>
  </si>
  <si>
    <t>ZA419</t>
  </si>
  <si>
    <t>Náplast betaplast bílá 10 cm x 5 m 510W</t>
  </si>
  <si>
    <t>ZA436</t>
  </si>
  <si>
    <t>Obinadlo pruban č.12 427312</t>
  </si>
  <si>
    <t>ZA439</t>
  </si>
  <si>
    <t>Obinadlo pruban č.  6 427306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</si>
  <si>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</si>
  <si>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</si>
  <si>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</si>
  <si>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</si>
  <si>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</si>
  <si>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</si>
  <si>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</si>
  <si>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</si>
  <si>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ZA505</t>
  </si>
  <si>
    <t>Krytí mepore film 15 x 20 cm bal. á 10 ks 273000-02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</si>
  <si>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</si>
  <si>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</si>
  <si>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</si>
  <si>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</si>
  <si>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</si>
  <si>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</si>
  <si>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</si>
  <si>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</si>
  <si>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</si>
  <si>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</si>
  <si>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ZA562</t>
  </si>
  <si>
    <t>Náplast cosmopor i. v. 6 x 8 cm 9008054</t>
  </si>
  <si>
    <t>ZA643</t>
  </si>
  <si>
    <t>Kompresa vliwasoft 10 x 20 nesterilní á 100 ks 12070</t>
  </si>
  <si>
    <t>ZB404</t>
  </si>
  <si>
    <t>Náplast cosmos 8 cm x 1m 5403353</t>
  </si>
  <si>
    <t>ZC352</t>
  </si>
  <si>
    <t>Obinadlo elastické universalní 12 cm x 10 m bal. á 12 ks 1320200207</t>
  </si>
  <si>
    <t>ZD111</t>
  </si>
  <si>
    <t>Náplast omnifix E 5 cm x 10 m 9006493</t>
  </si>
  <si>
    <t>ZD633</t>
  </si>
  <si>
    <t>Krytí mepilex border sacrum 18 x 18 cm bal. á 5 ks 282000-01</t>
  </si>
  <si>
    <t>ZE483</t>
  </si>
  <si>
    <t>Náplast easi-v 49-664M</t>
  </si>
  <si>
    <t>Náplast easi-v transparentní fixace perif.a centr.ven.k 49-664-M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</si>
  <si>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</si>
  <si>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</si>
  <si>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</si>
  <si>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</si>
  <si>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</si>
  <si>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</si>
  <si>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ZI977</t>
  </si>
  <si>
    <t>Kanystr s gelem V.A.C. 500 ml M6275063</t>
  </si>
  <si>
    <t>ZI983</t>
  </si>
  <si>
    <t>Terčík + krycí folie V.A.C. ( folie s kolmým napojením )KC- M8275057</t>
  </si>
  <si>
    <t>ZA437</t>
  </si>
  <si>
    <t>Obinadlo pruban č.14 427314</t>
  </si>
  <si>
    <t>ZE486</t>
  </si>
  <si>
    <t>Krytí mepilex border lite 4 x 5 cm bal. á 10 ks 281000</t>
  </si>
  <si>
    <t>ZG221</t>
  </si>
  <si>
    <t>Přířez steril. skládaný - longeta 23 x 23 cm ster/ 5 ks baleno po 300 ks 1230117105</t>
  </si>
  <si>
    <t>ZA486</t>
  </si>
  <si>
    <t>Krytí mastný tyl jelonet   5 x 5 cm á 50 ks 7403</t>
  </si>
  <si>
    <t>ZA472</t>
  </si>
  <si>
    <t>Krytí melgisorb alginátové 10 x 10 cm bal. á 10 ks 251100</t>
  </si>
  <si>
    <t>ZL977</t>
  </si>
  <si>
    <t>Kanystr renasys GO 750 ml 66800916</t>
  </si>
  <si>
    <t>ZL976</t>
  </si>
  <si>
    <t>Kanystr renasys EZ 800 ml 66800912</t>
  </si>
  <si>
    <t>ZL973</t>
  </si>
  <si>
    <t>Pěna renasys-F střední set 66800795</t>
  </si>
  <si>
    <t>Pěna renasys-F velký set 66800796</t>
  </si>
  <si>
    <t>ZL999</t>
  </si>
  <si>
    <t>Rychloobvaz 8 x 4 cm / 3 ks ( pro obj. 1 kus = 3 náplasti) 001445510</t>
  </si>
  <si>
    <t>ZF042</t>
  </si>
  <si>
    <t>Krytí mastný tyl jelonet 10 x 10 cm á 10 ks 7404</t>
  </si>
  <si>
    <t>ZA494</t>
  </si>
  <si>
    <t>Fólie incizní rucodrape ( opraflex ) 45 x 20 cm 25443</t>
  </si>
  <si>
    <t>ZD634</t>
  </si>
  <si>
    <t>Krytí mepilex border sacrum 23 x 23 cm bal. á 5 ks 282400-01</t>
  </si>
  <si>
    <t>ZI975</t>
  </si>
  <si>
    <t>Pěna velká V.A.C M8275053</t>
  </si>
  <si>
    <t>ZL985</t>
  </si>
  <si>
    <t>Krytí transparentní filmové 20 x 30 cm bal. á 10 ks 66800394</t>
  </si>
  <si>
    <t>ZF749</t>
  </si>
  <si>
    <t>Nasofix niko S střední fixace nosních katetrů bal. á 100 ks 49-625-S</t>
  </si>
  <si>
    <t>ZA473</t>
  </si>
  <si>
    <t>Krytí melgisorb pro dutiny 3 x 32 cm bal. á 5 ks 253000</t>
  </si>
  <si>
    <t>ZA438</t>
  </si>
  <si>
    <t>Obinadlo pruban č.  4 4273041</t>
  </si>
  <si>
    <t>ZA630</t>
  </si>
  <si>
    <t>Tampon sterilní stáčený 9 x 9 cm / 5 ks karton á 500 ks 1230110421</t>
  </si>
  <si>
    <t>ZA694</t>
  </si>
  <si>
    <t xml:space="preserve">Držák močových sáčků kovový bal. á 20 ks 4490029 </t>
  </si>
  <si>
    <t>ZA713</t>
  </si>
  <si>
    <t>Měřič žilního tlaku 01 646992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</si>
  <si>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</si>
  <si>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</si>
  <si>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</si>
  <si>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</si>
  <si>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ZA897</t>
  </si>
  <si>
    <t>Nůž na stehy krátký sterilní bal. á 100 ks 11.000.00.010</t>
  </si>
  <si>
    <t>ZB066</t>
  </si>
  <si>
    <t>Stříkačka janett 3-dílná 100 ml sterilní vyplachovací adaptér PLS1710</t>
  </si>
  <si>
    <t>ZB453</t>
  </si>
  <si>
    <t>Lopatka dřevěná ústní sterilní bal. á 100 ks 4700096 - již se nevyrábí</t>
  </si>
  <si>
    <t>ZB751</t>
  </si>
  <si>
    <t>Hadice PVC 8/12 á 30 m P00468</t>
  </si>
  <si>
    <t>ZB774</t>
  </si>
  <si>
    <t>Zkumavka červená 5 ml gel 456071</t>
  </si>
  <si>
    <t>ZB949</t>
  </si>
  <si>
    <t>Pinzeta UH sterilní HAR999565</t>
  </si>
  <si>
    <t>ZC733</t>
  </si>
  <si>
    <t>Vzduchovod ústní guedell   80 mm 24105</t>
  </si>
  <si>
    <t>ZC766</t>
  </si>
  <si>
    <t>Nůžky chirurgické rovné hrotnaté P00768</t>
  </si>
  <si>
    <t>ZC769</t>
  </si>
  <si>
    <t>Hadička spojovací HS 1,8 x 450LL 606301</t>
  </si>
  <si>
    <t>ZC900</t>
  </si>
  <si>
    <t>Systém odsávací hi-vac 200 ml-komplet bal. á 60 ks 05.000.22.801</t>
  </si>
  <si>
    <t>ZC906</t>
  </si>
  <si>
    <t>Škrtidlo se sponou pro dospělé 25 x 500 mm KVS25500</t>
  </si>
  <si>
    <t>ZD458</t>
  </si>
  <si>
    <t>Spojka vrapovaná roztaž.rovná 15F bal. á 50 ks 038-61-311</t>
  </si>
  <si>
    <t>ZD903</t>
  </si>
  <si>
    <t>Kontejner+lopatka 30 ml nesterilní 331690251330</t>
  </si>
  <si>
    <t>ZE159</t>
  </si>
  <si>
    <t>Nádoba na kontaminovaný odpad 2 l 15-0003</t>
  </si>
  <si>
    <t>ZF255</t>
  </si>
  <si>
    <t>Nůžky převazové AK 672-20</t>
  </si>
  <si>
    <t>Zkumavka močová vacuette 10,5 ml bal. á 50 ks 331980455007</t>
  </si>
  <si>
    <t>ZG893</t>
  </si>
  <si>
    <t>Rouška prošívaná na popáleniny 40 x 60 cm karton á 30 ks 28510</t>
  </si>
  <si>
    <t>ZH818</t>
  </si>
  <si>
    <t>Katetr močový foley CH20 180605-000200</t>
  </si>
  <si>
    <t>ZK799</t>
  </si>
  <si>
    <t>Zátka combi červená 4495101</t>
  </si>
  <si>
    <t>ZL105</t>
  </si>
  <si>
    <t xml:space="preserve">Nástavec pro odběr moče ke zkumavce vacuete GREI450251DE </t>
  </si>
  <si>
    <t>Nástavec pro odběr moče ke zkumavce vacuete 450251</t>
  </si>
  <si>
    <t>ZA725</t>
  </si>
  <si>
    <t>Kanyla TS 8,0 s manžetou bal. á 10 ks 100/860/080</t>
  </si>
  <si>
    <t>ZB303</t>
  </si>
  <si>
    <t>Spojka asymetrická 4 x 7 mm 120 420</t>
  </si>
  <si>
    <t>ZB557</t>
  </si>
  <si>
    <t>Přechodka adapter combifix rekord - luer 4090306</t>
  </si>
  <si>
    <t>ZL464</t>
  </si>
  <si>
    <t xml:space="preserve">Popisovač sterilní se dvěma hroty Sandel 4-in-1Marker, bal. á 25 ks, S1041F </t>
  </si>
  <si>
    <t>ZL123</t>
  </si>
  <si>
    <t>Spojka asymetrická 4-6 pro hadice 55 mm 75107</t>
  </si>
  <si>
    <t>ZM060</t>
  </si>
  <si>
    <t>Pinzeta anatomická rovná semken 12,5 cm B397114910128</t>
  </si>
  <si>
    <t>ZD882</t>
  </si>
  <si>
    <t>Spojka symetrická 3-5 mm 881.33</t>
  </si>
  <si>
    <t>ZC994</t>
  </si>
  <si>
    <t>Láhev náhradní hi-vac 400 ml 05.000.22.802</t>
  </si>
  <si>
    <t>ZK897</t>
  </si>
  <si>
    <t>Pinzeta anatomická rovná 13 cm B397114920002</t>
  </si>
  <si>
    <t>ZA364</t>
  </si>
  <si>
    <t>Sáček kolostomický draina S mini á 30 ks H08560U</t>
  </si>
  <si>
    <t>ZA753</t>
  </si>
  <si>
    <t>Sonda flocare PUR CH8/110 cm enlock 2778398</t>
  </si>
  <si>
    <t>ZM314</t>
  </si>
  <si>
    <t>Vak jednorázový k odsávačce flovac 2l hadice 1,8 m 000-036-031</t>
  </si>
  <si>
    <t>ZG767</t>
  </si>
  <si>
    <t>Spojka stupňovitá 9-10 Y k hadici hrudního sání a kyslíku 75123</t>
  </si>
  <si>
    <t>ZB969</t>
  </si>
  <si>
    <t>Spojka universální CH 06-15 86180572</t>
  </si>
  <si>
    <t>ZC680</t>
  </si>
  <si>
    <t>Drén Easy Flow 12 mm/30 cm 97.816.92.143</t>
  </si>
  <si>
    <t>ZB818</t>
  </si>
  <si>
    <t>Katetr CVC 3 lumen certofix protect trio 4163214P-S1+set rouškování pro CVC bal. á 10 ks 47561111</t>
  </si>
  <si>
    <t>ZB209</t>
  </si>
  <si>
    <t>Set transfúzní BLLP pro přetlakovou transfuzi bez vzdušného filtru hemomed 05123</t>
  </si>
  <si>
    <t>ZA832</t>
  </si>
  <si>
    <t>Jehla injekční 0,9 x   40 mm žlutá 4657519</t>
  </si>
  <si>
    <t>ZL074</t>
  </si>
  <si>
    <t>Rukavice operační gammex bez pudru PF EnLite vel. 8,0 353386</t>
  </si>
  <si>
    <t>ZL075</t>
  </si>
  <si>
    <t>Rukavice operační gammex bez pudru PF EnLite vel. 8,5 353387</t>
  </si>
  <si>
    <t>ZA504</t>
  </si>
  <si>
    <t>Krytí hypafix transparent ( náhrada za krytí opsite flexifix 10 cm x 10 m ) 7237801</t>
  </si>
  <si>
    <t>ZA507</t>
  </si>
  <si>
    <t>Náplast tegaderm 8,5 cm x 10,5 cm bal. á 50 ks s výřezem 1635W</t>
  </si>
  <si>
    <t>ZA618</t>
  </si>
  <si>
    <t>Tampon sterilní stáčený 30 x 60 cm / 5 ks karton á 1200 ks 28020</t>
  </si>
  <si>
    <t>ZC550</t>
  </si>
  <si>
    <t>Krytí mepilex silikonový Ag 10 x 10 cm bal. á 5 ks 287110-00</t>
  </si>
  <si>
    <t>ZE074</t>
  </si>
  <si>
    <t>Tampon sterilní stáčený 9 x   9 cm / 5 ks 0435</t>
  </si>
  <si>
    <t>ZF351</t>
  </si>
  <si>
    <t>Náplast transpore bílá 1,25 cm x 9,14 m bal. á 24 ks 1534-0</t>
  </si>
  <si>
    <t>ZF352</t>
  </si>
  <si>
    <t>Náplast transpore bílá 2,50 cm x 9,14 m bal. á 12 ks 1534-1</t>
  </si>
  <si>
    <t>ZJ687</t>
  </si>
  <si>
    <t xml:space="preserve">Krytí gelitaspon tampon   80 x 30 mm bal. á 5 ks GS -210 </t>
  </si>
  <si>
    <t>ZK404</t>
  </si>
  <si>
    <t>Roztok prontosan 350 ml 400416</t>
  </si>
  <si>
    <t>ZA649</t>
  </si>
  <si>
    <t>Set gázový 152 sterilní á 50 ks 1230111152</t>
  </si>
  <si>
    <t>ZF838</t>
  </si>
  <si>
    <t>Krytí tenderwet 24 active 7,5 x 7,5 cm bal. á 8 ks 609817</t>
  </si>
  <si>
    <t>ZG612</t>
  </si>
  <si>
    <t>Krytí mepilex 10 x 10 cm bal. á 5 ks 294100</t>
  </si>
  <si>
    <t>ZI555</t>
  </si>
  <si>
    <t>Náplast cosmopor antibacterial 10,0 x 8 cm á 25 ks 0082185</t>
  </si>
  <si>
    <t>ZA621</t>
  </si>
  <si>
    <t>Krytí tenderwet 24 active kulatý 4 cm bal. á 10 ks 609210(609825)</t>
  </si>
  <si>
    <t>ZK087</t>
  </si>
  <si>
    <t>Krém cavilon ochranný bariérový á 28 g bal. á 12 ks 3391E</t>
  </si>
  <si>
    <t>ZL975</t>
  </si>
  <si>
    <t>Pěna renasys-F malý set (S) 66800794</t>
  </si>
  <si>
    <t>Pěna renasys-F střední set (M) 66800795</t>
  </si>
  <si>
    <t>ZA475</t>
  </si>
  <si>
    <t>Krytí mepilex 7,5 x 7,5 cm bal. á 5 ks 295200</t>
  </si>
  <si>
    <t>ZA005</t>
  </si>
  <si>
    <t>Obinadlo pruban č.  7 427307</t>
  </si>
  <si>
    <t>ZI848</t>
  </si>
  <si>
    <t>Krytí askina dressil 10 x 10 bal. á 10 ks 5291010</t>
  </si>
  <si>
    <t>ZA525</t>
  </si>
  <si>
    <t>Normlgel   5 g 370500</t>
  </si>
  <si>
    <t>ZE894</t>
  </si>
  <si>
    <t>Krytí mepilex transfer Ag 7,5 x 8,5 cm bal. á 10 ks 394000</t>
  </si>
  <si>
    <t>ZD159</t>
  </si>
  <si>
    <t xml:space="preserve">Sprej linovera 30 ml 468156  </t>
  </si>
  <si>
    <t>ZA458</t>
  </si>
  <si>
    <t>Kompresa vliwazel 20 x 40 / 50 ks nesterilní 30436</t>
  </si>
  <si>
    <t>ZD237</t>
  </si>
  <si>
    <t>Sprej argogen 125 ml SIGNO-1268500001</t>
  </si>
  <si>
    <t>ZA146</t>
  </si>
  <si>
    <t>Krytí askina calgitrol paste 15g bal. á 5 ks 6241505</t>
  </si>
  <si>
    <t>ZB974</t>
  </si>
  <si>
    <t xml:space="preserve">Gel prontosan wound gel X 250 gr 400508   </t>
  </si>
  <si>
    <t>ZA578</t>
  </si>
  <si>
    <t>Krytí hypergel 5 g bal. á 10 ks 360500-00</t>
  </si>
  <si>
    <t>ZL987</t>
  </si>
  <si>
    <t>Soft port 69 cm s koncovkou 15 x 10 cm  66800799</t>
  </si>
  <si>
    <t>ZA831</t>
  </si>
  <si>
    <t>Rourka rektální CH20 délka 40 cm 19-20.100</t>
  </si>
  <si>
    <t>ZB173</t>
  </si>
  <si>
    <t>Maska kyslíková s hadičkou a nosní svorkou dospělá H-103013, OS/100</t>
  </si>
  <si>
    <t>ZB231</t>
  </si>
  <si>
    <t>Pinzeta anatomická 14 cm P00894</t>
  </si>
  <si>
    <t>ZB488</t>
  </si>
  <si>
    <t>Sprej cavilon 28 ml bal. á 12 ks 3346E</t>
  </si>
  <si>
    <t>ZB761</t>
  </si>
  <si>
    <t>Zkumavka červená 4 ml 454092</t>
  </si>
  <si>
    <t>ZC751</t>
  </si>
  <si>
    <t>Čepelka skalpelová 11 BB511</t>
  </si>
  <si>
    <t>ZD211</t>
  </si>
  <si>
    <t>Kohout trojcestný modrý á 50 ks, RO 301- pouze pro KNM</t>
  </si>
  <si>
    <t>ZB937</t>
  </si>
  <si>
    <t>Nůžky chirurgické rovné hrotnaté P00770</t>
  </si>
  <si>
    <t>ZI496</t>
  </si>
  <si>
    <t xml:space="preserve">Elektroda QC pro dospělé 11996-000017 </t>
  </si>
  <si>
    <t>ZF015</t>
  </si>
  <si>
    <t>Hadice spojovací drén-láhev 07.092.00.100</t>
  </si>
  <si>
    <t>ZD254</t>
  </si>
  <si>
    <t>Souprava flexi seal FMS pro fekální inkont. 411100</t>
  </si>
  <si>
    <t>ZM051</t>
  </si>
  <si>
    <t>Rukavice nitril promedica bez p. S bílé 6N á 100 ks 9399W2</t>
  </si>
  <si>
    <t>ZM291</t>
  </si>
  <si>
    <t>Rukavice nitril sempercare bez p. S bal. á 200 ks 30 802</t>
  </si>
  <si>
    <t>ZA004</t>
  </si>
  <si>
    <t>Obinadlo pruban č.  5 4273051</t>
  </si>
  <si>
    <t>ZA006</t>
  </si>
  <si>
    <t>Obinadlo pruban č.  8 427308</t>
  </si>
  <si>
    <t>ZA007</t>
  </si>
  <si>
    <t>Obinadlo pruban č.  9 427309</t>
  </si>
  <si>
    <t>ZA318</t>
  </si>
  <si>
    <t>Náplast transpore 1,25 cm x 9,14 m 1527-0</t>
  </si>
  <si>
    <t>ZA324</t>
  </si>
  <si>
    <t>Náplast tegaderm 10,0 cm x 12,0 cm bal. á 50 ks 1626W</t>
  </si>
  <si>
    <t>ZA421</t>
  </si>
  <si>
    <t>Obinadlo elastické idealtex 10 cm x 5 m 931062</t>
  </si>
  <si>
    <t>ZA452</t>
  </si>
  <si>
    <t>Kompresa vliwazel 10 x 10  nesterilní 30430</t>
  </si>
  <si>
    <t>ZA563</t>
  </si>
  <si>
    <t>Kompresa AB 20 x 20 cm / 1 ks sterilní NT savá 1230114041</t>
  </si>
  <si>
    <t>ZA570</t>
  </si>
  <si>
    <t>Náplast tegaderm 4,4 cm x 4,4 cm bal. á 100 ks 1622W</t>
  </si>
  <si>
    <t>ZA664</t>
  </si>
  <si>
    <t>Flamigel 250 ml FLAM250</t>
  </si>
  <si>
    <t>ZD668</t>
  </si>
  <si>
    <t>Kompresa gáza 10 x 10 cm / 5 ks sterilní 1325019275</t>
  </si>
  <si>
    <t>ZE314</t>
  </si>
  <si>
    <t>Tampon sterilní stáčený 19 x 20 cm / 10 ks 0446</t>
  </si>
  <si>
    <t>ZF225</t>
  </si>
  <si>
    <t>Náplast hypoalergenní á 250 ks 5353811</t>
  </si>
  <si>
    <t>ZK759</t>
  </si>
  <si>
    <t>Náplast water resistant cosmos bal. á 20 ks (10+10) 5351233</t>
  </si>
  <si>
    <t>ZA471</t>
  </si>
  <si>
    <t>Náplast curaplast poinjekční bal. á 250 ks 30625</t>
  </si>
  <si>
    <t>Set gázový 152 sterilní á 100 ks 1230111152</t>
  </si>
  <si>
    <t>ZA513</t>
  </si>
  <si>
    <t>Krytí s mastí atrauman 10 x 10 cm bal. á 10 ks 499573</t>
  </si>
  <si>
    <t>ZJ616</t>
  </si>
  <si>
    <t>Krytí  traumacel biodress comfort 10 x 10 cm bal. á 5 ks V0082085</t>
  </si>
  <si>
    <t>ZA003</t>
  </si>
  <si>
    <t>Obinadlo pruban č.  2 4273020</t>
  </si>
  <si>
    <t>ZA798</t>
  </si>
  <si>
    <t>Krytí traumacel P 2g ks bal. 1 ks 80521</t>
  </si>
  <si>
    <t>ZA449</t>
  </si>
  <si>
    <t>Obinadlo pruban č.  3 427303</t>
  </si>
  <si>
    <t>ZM331</t>
  </si>
  <si>
    <t xml:space="preserve">Kompresa NT 7,5 x 7,5 cm / 5 ks sterilní bal. 2400 ks 26511 </t>
  </si>
  <si>
    <t>ZA754</t>
  </si>
  <si>
    <t>Stříkačka injekční 3-dílná 10 ml LL Omnifix Solo 4617100V</t>
  </si>
  <si>
    <t>ZB762</t>
  </si>
  <si>
    <t>Zkumavka červená 6 ml 456092</t>
  </si>
  <si>
    <t>ZC752</t>
  </si>
  <si>
    <t>Čepelka skalpelová 15 BB515</t>
  </si>
  <si>
    <t>ZC765</t>
  </si>
  <si>
    <t>Nůžky oční P00908</t>
  </si>
  <si>
    <t>ZK974</t>
  </si>
  <si>
    <t>Cévka odsávací CH8 s přerušovačem sání P01192a</t>
  </si>
  <si>
    <t>ZK977</t>
  </si>
  <si>
    <t>Cévka odsávací CH14 s přerušovačem sání P01173a</t>
  </si>
  <si>
    <t>ZK183</t>
  </si>
  <si>
    <t>Násadka skalpelu č. 3l BB075R</t>
  </si>
  <si>
    <t>ZF986</t>
  </si>
  <si>
    <t>Kryt ochranný k ušnímu teploměru PC 800 BRN</t>
  </si>
  <si>
    <t>ZA776</t>
  </si>
  <si>
    <t>Průbojník stiefel pr. 5 mm bal. á 10 ks I4 1005</t>
  </si>
  <si>
    <t>ZC696</t>
  </si>
  <si>
    <t>Průbojník stiefel pr. 8 mm bal. á 10 ks I4 1008</t>
  </si>
  <si>
    <t>ZM246</t>
  </si>
  <si>
    <t>Pinzeta anatomická semken 12,5 cm 6003.12</t>
  </si>
  <si>
    <t>ZB207</t>
  </si>
  <si>
    <t>Pinzeta chirurgická velmi jemná 1 x 2 zuby 14,5 cm 397114080530</t>
  </si>
  <si>
    <t>ZB033</t>
  </si>
  <si>
    <t>Šití dafilon modrý 3/0 bal. á 36 ks C0935468</t>
  </si>
  <si>
    <t>ZB134</t>
  </si>
  <si>
    <t>Šití dafilon modrý 3/0 bal. á 36 ks C0932213</t>
  </si>
  <si>
    <t>ZB215</t>
  </si>
  <si>
    <t>Šití safil fialový 3/0 bal. á 36 ks C1048041</t>
  </si>
  <si>
    <t>ZB217</t>
  </si>
  <si>
    <t>Šití dafilon modrý 3/0 bal. á 36 ks C0932353</t>
  </si>
  <si>
    <t>ZB220</t>
  </si>
  <si>
    <t>Šití safil fialový 3/0 bal. á 36 ks C1048046</t>
  </si>
  <si>
    <t>ZB978</t>
  </si>
  <si>
    <t>Šití dafilon modrý 5/0 bal. á 36 ks C0932124</t>
  </si>
  <si>
    <t>ZA973</t>
  </si>
  <si>
    <t>Šití dafilon modrý 3/0 bal. á 36 ks C0934780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</si>
  <si>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</si>
  <si>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</si>
  <si>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</si>
  <si>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</si>
  <si>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</si>
  <si>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</si>
  <si>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ZI493</t>
  </si>
  <si>
    <t>Rukavice vinyl bez p. XL 01260-XL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</si>
  <si>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</si>
  <si>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</si>
  <si>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</si>
  <si>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</si>
  <si>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</si>
  <si>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</si>
  <si>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Rukavice operační latexové s pudrem ansell medigrip plus vel. 8,0 303365</t>
  </si>
  <si>
    <t>ZM294</t>
  </si>
  <si>
    <t>Rukavice nitril sempercare bez p. XL bal. á 180 ks 30 818</t>
  </si>
  <si>
    <t>ZA459</t>
  </si>
  <si>
    <t>Kompresa AB 10 x 20 cm / 1 ks sterilní NT savá 1230114021</t>
  </si>
  <si>
    <t>ZA569</t>
  </si>
  <si>
    <t>Podkolenky cambren C  K3 velké 997396/2</t>
  </si>
  <si>
    <t>ZC702</t>
  </si>
  <si>
    <t>Náplast tegaderm 6,0 cm x 7,0 cm bal. á 100 ks 1624W</t>
  </si>
  <si>
    <t>ZC854</t>
  </si>
  <si>
    <t xml:space="preserve">Kompresa NT 7,5 x 7,5 cm / 2 ks sterilní 26510 </t>
  </si>
  <si>
    <t>ZK405</t>
  </si>
  <si>
    <t>Krytí gelitaspon standard 80 x 50 mm x 10 mm bal. á 10 ks A2107861</t>
  </si>
  <si>
    <t>ZA499</t>
  </si>
  <si>
    <t>Krytí allevyn-tracheostomické 9 x 9 cm bal. á 10 ks 66007640</t>
  </si>
  <si>
    <t>ZA691</t>
  </si>
  <si>
    <t>Rampa 3 kohouty discofix 16600C/4085434/</t>
  </si>
  <si>
    <t>ZA763</t>
  </si>
  <si>
    <t>Pohár na moč 250 ml UH 712253</t>
  </si>
  <si>
    <t>ZA791</t>
  </si>
  <si>
    <t>Stříkačka janett 3-dílná 140-160 ml vyplachovací JNP1543 MED114408</t>
  </si>
  <si>
    <t>Stříkačka janett 3-dílná 140-160 ml sterilní vyplachovací JNP1543 MED114408</t>
  </si>
  <si>
    <t>ZA967</t>
  </si>
  <si>
    <t>Flocare set 800 pump pro enter.vaky-569886  A4323102</t>
  </si>
  <si>
    <t>ZA996</t>
  </si>
  <si>
    <t>Kanyla TS 8,0 s manžetou 100/800/080</t>
  </si>
  <si>
    <t>Stříkačka janett 3-dílná 100 ml vyplachovací adaptér PLS1710</t>
  </si>
  <si>
    <t>ZB361</t>
  </si>
  <si>
    <t>Láhev respiflo 1000 ml 21000</t>
  </si>
  <si>
    <t>ZB477</t>
  </si>
  <si>
    <t>Kohout trojcestný lopez valve AA-011-M9000 S</t>
  </si>
  <si>
    <t>ZB487</t>
  </si>
  <si>
    <t>Peán rovný rochester 16 cm P00662</t>
  </si>
  <si>
    <t>ZB755</t>
  </si>
  <si>
    <t>Zkumavka 1 ml K3 edta fialová 454034</t>
  </si>
  <si>
    <t>ZB767</t>
  </si>
  <si>
    <t>Jehla vakuová 226/38 mm černá 450075</t>
  </si>
  <si>
    <t>ZB770</t>
  </si>
  <si>
    <t>Držák jehly excentrický Holdex 450263</t>
  </si>
  <si>
    <t>ZB773</t>
  </si>
  <si>
    <t>Zkumavka šedá-glykemie 454085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</si>
  <si>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</si>
  <si>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</si>
  <si>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</si>
  <si>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</si>
  <si>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</si>
  <si>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s gelem ovál 51 x 33 mm pro dospělé H-108006</t>
  </si>
  <si>
    <t>ZC872</t>
  </si>
  <si>
    <t>Zátka ke kapiláře á 1500 ks, 140 ul</t>
  </si>
  <si>
    <t>ZC981</t>
  </si>
  <si>
    <t>Kanyla TS 8,0 bez manžety 100/811/080</t>
  </si>
  <si>
    <t>ZD945</t>
  </si>
  <si>
    <t>Filtr bakteriální a virový 1544</t>
  </si>
  <si>
    <t>ZE468</t>
  </si>
  <si>
    <t>Zkumavka modrá 1 ml 454320</t>
  </si>
  <si>
    <t>ZF967</t>
  </si>
  <si>
    <t>Láhev 0,3 l k thoraxovému odsávání N079.0011</t>
  </si>
  <si>
    <t>ZH546</t>
  </si>
  <si>
    <t>Flocare infinity pack set mobile 2778307</t>
  </si>
  <si>
    <t>Flocare infinity pack set mobile 569572 ,2778307</t>
  </si>
  <si>
    <t>ZJ310</t>
  </si>
  <si>
    <t>Katetr močový foley CH12 180605-000120</t>
  </si>
  <si>
    <t>ZK978</t>
  </si>
  <si>
    <t>Cévka odsávací CH16 s přerušovačem sání P01175a</t>
  </si>
  <si>
    <t>ZL249</t>
  </si>
  <si>
    <t>Hadice vrapovaná bal. á 50 m 038-01-228</t>
  </si>
  <si>
    <t>ZA695</t>
  </si>
  <si>
    <t>Držák skalpelových čepelek č. 4 135 mm BB084R</t>
  </si>
  <si>
    <t>ZA799</t>
  </si>
  <si>
    <t>Trokar hrudní redax F20 s ostrým koncem bal. á 10 ks 11220</t>
  </si>
  <si>
    <t>ZB105</t>
  </si>
  <si>
    <t>Kanyla TS 7,5 s manžetou 100/800/075</t>
  </si>
  <si>
    <t>ZB647</t>
  </si>
  <si>
    <t>Minitrach seldinger kit 100/461/000</t>
  </si>
  <si>
    <t>ZB850</t>
  </si>
  <si>
    <t>Nos umělý trach-vent bal. á 50 ks 41311U</t>
  </si>
  <si>
    <t>ZC132</t>
  </si>
  <si>
    <t>Láhev 2,00 l vsazovací uzávěr s víkem 111-888-201</t>
  </si>
  <si>
    <t>ZC351</t>
  </si>
  <si>
    <t>Systém odsávací uzavřený CH14 jednocestný 30 cm 72 hod. bal. á 20 ks Z115-14</t>
  </si>
  <si>
    <t>ZD151</t>
  </si>
  <si>
    <t>Ambuvak pro dospělé vak 1,5 l 7152000</t>
  </si>
  <si>
    <t>ZD461</t>
  </si>
  <si>
    <t>Maska tracheostomická pro dospělé bal. á 50 ks 032-10-091</t>
  </si>
  <si>
    <t>ZK353</t>
  </si>
  <si>
    <t>Trokar hrudní redax F20 atraumatický bal. á 10 ks 21120</t>
  </si>
  <si>
    <t>ZL689</t>
  </si>
  <si>
    <t>Roztok Accu-Check Performa Int´l Controls 1+2 level 04861736</t>
  </si>
  <si>
    <t>ZD145</t>
  </si>
  <si>
    <t>Vak pro enterální výživu S1814713610</t>
  </si>
  <si>
    <t>ZF969</t>
  </si>
  <si>
    <t>Hadice s jednoduchou konickou spojkou bal. á 10 ks N079.0021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</si>
  <si>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</si>
  <si>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</si>
  <si>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</si>
  <si>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</si>
  <si>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ZC754</t>
  </si>
  <si>
    <t>Čepelka skalpelová 21 BB521</t>
  </si>
  <si>
    <t>ZJ672</t>
  </si>
  <si>
    <t>Pohár na moč 250 ml UH GAMA204809</t>
  </si>
  <si>
    <t>ZF968</t>
  </si>
  <si>
    <t>Láhev 0,8 l k thoraxovému odsávání N079.0016</t>
  </si>
  <si>
    <t>ZB369</t>
  </si>
  <si>
    <t>Sáček kolostomický draina S large objem 300 ml bal. á 20 ks H28556U</t>
  </si>
  <si>
    <t>ZB809</t>
  </si>
  <si>
    <t>Vak dýchací 2000 ml P00143</t>
  </si>
  <si>
    <t>ZC054</t>
  </si>
  <si>
    <t>Válec odměrný vysoký sklo 100 ml 713880</t>
  </si>
  <si>
    <t>ZC065</t>
  </si>
  <si>
    <t>Kapilára hep. sodný 140 ul+drátek 125/140</t>
  </si>
  <si>
    <t>ZC081</t>
  </si>
  <si>
    <t>Močoměr bez teploměru 710363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</si>
  <si>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</si>
  <si>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</si>
  <si>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</si>
  <si>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</si>
  <si>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</si>
  <si>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</si>
  <si>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ZB769</t>
  </si>
  <si>
    <t>Jehla vakuová 206/38 mm žlutá 450077</t>
  </si>
  <si>
    <t>ZL070</t>
  </si>
  <si>
    <t>Rukavice operační gammex bez pudru PF EnLite vel. 6,0 353382</t>
  </si>
  <si>
    <t>ZL072</t>
  </si>
  <si>
    <t>Rukavice operační gammex bez pudru PF EnLite vel. 7,0 353384</t>
  </si>
  <si>
    <t>ZI974</t>
  </si>
  <si>
    <t>Pěna střední V.A.C M8275052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</si>
  <si>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</si>
  <si>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</si>
  <si>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</si>
  <si>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</si>
  <si>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</si>
  <si>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</si>
  <si>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KC478</t>
  </si>
  <si>
    <t>zásobník do lineárního katru TCR55-X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</si>
  <si>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</si>
  <si>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</si>
  <si>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</si>
  <si>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</si>
  <si>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</si>
  <si>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</si>
  <si>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KC465</t>
  </si>
  <si>
    <t>stapler kruhový 21 CDH21-X</t>
  </si>
  <si>
    <t>KC468</t>
  </si>
  <si>
    <t>stapler kruhový 33 CDH33-X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</si>
  <si>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</si>
  <si>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</si>
  <si>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</si>
  <si>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</si>
  <si>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</si>
  <si>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</si>
  <si>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</si>
  <si>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</si>
  <si>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</si>
  <si>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</si>
  <si>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ZK231</t>
  </si>
  <si>
    <t xml:space="preserve">Nástroj na otevřenou operativu caiman 12 x 240 mm bal. á 3 ks PL730SU </t>
  </si>
  <si>
    <t>KC481</t>
  </si>
  <si>
    <t>zásobník do lineárního katru TRT75-X</t>
  </si>
  <si>
    <t>KF216</t>
  </si>
  <si>
    <t xml:space="preserve">skalpel harmonický focus long FCS17-X </t>
  </si>
  <si>
    <t>KC480</t>
  </si>
  <si>
    <t>zásobník do lineárního katru TRT55-X</t>
  </si>
  <si>
    <t>KD046</t>
  </si>
  <si>
    <t>sada na hemeroidy PPH03</t>
  </si>
  <si>
    <t>KH721</t>
  </si>
  <si>
    <t>zásobník pro endostapler Echelon, svorky na velmi silnou tkáň ECR60T</t>
  </si>
  <si>
    <t>KC512</t>
  </si>
  <si>
    <t>zásobník ta premium 55-4,8 015458L</t>
  </si>
  <si>
    <t>ZC018</t>
  </si>
  <si>
    <t>Klip hem-o-lok XL bal. á 14 ks WK544250</t>
  </si>
  <si>
    <t>KD712</t>
  </si>
  <si>
    <t>orvil 25 series EEAORVIL25</t>
  </si>
  <si>
    <t>KD420</t>
  </si>
  <si>
    <t>stapler sgia-60-328 SGIA6038S</t>
  </si>
  <si>
    <t>KC482</t>
  </si>
  <si>
    <t>rotikulátor AX55G-X</t>
  </si>
  <si>
    <t>KD316</t>
  </si>
  <si>
    <t>stapler lineární 90 TLH90-X</t>
  </si>
  <si>
    <t>KH022</t>
  </si>
  <si>
    <t>zásobník modrý 100 mm TCR10</t>
  </si>
  <si>
    <t>ZD604</t>
  </si>
  <si>
    <t>Vrták 1.5 mm 513.090</t>
  </si>
  <si>
    <t>KC466</t>
  </si>
  <si>
    <t>stapler kruhový 25 CDH25-X</t>
  </si>
  <si>
    <t>ZA016</t>
  </si>
  <si>
    <t>Šroub kortikální 1.5 mm 200.812</t>
  </si>
  <si>
    <t>ZA026</t>
  </si>
  <si>
    <t>Dlaha adaptační 1.5 mm 12 otv. 246.191</t>
  </si>
  <si>
    <t>ZC207</t>
  </si>
  <si>
    <t>Šroub kortikální 1.5 mm 200.813</t>
  </si>
  <si>
    <t>ZC208</t>
  </si>
  <si>
    <t>Šroub kortikální 1.5 mm 200.811</t>
  </si>
  <si>
    <t>ZA019</t>
  </si>
  <si>
    <t>Šroub kortikální 2.0 mm 201.812</t>
  </si>
  <si>
    <t>ZC145</t>
  </si>
  <si>
    <t>Šroub kortikální 2.0 mm 201.814</t>
  </si>
  <si>
    <t>ZE725</t>
  </si>
  <si>
    <t>Dlaha LC-DCP 2.0 mm 4 otvory 243.584</t>
  </si>
  <si>
    <t>ZH028</t>
  </si>
  <si>
    <t>Dlaha profilu třetiny válce 3,5 s límcem 241.340</t>
  </si>
  <si>
    <t>ZC144</t>
  </si>
  <si>
    <t>Šroub kortikální 2.0 mm 201.810</t>
  </si>
  <si>
    <t>ZE469</t>
  </si>
  <si>
    <t>Dlaha kondylární mini 2.0 mm 243.610</t>
  </si>
  <si>
    <t>ZC202</t>
  </si>
  <si>
    <t>Šroub kortikální 2.0 mm 201.813</t>
  </si>
  <si>
    <t>ZB880</t>
  </si>
  <si>
    <t>Dlaha mřížková 1.5 246.483</t>
  </si>
  <si>
    <t>ZA023</t>
  </si>
  <si>
    <t>Dlaha adaptační 2.0 mm 12 otv. 243.091</t>
  </si>
  <si>
    <t>ZA039</t>
  </si>
  <si>
    <t>Šroub 2.0 mm 201.808</t>
  </si>
  <si>
    <t>ZE023</t>
  </si>
  <si>
    <t>Katetr epicystycký 22Fr Pezzer bal. á 5 ks AE3A22</t>
  </si>
  <si>
    <t>KB699</t>
  </si>
  <si>
    <t>EPI set 15ch AJ7115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</si>
  <si>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</si>
  <si>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</si>
  <si>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</si>
  <si>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</si>
  <si>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</si>
  <si>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</si>
  <si>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</si>
  <si>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</si>
  <si>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</si>
  <si>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</si>
  <si>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</si>
  <si>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</si>
  <si>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</si>
  <si>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</si>
  <si>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KD058</t>
  </si>
  <si>
    <t>endo mf GIA 30-2,5 030805L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</si>
  <si>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</si>
  <si>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</si>
  <si>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</si>
  <si>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</si>
  <si>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</si>
  <si>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</si>
  <si>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</si>
  <si>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</si>
  <si>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ZD790</t>
  </si>
  <si>
    <t>Stapler cirkulární dispsable heamorhoidal WM-CSH-34</t>
  </si>
  <si>
    <t>KC484</t>
  </si>
  <si>
    <t>klip titanový malý LT100-X</t>
  </si>
  <si>
    <t>KC523</t>
  </si>
  <si>
    <t>surgineedle 120 172015</t>
  </si>
  <si>
    <t>KC538</t>
  </si>
  <si>
    <t>thoracoport   5,5 179305</t>
  </si>
  <si>
    <t>KD312</t>
  </si>
  <si>
    <t>katr lineární TLC55-X</t>
  </si>
  <si>
    <t>KD314</t>
  </si>
  <si>
    <t>Jehla ultra veressova UV120-X</t>
  </si>
  <si>
    <t>KD633</t>
  </si>
  <si>
    <t>trokar xcel 11 x 100 mm D11LT-X</t>
  </si>
  <si>
    <t>KD743</t>
  </si>
  <si>
    <t>trokar xcel dil D12LT</t>
  </si>
  <si>
    <t>KD749</t>
  </si>
  <si>
    <t>nůžky fokus FCS9</t>
  </si>
  <si>
    <t>KE993</t>
  </si>
  <si>
    <t>stapler echelon flex EC60A</t>
  </si>
  <si>
    <t>KB842</t>
  </si>
  <si>
    <t>trokarový rukávec 12 CB12LT-X</t>
  </si>
  <si>
    <t>KI073</t>
  </si>
  <si>
    <t xml:space="preserve">stapler - endo GIA universal 12mm EGIAUSTND </t>
  </si>
  <si>
    <t>KD042</t>
  </si>
  <si>
    <t>zásobník do Echelonu ECR60G-X</t>
  </si>
  <si>
    <t>KG098</t>
  </si>
  <si>
    <t>stapler cirkulární EEA 33 EEA33</t>
  </si>
  <si>
    <t>KI217</t>
  </si>
  <si>
    <t>aplikátor klipů pro střední klipy délka 27,5cm - LX210</t>
  </si>
  <si>
    <t>KD041</t>
  </si>
  <si>
    <t>zásobník do Echelonu ECR60D-X</t>
  </si>
  <si>
    <t>KC507</t>
  </si>
  <si>
    <t>háček laparoskop k HS HDH05-X</t>
  </si>
  <si>
    <t>KI216</t>
  </si>
  <si>
    <t>držák kloboučku laparoskopického cirkulačního stapleru - 10AG</t>
  </si>
  <si>
    <t>ZD791</t>
  </si>
  <si>
    <t>Klipovač Hem-o-lok pro uzamykatelné klipy XL  33 cm WK544990T</t>
  </si>
  <si>
    <t>KD717</t>
  </si>
  <si>
    <t>trokar xcel dilating tip D5LT-X</t>
  </si>
  <si>
    <t>KI351</t>
  </si>
  <si>
    <t>kleště bipolární ENSEAL G2 s flexí 35mm NSLG2C35A-X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</si>
  <si>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</si>
  <si>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</si>
  <si>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</si>
  <si>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</si>
  <si>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</si>
  <si>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</si>
  <si>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</si>
  <si>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</si>
  <si>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</si>
  <si>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</si>
  <si>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KF677</t>
  </si>
  <si>
    <t>nástroj ligasure TM IMPACT, 14 mm, d. 18 cm LF4200</t>
  </si>
  <si>
    <t>KC527</t>
  </si>
  <si>
    <t>endo babcock 10 mm x 6 174001</t>
  </si>
  <si>
    <t>KD421</t>
  </si>
  <si>
    <t xml:space="preserve">zásobník echelon 45 ECR45D-X </t>
  </si>
  <si>
    <t>KC485</t>
  </si>
  <si>
    <t>klip titanový střední LT200-X</t>
  </si>
  <si>
    <t>KC525</t>
  </si>
  <si>
    <t>endo stitch 2-0 173021</t>
  </si>
  <si>
    <t>KC541</t>
  </si>
  <si>
    <t>surgipro mesh 14 x 9 SPM149W</t>
  </si>
  <si>
    <t>KD951</t>
  </si>
  <si>
    <t>stapler kruhový EEA 25 mm SGL EEA25</t>
  </si>
  <si>
    <t>KE465</t>
  </si>
  <si>
    <t>endoclip III 5 mm 176630</t>
  </si>
  <si>
    <t>KA781</t>
  </si>
  <si>
    <t>stapler cirkulární EEA 31 SGL EEA31</t>
  </si>
  <si>
    <t>KC540</t>
  </si>
  <si>
    <t>surgipro mesh   6 x 6 SPM66W</t>
  </si>
  <si>
    <t>KC537</t>
  </si>
  <si>
    <t>thoracoport 10,5 179301</t>
  </si>
  <si>
    <t>KC516</t>
  </si>
  <si>
    <t>endo GIA universal 12 030449</t>
  </si>
  <si>
    <t>KC526</t>
  </si>
  <si>
    <t>endo stitch 0 173026</t>
  </si>
  <si>
    <t>KH722</t>
  </si>
  <si>
    <t>NSLG2C25-X -  ENSEAL G2 délka 25cm</t>
  </si>
  <si>
    <t>KE018</t>
  </si>
  <si>
    <t>zásobník modrý standard ECR45B</t>
  </si>
  <si>
    <t>KE019</t>
  </si>
  <si>
    <t>zásobník zelený s. tkáň ECR45G</t>
  </si>
  <si>
    <t>KI239</t>
  </si>
  <si>
    <t xml:space="preserve">nástroj Ligasure Precise Plus LF1212 17cm  </t>
  </si>
  <si>
    <t>KI442</t>
  </si>
  <si>
    <t>kleště bipolární ENSEAL G2 s flexí 35mm, rovná branže NSLG2S35A-X</t>
  </si>
  <si>
    <t>KI443</t>
  </si>
  <si>
    <t>nástroj ligasure TM IMPACT, 14mm, d. 18cm LF4318</t>
  </si>
  <si>
    <t>KH750</t>
  </si>
  <si>
    <t>endostapler s cévním nábojem Multifire endo Gia30V 030811</t>
  </si>
  <si>
    <t>KE017</t>
  </si>
  <si>
    <t>zásobník bílý vaskulární  ECR45W</t>
  </si>
  <si>
    <t>KC534</t>
  </si>
  <si>
    <t>endo shears 5 176643</t>
  </si>
  <si>
    <t>KH890</t>
  </si>
  <si>
    <t xml:space="preserve">nůžky laparo k harmon. skalpelu Harmonice ACE+,ATT 36mm HAR36-X </t>
  </si>
  <si>
    <t>KH617</t>
  </si>
  <si>
    <t>nábojnice EGIA 45 Artic med thick sulu EGIA45AMT</t>
  </si>
  <si>
    <t>ZF699</t>
  </si>
  <si>
    <t xml:space="preserve">Šití premicron 3/0, 2,5 m bal. á 12 ks G0120060 </t>
  </si>
  <si>
    <t>ZI467</t>
  </si>
  <si>
    <t>Šití monoplus fialový bal. á 24 ks B0024091</t>
  </si>
  <si>
    <t>KH993</t>
  </si>
  <si>
    <t>stapler lineární 60 mm GIA6048S</t>
  </si>
  <si>
    <t>endo cath gold 10 173050G</t>
  </si>
  <si>
    <t>KF304</t>
  </si>
  <si>
    <t>stapler echelon flex 45 mm, délka 34 cm EC45A-X</t>
  </si>
  <si>
    <t>ZB102</t>
  </si>
  <si>
    <t>Láhev k odsávačce flovac 1l hadice 1,8 m á 45 ks 000-036-020</t>
  </si>
  <si>
    <t>ZL717</t>
  </si>
  <si>
    <t>Kanyla introcan safety 3 modrá 22G bal. á 50 ks 4251128-01</t>
  </si>
  <si>
    <t>ZK812</t>
  </si>
  <si>
    <t>Kleště bioptické á 20 ks FB-210K E0482100</t>
  </si>
  <si>
    <t>ZL866</t>
  </si>
  <si>
    <t>Kleště bioptické kolonoskopické jednorázové bal. á 20 ks FB-220K</t>
  </si>
  <si>
    <t>ZL865</t>
  </si>
  <si>
    <t>Kleště bioptické kolonoskopické jednorázové bal. á 20 ks FB-220U</t>
  </si>
  <si>
    <t>ZM315</t>
  </si>
  <si>
    <t>Vak jednorázový k odsávačce flovac 1l hadice 1,8 m 000-036-030</t>
  </si>
  <si>
    <t>ZC678</t>
  </si>
  <si>
    <t>Anoskop, šikmé zakončení A.4023.1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</si>
  <si>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</si>
  <si>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</si>
  <si>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</si>
  <si>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</si>
  <si>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</si>
  <si>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</si>
  <si>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</si>
  <si>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</si>
  <si>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</si>
  <si>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</si>
  <si>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</si>
  <si>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</si>
  <si>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</si>
  <si>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</si>
  <si>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</si>
  <si>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</si>
  <si>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</si>
  <si>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</si>
  <si>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</si>
  <si>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</si>
  <si>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</si>
  <si>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</si>
  <si>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</si>
  <si>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</si>
  <si>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</si>
  <si>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</si>
  <si>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</si>
  <si>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</si>
  <si>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</si>
  <si>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</si>
  <si>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</si>
  <si>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</si>
  <si>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</si>
  <si>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</si>
  <si>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</si>
  <si>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501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</si>
  <si>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</si>
  <si>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</si>
  <si>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</si>
  <si>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</si>
  <si>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</si>
  <si>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</si>
  <si>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</si>
  <si>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0002439</t>
  </si>
  <si>
    <t>MARCAINE 0,5%</t>
  </si>
  <si>
    <t>0003433</t>
  </si>
  <si>
    <t>0006200</t>
  </si>
  <si>
    <t>TRAMAL INJEKČNÍ ROZTOK 50 MG/1 ML</t>
  </si>
  <si>
    <t>0030187</t>
  </si>
  <si>
    <t>MIDAZOLAM TORREX 5 MG/ML</t>
  </si>
  <si>
    <t>0083947</t>
  </si>
  <si>
    <t>INFUSIO NATRII CHLORATI ISOTONICA MEDIEKOS F 1/1</t>
  </si>
  <si>
    <t>0090719</t>
  </si>
  <si>
    <t>TRAMAL INJEKČNÍ ROZTOK 100 MG/2 ML</t>
  </si>
  <si>
    <t>0098169</t>
  </si>
  <si>
    <t>0201135</t>
  </si>
  <si>
    <t>0146681</t>
  </si>
  <si>
    <t>10% GLUCOSE IN WATER FOR INJECTION FRESENIUS</t>
  </si>
  <si>
    <t>3</t>
  </si>
  <si>
    <t>0052160</t>
  </si>
  <si>
    <t>EXTRAKTOR - KOŠÍČEK - 4 DRÁT - OPAK.POUŽ. 026755</t>
  </si>
  <si>
    <t>0059756</t>
  </si>
  <si>
    <t>KATÉTR PH METRICKÝ 2 KANÁLOVÝ - OPAK.POUŽ.</t>
  </si>
  <si>
    <t>0094600</t>
  </si>
  <si>
    <t>KLIČKA POLYPEKTOMICKÁ</t>
  </si>
  <si>
    <t>0099942</t>
  </si>
  <si>
    <t>ANOSKOP JEDNORÁZOVÝ OPERAČNÍ              A.4023.1</t>
  </si>
  <si>
    <t>0099943</t>
  </si>
  <si>
    <t>ANOSKOP JEDNORÁZOVÝ OPERAČNÍ              A.4024.1</t>
  </si>
  <si>
    <t>0099944</t>
  </si>
  <si>
    <t>ANOSKOP JEDNORÁZOVÝ DIAGNOSTICKÝ, DĚTSKÝ    A.4018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</si>
  <si>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</si>
  <si>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</si>
  <si>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</si>
  <si>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</si>
  <si>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</si>
  <si>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</si>
  <si>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</si>
  <si>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</si>
  <si>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</si>
  <si>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</si>
  <si>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</si>
  <si>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</si>
  <si>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</si>
  <si>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</si>
  <si>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</si>
  <si>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</si>
  <si>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</si>
  <si>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</si>
  <si>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</si>
  <si>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</si>
  <si>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</si>
  <si>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</si>
  <si>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</si>
  <si>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</si>
  <si>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</si>
  <si>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</si>
  <si>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</si>
  <si>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</si>
  <si>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</si>
  <si>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</si>
  <si>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</si>
  <si>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</si>
  <si>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</si>
  <si>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</si>
  <si>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</si>
  <si>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</si>
  <si>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15980</t>
  </si>
  <si>
    <t>ENDOSKOPICKÁ LIGACE HEMOROIDŮ - PŘIČTI K 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</si>
  <si>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</si>
  <si>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</si>
  <si>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</si>
  <si>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</si>
  <si>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</si>
  <si>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</si>
  <si>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</si>
  <si>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</si>
  <si>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</si>
  <si>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</si>
  <si>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</si>
  <si>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</si>
  <si>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51877</t>
  </si>
  <si>
    <t>PŘILOŽENÍ LÉČEBNÉ POMŮCKY - ORTÉZY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</si>
  <si>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</si>
  <si>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</si>
  <si>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</si>
  <si>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</si>
  <si>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</si>
  <si>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</si>
  <si>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</si>
  <si>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</si>
  <si>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</si>
  <si>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</si>
  <si>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</si>
  <si>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</si>
  <si>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</si>
  <si>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REGULAČNÍ POPLATEK ZA NÁVŠTĚVU -- POPLATEK UHRAZEN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</si>
  <si>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</si>
  <si>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</si>
  <si>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</si>
  <si>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</si>
  <si>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</si>
  <si>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</si>
  <si>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</si>
  <si>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</si>
  <si>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</si>
  <si>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</si>
  <si>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</si>
  <si>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</si>
  <si>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</si>
  <si>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</si>
  <si>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</si>
  <si>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</si>
  <si>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</si>
  <si>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</si>
  <si>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</si>
  <si>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</si>
  <si>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</si>
  <si>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</si>
  <si>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</si>
  <si>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</si>
  <si>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</si>
  <si>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</si>
  <si>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</si>
  <si>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</si>
  <si>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</si>
  <si>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</si>
  <si>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</si>
  <si>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</si>
  <si>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</si>
  <si>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</si>
  <si>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</si>
  <si>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</si>
  <si>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</si>
  <si>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</si>
  <si>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</si>
  <si>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</si>
  <si>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</si>
  <si>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</si>
  <si>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</si>
  <si>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</si>
  <si>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</si>
  <si>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</si>
  <si>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</si>
  <si>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</si>
  <si>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</si>
  <si>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</si>
  <si>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</si>
  <si>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</si>
  <si>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</si>
  <si>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</si>
  <si>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</si>
  <si>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</si>
  <si>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</si>
  <si>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</si>
  <si>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</si>
  <si>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</si>
  <si>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</si>
  <si>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</si>
  <si>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</si>
  <si>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</si>
  <si>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</si>
  <si>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</si>
  <si>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</si>
  <si>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</si>
  <si>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</si>
  <si>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</si>
  <si>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</si>
  <si>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</si>
  <si>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</si>
  <si>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</si>
  <si>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</si>
  <si>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</si>
  <si>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</si>
  <si>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</si>
  <si>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</si>
  <si>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</si>
  <si>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</si>
  <si>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</si>
  <si>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</si>
  <si>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</si>
  <si>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</si>
  <si>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</si>
  <si>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</si>
  <si>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</si>
  <si>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</si>
  <si>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</si>
  <si>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</si>
  <si>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</si>
  <si>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</si>
  <si>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</si>
  <si>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</si>
  <si>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</si>
  <si>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3F1</t>
  </si>
  <si>
    <t>15160</t>
  </si>
  <si>
    <t>PH METRIE JÍCNU</t>
  </si>
  <si>
    <t>09121</t>
  </si>
  <si>
    <t>PUNKCE PARENCHYMATICKÉHO ORGÁNU NEBO DUTINY</t>
  </si>
  <si>
    <t>5F1</t>
  </si>
  <si>
    <t>0003952</t>
  </si>
  <si>
    <t>AMIKIN 500 MG</t>
  </si>
  <si>
    <t>0006480</t>
  </si>
  <si>
    <t>OCPLEX</t>
  </si>
  <si>
    <t>0008807</t>
  </si>
  <si>
    <t>0008808</t>
  </si>
  <si>
    <t>0011692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</si>
  <si>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</si>
  <si>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</si>
  <si>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</si>
  <si>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</si>
  <si>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</si>
  <si>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</si>
  <si>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</si>
  <si>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</si>
  <si>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0017041</t>
  </si>
  <si>
    <t>0017810</t>
  </si>
  <si>
    <t>0020605</t>
  </si>
  <si>
    <t>0025746</t>
  </si>
  <si>
    <t>0026127</t>
  </si>
  <si>
    <t>0026902</t>
  </si>
  <si>
    <t>0028137</t>
  </si>
  <si>
    <t>0029191</t>
  </si>
  <si>
    <t>0049193</t>
  </si>
  <si>
    <t>CEFTAX 1000</t>
  </si>
  <si>
    <t>0053922</t>
  </si>
  <si>
    <t>CIPHIN PRO INFUSIONE 200 MG/100 ML</t>
  </si>
  <si>
    <t>0055680</t>
  </si>
  <si>
    <t>0056801</t>
  </si>
  <si>
    <t>0058092</t>
  </si>
  <si>
    <t>0059830</t>
  </si>
  <si>
    <t>CIPRINOL 200 MG/100 ML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</si>
  <si>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</si>
  <si>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</si>
  <si>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</si>
  <si>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</si>
  <si>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</si>
  <si>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</si>
  <si>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</si>
  <si>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</si>
  <si>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0076354</t>
  </si>
  <si>
    <t>FORTUM 2 G</t>
  </si>
  <si>
    <t>0076360</t>
  </si>
  <si>
    <t>0081678</t>
  </si>
  <si>
    <t>METRONIDAZOL-SERAG</t>
  </si>
  <si>
    <t>0083050</t>
  </si>
  <si>
    <t>0083417</t>
  </si>
  <si>
    <t>MERONEM 1 G</t>
  </si>
  <si>
    <t>0087239</t>
  </si>
  <si>
    <t>FANHDI 50 I.U./ML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</si>
  <si>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</si>
  <si>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</si>
  <si>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</si>
  <si>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</si>
  <si>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</si>
  <si>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</si>
  <si>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</si>
  <si>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</si>
  <si>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METRONIDAZOLE 0.5%-POLPHARMA</t>
  </si>
  <si>
    <t>0097687</t>
  </si>
  <si>
    <t>0097910</t>
  </si>
  <si>
    <t>HUMAN ALBUMIN GRIFOLS 20%</t>
  </si>
  <si>
    <t>0119095</t>
  </si>
  <si>
    <t>FLEXBUMIN 200 G/L</t>
  </si>
  <si>
    <t>0125249</t>
  </si>
  <si>
    <t>0127511</t>
  </si>
  <si>
    <t>CEFTAZIDIM MYLAN 1 G</t>
  </si>
  <si>
    <t>0130149</t>
  </si>
  <si>
    <t>0131654</t>
  </si>
  <si>
    <t>0131656</t>
  </si>
  <si>
    <t>0137499</t>
  </si>
  <si>
    <t>0142077</t>
  </si>
  <si>
    <t>0156404</t>
  </si>
  <si>
    <t>IMIPENEM/CILASTATIN HOSPIRA 500 MG/500 MG</t>
  </si>
  <si>
    <t>0162180</t>
  </si>
  <si>
    <t>CIPROFLOXACIN KABI 200 MG/100 ML INFUZNÍ ROZTOK</t>
  </si>
  <si>
    <t>0162187</t>
  </si>
  <si>
    <t>0164350</t>
  </si>
  <si>
    <t>TAZOCIN 4 G/0,5 G</t>
  </si>
  <si>
    <t>0500720</t>
  </si>
  <si>
    <t>0149384</t>
  </si>
  <si>
    <t>ECALTA 100 MG</t>
  </si>
  <si>
    <t>2</t>
  </si>
  <si>
    <t>0007905</t>
  </si>
  <si>
    <t>0007917</t>
  </si>
  <si>
    <t>0007955</t>
  </si>
  <si>
    <t>0007963</t>
  </si>
  <si>
    <t>0107936</t>
  </si>
  <si>
    <t>0107959</t>
  </si>
  <si>
    <t>0207921</t>
  </si>
  <si>
    <t>0407942</t>
  </si>
  <si>
    <t>0001203</t>
  </si>
  <si>
    <t>ŠROUB SAMOŘEZNÝ KORTIKÁLNÍ RUKA OCEL</t>
  </si>
  <si>
    <t>0001282</t>
  </si>
  <si>
    <t>DLAHA ADAPTAČNÍ  MINI FRAGMENT OCEL</t>
  </si>
  <si>
    <t>0001291</t>
  </si>
  <si>
    <t>DLAHA LC-DCP ROVNÁ MINI FRAGMENT OCEL</t>
  </si>
  <si>
    <t>0012785</t>
  </si>
  <si>
    <t>HŘEB STEINMANNŮV</t>
  </si>
  <si>
    <t>0012886</t>
  </si>
  <si>
    <t>JEHLA ULTRA VERESSIHO                  (PN 150)</t>
  </si>
  <si>
    <t>0012932</t>
  </si>
  <si>
    <t>STAPLER ENDOSKOPICKÝ LINEÁRNÍ S KLOUBEM (TSB,EZ 45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</si>
  <si>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</si>
  <si>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</si>
  <si>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</si>
  <si>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</si>
  <si>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</si>
  <si>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</si>
  <si>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</si>
  <si>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</si>
  <si>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0013002</t>
  </si>
  <si>
    <t>STAPLER LINEÁRNÍ TL60 TLH60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</si>
  <si>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</si>
  <si>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</si>
  <si>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</si>
  <si>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</si>
  <si>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</si>
  <si>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</si>
  <si>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</si>
  <si>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</si>
  <si>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</si>
  <si>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</si>
  <si>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</si>
  <si>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</si>
  <si>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0030494</t>
  </si>
  <si>
    <t>ŠROUB LCP SAMOŘEZNÝ VELKÝ FRAGMENT TITAN</t>
  </si>
  <si>
    <t>0030501</t>
  </si>
  <si>
    <t>0030509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</si>
  <si>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</si>
  <si>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</si>
  <si>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</si>
  <si>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</si>
  <si>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</si>
  <si>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</si>
  <si>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</si>
  <si>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</si>
  <si>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0030636</t>
  </si>
  <si>
    <t>KLIPOVAČ ENDO CLIP L 10MM</t>
  </si>
  <si>
    <t>0030641</t>
  </si>
  <si>
    <t>ZÁSOBNÍK PRO STAPLER MULTIFIRE ENDO GIA 30-2.5 DLU</t>
  </si>
  <si>
    <t>0030642</t>
  </si>
  <si>
    <t>STAPLER LINEÁRNÍ S NOŽEM MF ENDO GIA 30-3.5</t>
  </si>
  <si>
    <t>0030647</t>
  </si>
  <si>
    <t>SÍŤKA SURGIPRO MESH</t>
  </si>
  <si>
    <t>0030648</t>
  </si>
  <si>
    <t>0037145</t>
  </si>
  <si>
    <t>PROTÉZA GORE-TEX CÉVNÍ - PRUŽNÁ TENKOSTĚNNÁ</t>
  </si>
  <si>
    <t>0042251</t>
  </si>
  <si>
    <t>CEMENT KOSTNÍ COPAL G+C - 40 GENTAMICIN A CLINDAMY</t>
  </si>
  <si>
    <t>0043119</t>
  </si>
  <si>
    <t>ŠTĚP ALLOGENNÍ KOSTNÍ ZMRAZENÝ</t>
  </si>
  <si>
    <t>0049488</t>
  </si>
  <si>
    <t>STAPLER LINEÁRNÍ -  ECHELON, ETS FLEX 45MM,60MM, D</t>
  </si>
  <si>
    <t>0049489</t>
  </si>
  <si>
    <t>ZÁSOBNÍK DO STAPLERU - ECHELON, ETS FLEX BÍLÝ,MODR</t>
  </si>
  <si>
    <t>0051990</t>
  </si>
  <si>
    <t>KATETR URETER.PŘÍMÉ OLIV.,FLÉT.,CYL. ZAK.- AC50..5</t>
  </si>
  <si>
    <t>0052021</t>
  </si>
  <si>
    <t>ENDOŠITÍ MIC250H</t>
  </si>
  <si>
    <t>0052025</t>
  </si>
  <si>
    <t>ENDOŠITÍ MIC173H</t>
  </si>
  <si>
    <t>0053463</t>
  </si>
  <si>
    <t>STAPLER LINEÁRNÍ-BEZ ZÁSOBNÍKU - ENDO GIA - UNIVER</t>
  </si>
  <si>
    <t>0053464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</si>
  <si>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</si>
  <si>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</si>
  <si>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</si>
  <si>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</si>
  <si>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</si>
  <si>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</si>
  <si>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</si>
  <si>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0056292</t>
  </si>
  <si>
    <t>KATETR BALONKOVÝ FOGARTY 120805F</t>
  </si>
  <si>
    <t>0056293</t>
  </si>
  <si>
    <t>KATETR BALONKOVÝ FOGARTY 120806F</t>
  </si>
  <si>
    <t>0056490</t>
  </si>
  <si>
    <t>STAPLER CIRKULÁRNÍ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</si>
  <si>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</si>
  <si>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</si>
  <si>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</si>
  <si>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</si>
  <si>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</si>
  <si>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</si>
  <si>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</si>
  <si>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</si>
  <si>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</si>
  <si>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</si>
  <si>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</si>
  <si>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</si>
  <si>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</si>
  <si>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</si>
  <si>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</si>
  <si>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</si>
  <si>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</si>
  <si>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</si>
  <si>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</si>
  <si>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</si>
  <si>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</si>
  <si>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</si>
  <si>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</si>
  <si>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</si>
  <si>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</si>
  <si>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</si>
  <si>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</si>
  <si>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</si>
  <si>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</si>
  <si>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</si>
  <si>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</si>
  <si>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</si>
  <si>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</si>
  <si>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</si>
  <si>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</si>
  <si>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</si>
  <si>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</si>
  <si>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</si>
  <si>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</si>
  <si>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</si>
  <si>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</si>
  <si>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</si>
  <si>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</si>
  <si>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</si>
  <si>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</si>
  <si>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</si>
  <si>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</si>
  <si>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</si>
  <si>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0077439</t>
  </si>
  <si>
    <t>ŠROUB KORTIKÁLNÍ SAMOŘEZNÝ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</si>
  <si>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</si>
  <si>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</si>
  <si>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</si>
  <si>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</si>
  <si>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</si>
  <si>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</si>
  <si>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</si>
  <si>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</si>
  <si>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</si>
  <si>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</si>
  <si>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</si>
  <si>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</si>
  <si>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</si>
  <si>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</si>
  <si>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</si>
  <si>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</si>
  <si>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</si>
  <si>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0083070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</si>
  <si>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</si>
  <si>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</si>
  <si>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</si>
  <si>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</si>
  <si>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</si>
  <si>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</si>
  <si>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0092435</t>
  </si>
  <si>
    <t>STAPLER LIN. BEZ NOŽE SGIA DST 60-3,8 SGIA6038S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</si>
  <si>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</si>
  <si>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</si>
  <si>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</si>
  <si>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</si>
  <si>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</si>
  <si>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</si>
  <si>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</si>
  <si>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</si>
  <si>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</si>
  <si>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</si>
  <si>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</si>
  <si>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</si>
  <si>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</si>
  <si>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</si>
  <si>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</si>
  <si>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</si>
  <si>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</si>
  <si>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</si>
  <si>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0151180</t>
  </si>
  <si>
    <t>KAUTER MONOPOLÁRNÍ - 8MM - ZAHNUTÉ NŮŽKY</t>
  </si>
  <si>
    <t>0151183</t>
  </si>
  <si>
    <t>KAUTER BIPOLÁRNÍ - 8MM - KLEŠTĚ MARYLAND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</si>
  <si>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</si>
  <si>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</si>
  <si>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</si>
  <si>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</si>
  <si>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</si>
  <si>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</si>
  <si>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</si>
  <si>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</si>
  <si>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</si>
  <si>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</si>
  <si>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0151509</t>
  </si>
  <si>
    <t>SADA PRO OPERACI DLE LONGA VČ. STAPLERU</t>
  </si>
  <si>
    <t>0151607</t>
  </si>
  <si>
    <t>TROKAR S NOŽEM - 5;10;12 MM</t>
  </si>
  <si>
    <t>0013054</t>
  </si>
  <si>
    <t>STAPLER KOŽNÍ, 35 NEREZ.OCEL. NÁPLNÍ PMW35,PMR35</t>
  </si>
  <si>
    <t>0030643</t>
  </si>
  <si>
    <t>STAPLER LINEÁRNÍ S NOŽEM MF ENDO GIA 30-2.5</t>
  </si>
  <si>
    <t>0058364</t>
  </si>
  <si>
    <t>ESOFAGOKARDIOMYOTOMIE DRG 90797</t>
  </si>
  <si>
    <t>0058377</t>
  </si>
  <si>
    <t>HERNIOPLASTIKA RECID.KÝLY DRG 90824</t>
  </si>
  <si>
    <t>0062220</t>
  </si>
  <si>
    <t>SÍŤKA VICRYLOVÁ VM96</t>
  </si>
  <si>
    <t>0058353</t>
  </si>
  <si>
    <t>LAVÁŽ A ODSÁTÍ DUTINY PERITONEÁLNÍ DRG 90782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</si>
  <si>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</si>
  <si>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</si>
  <si>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</si>
  <si>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</si>
  <si>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</si>
  <si>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</si>
  <si>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</si>
  <si>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</si>
  <si>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</si>
  <si>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</si>
  <si>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0082145</t>
  </si>
  <si>
    <t>RENASYS GO SBĚRNÁ NÁDOBA</t>
  </si>
  <si>
    <t>0058389</t>
  </si>
  <si>
    <t>ENUKLEACE TUMORU PLIC DRG 90843</t>
  </si>
  <si>
    <t>0053472</t>
  </si>
  <si>
    <t>KLIPOVAČ ENDOCLIP  5MM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</si>
  <si>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</si>
  <si>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</si>
  <si>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</si>
  <si>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</si>
  <si>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</si>
  <si>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</si>
  <si>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0058481</t>
  </si>
  <si>
    <t>KAPSLE HEMOPERFUZNÍ</t>
  </si>
  <si>
    <t>0058372</t>
  </si>
  <si>
    <t>APPENDEKTOMIE PŘI PERITONITIDĚ DRG 90819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</si>
  <si>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</si>
  <si>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</si>
  <si>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</si>
  <si>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</si>
  <si>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</si>
  <si>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</si>
  <si>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</si>
  <si>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</si>
  <si>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</si>
  <si>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</si>
  <si>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</si>
  <si>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</si>
  <si>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</si>
  <si>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</si>
  <si>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</si>
  <si>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</si>
  <si>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</si>
  <si>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</si>
  <si>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</si>
  <si>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</si>
  <si>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</si>
  <si>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</si>
  <si>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</si>
  <si>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</si>
  <si>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</si>
  <si>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</si>
  <si>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</si>
  <si>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</si>
  <si>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</si>
  <si>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</si>
  <si>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</si>
  <si>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</si>
  <si>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</si>
  <si>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</si>
  <si>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</si>
  <si>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</si>
  <si>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</si>
  <si>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</si>
  <si>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</si>
  <si>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</si>
  <si>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</si>
  <si>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</si>
  <si>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</si>
  <si>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</si>
  <si>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</si>
  <si>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</si>
  <si>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</si>
  <si>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</si>
  <si>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</si>
  <si>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</si>
  <si>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</si>
  <si>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</si>
  <si>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</si>
  <si>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</si>
  <si>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</si>
  <si>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</si>
  <si>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</si>
  <si>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</si>
  <si>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</si>
  <si>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</si>
  <si>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</si>
  <si>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</si>
  <si>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</si>
  <si>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</si>
  <si>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</si>
  <si>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</si>
  <si>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</si>
  <si>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</si>
  <si>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</si>
  <si>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</si>
  <si>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</si>
  <si>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</si>
  <si>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</si>
  <si>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</si>
  <si>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</si>
  <si>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56324</t>
  </si>
  <si>
    <t>DEKOMPRESE OSTATNÍCH VELKÝCH A STŘEDNÍCH NERVŮ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</si>
  <si>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</si>
  <si>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</si>
  <si>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</si>
  <si>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</si>
  <si>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</si>
  <si>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</si>
  <si>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57239</t>
  </si>
  <si>
    <t>UZAVŘENÍ BRONCHOPLEURÁLNÍ PÍŠTĚLE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</si>
  <si>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</si>
  <si>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</si>
  <si>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</si>
  <si>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</si>
  <si>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</si>
  <si>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</si>
  <si>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61022</t>
  </si>
  <si>
    <t>CÍLENÉ VYŠETŘENÍ PLASTICKÝM CHIRURGEM</t>
  </si>
  <si>
    <t>61113</t>
  </si>
  <si>
    <t xml:space="preserve">REVIZE, EXCIZE A SUTURA PORANĚNÍ KŮŽE A PODKOŽÍ A </t>
  </si>
  <si>
    <t>63573</t>
  </si>
  <si>
    <t>HYSTEREKTOMIE ABDOMINÁLNÍ NEBO VAGINÁLNÍ S NEBO BE</t>
  </si>
  <si>
    <t>63589</t>
  </si>
  <si>
    <t>SALPINGEKTOMIE NEBO ADNEXEKTOMIE A NEBO RESEKCE OV</t>
  </si>
  <si>
    <t>66679</t>
  </si>
  <si>
    <t>EXARTIKULACE (AMPUTACE METATARZÁLNÍ) FALANGEÁLNÍ -</t>
  </si>
  <si>
    <t>71717</t>
  </si>
  <si>
    <t>TRACHEOTOMIE</t>
  </si>
  <si>
    <t>76213</t>
  </si>
  <si>
    <t>KATETRIZACE MOČOVÉHO MĚCHÝŘE PERMANENTNÍ CÉVKOU DL</t>
  </si>
  <si>
    <t>76369</t>
  </si>
  <si>
    <t>RESEKCE MĚCHÝŘE, EV. DIVERTIKULEKTOMIE</t>
  </si>
  <si>
    <t>76439</t>
  </si>
  <si>
    <t>ORCHIECTOMIE JEDNOSTRANNÁ</t>
  </si>
  <si>
    <t>76473</t>
  </si>
  <si>
    <t>ADRENALEKTOMIE JEDNOSTRANNÁ (JAKO SAMOSTATNÝ VÝKON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</si>
  <si>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</si>
  <si>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</si>
  <si>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</si>
  <si>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</si>
  <si>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</si>
  <si>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</si>
  <si>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51997</t>
  </si>
  <si>
    <t>(VZP) roboticka resekce karcinomu rekta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</si>
  <si>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</si>
  <si>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</si>
  <si>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</si>
  <si>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</si>
  <si>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</si>
  <si>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</si>
  <si>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</si>
  <si>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</si>
  <si>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</si>
  <si>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</si>
  <si>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</si>
  <si>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</si>
  <si>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</si>
  <si>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</si>
  <si>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</si>
  <si>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</si>
  <si>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</si>
  <si>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</si>
  <si>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</si>
  <si>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</si>
  <si>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90865</t>
  </si>
  <si>
    <t>(DRG) EZOFAGOKARDIOMYOTOMIE S FUNDOPLIKACÍ LAPAROS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</si>
  <si>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</si>
  <si>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</si>
  <si>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</si>
  <si>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</si>
  <si>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</si>
  <si>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</si>
  <si>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90875</t>
  </si>
  <si>
    <t>(DRG) RESEKCE ŽALUDKU BL LAPAROSKOPICKY</t>
  </si>
  <si>
    <t>61021</t>
  </si>
  <si>
    <t>KOMPLEXNÍ VYŠETŘENÍ PLASTICKÝM CHIRURGEM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</si>
  <si>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</si>
  <si>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</si>
  <si>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</si>
  <si>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</si>
  <si>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</si>
  <si>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REGULAČNÍ POPLATEK ZA KAŽDÝ DEN LŮŽKOVÉ PÉČE -- PO</t>
  </si>
  <si>
    <t>09245</t>
  </si>
  <si>
    <t>ZAVEDENÍ GASTRICKÉ SONDY PRO ENTERÁLNÍ VÝŽIVU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</si>
  <si>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</si>
  <si>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</si>
  <si>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</si>
  <si>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</si>
  <si>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</si>
  <si>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</si>
  <si>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</si>
  <si>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</si>
  <si>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</si>
  <si>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</si>
  <si>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</si>
  <si>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</si>
  <si>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</si>
  <si>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</si>
  <si>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</si>
  <si>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</si>
  <si>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</si>
  <si>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</si>
  <si>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</si>
  <si>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</si>
  <si>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</si>
  <si>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</si>
  <si>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</si>
  <si>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</si>
  <si>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</si>
  <si>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</si>
  <si>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</si>
  <si>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</si>
  <si>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</si>
  <si>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</si>
  <si>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</si>
  <si>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</si>
  <si>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</si>
  <si>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</si>
  <si>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</si>
  <si>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</si>
  <si>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</si>
  <si>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</si>
  <si>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</si>
  <si>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</si>
  <si>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</si>
  <si>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</si>
  <si>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</si>
  <si>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</si>
  <si>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</si>
  <si>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</si>
  <si>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</si>
  <si>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</si>
  <si>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</si>
  <si>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</si>
  <si>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</si>
  <si>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</si>
  <si>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</si>
  <si>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</si>
  <si>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</si>
  <si>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</si>
  <si>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</si>
  <si>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</si>
  <si>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</si>
  <si>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76441</t>
  </si>
  <si>
    <t>LYMFADENEKTOMIE RETROPERITONEÁLNÍ</t>
  </si>
  <si>
    <t>51385</t>
  </si>
  <si>
    <t>RESEKCE ŽALUDKU S ANASTOMÓZOU</t>
  </si>
  <si>
    <t>55250</t>
  </si>
  <si>
    <t>STERNOTOMIE, TORAKOTOMIE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</si>
  <si>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</si>
  <si>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</si>
  <si>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</si>
  <si>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</si>
  <si>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</si>
  <si>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</si>
  <si>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</si>
  <si>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</si>
  <si>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</si>
  <si>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</si>
  <si>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55210</t>
  </si>
  <si>
    <t>VÝKONY NA ZAVŘENÉM SRDCI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</si>
  <si>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</si>
  <si>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</si>
  <si>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</si>
  <si>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</si>
  <si>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</si>
  <si>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</si>
  <si>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90838</t>
  </si>
  <si>
    <t>(DRG) HERNIOPLASTIKA OBOUSTRANNÁ PRIMÁRNÍ LAPAROSK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</si>
  <si>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</si>
  <si>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</si>
  <si>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</si>
  <si>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</si>
  <si>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</si>
  <si>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</si>
  <si>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</si>
  <si>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</si>
  <si>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</si>
  <si>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</si>
  <si>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</si>
  <si>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</si>
  <si>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</si>
  <si>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</si>
  <si>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</si>
  <si>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</si>
  <si>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</si>
  <si>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</si>
  <si>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</si>
  <si>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</si>
  <si>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</si>
  <si>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</si>
  <si>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</si>
  <si>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</si>
  <si>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</si>
  <si>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</si>
  <si>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</si>
  <si>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</si>
  <si>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</si>
  <si>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</si>
  <si>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</si>
  <si>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</si>
  <si>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</si>
  <si>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</si>
  <si>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</si>
  <si>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</si>
  <si>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</si>
  <si>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</si>
  <si>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</si>
  <si>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</si>
  <si>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</si>
  <si>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</si>
  <si>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</si>
  <si>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</si>
  <si>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</si>
  <si>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</si>
  <si>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</si>
  <si>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</si>
  <si>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</si>
  <si>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</si>
  <si>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</si>
  <si>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</si>
  <si>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57245</t>
  </si>
  <si>
    <t>PNEUMONEKTOMIE ROZŠÍŘENÁ</t>
  </si>
  <si>
    <t>90824</t>
  </si>
  <si>
    <t>(DRG) HERNIOPLASTIKA RECIDIVUJÍCÍ KÝLY LAPAROSKOPI</t>
  </si>
  <si>
    <t>09213</t>
  </si>
  <si>
    <t>NEODKLADNÁ KARDIOPULMONÁLNÍ RESUSCITACE ZÁKLADNÍ Á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</si>
  <si>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</si>
  <si>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</si>
  <si>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</si>
  <si>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</si>
  <si>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</si>
  <si>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</si>
  <si>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</si>
  <si>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</si>
  <si>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</si>
  <si>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</si>
  <si>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</si>
  <si>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</si>
  <si>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</si>
  <si>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</si>
  <si>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57225</t>
  </si>
  <si>
    <t>TORAKOPLASTIKA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</si>
  <si>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</si>
  <si>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</si>
  <si>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</si>
  <si>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</si>
  <si>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</si>
  <si>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</si>
  <si>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54140</t>
  </si>
  <si>
    <t xml:space="preserve">ARTERIA MESENTERICA - TROMBEKTOMIE, EMBOLEKTOMIE, 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</si>
  <si>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</si>
  <si>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</si>
  <si>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</si>
  <si>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</si>
  <si>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</si>
  <si>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</si>
  <si>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</si>
  <si>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</si>
  <si>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</si>
  <si>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</si>
  <si>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5F4</t>
  </si>
  <si>
    <t>07546</t>
  </si>
  <si>
    <t>(DRG) OTEVŘENÝ PŘÍSTUP</t>
  </si>
  <si>
    <t>07543</t>
  </si>
  <si>
    <t>(DRG) PRIMOOPERACE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</si>
  <si>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</si>
  <si>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</si>
  <si>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</si>
  <si>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</si>
  <si>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</si>
  <si>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</si>
  <si>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</si>
  <si>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</si>
  <si>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</si>
  <si>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</si>
  <si>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</si>
  <si>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</si>
  <si>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</si>
  <si>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07283</t>
  </si>
  <si>
    <t>(DRG) PARCIÁLNÍ NEBO KOMPLETNÍ ODSTRANĚNÍ STERNA A</t>
  </si>
  <si>
    <t>5T1</t>
  </si>
  <si>
    <t>0064946</t>
  </si>
  <si>
    <t>DIFLUCAN I.V.</t>
  </si>
  <si>
    <t>0087240</t>
  </si>
  <si>
    <t>FANHDI 100 I.U./ML</t>
  </si>
  <si>
    <t>0182991</t>
  </si>
  <si>
    <t xml:space="preserve">VANCOMYCIN HIKMA 500 MG PRÁŠEK PRO KONCENTRÁT PRO </t>
  </si>
  <si>
    <t>0107931</t>
  </si>
  <si>
    <t>00655</t>
  </si>
  <si>
    <t>OD TYPU 55 - PRO NEMOCNICE TYPU 3, (KATEGORIE 6) -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</si>
  <si>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</si>
  <si>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</si>
  <si>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</si>
  <si>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</si>
  <si>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</si>
  <si>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</si>
  <si>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</si>
  <si>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</si>
  <si>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0154815</t>
  </si>
  <si>
    <t>0001154</t>
  </si>
  <si>
    <t>0001308</t>
  </si>
  <si>
    <t>0001739</t>
  </si>
  <si>
    <t>DRÁT KIRSCHNERŮV OCEL</t>
  </si>
  <si>
    <t>0010767</t>
  </si>
  <si>
    <t>0010768</t>
  </si>
  <si>
    <t>0017751</t>
  </si>
  <si>
    <t>0031246</t>
  </si>
  <si>
    <t>NÁHRADA ŠLACHY RUKY - SILIKONOVÁ</t>
  </si>
  <si>
    <t>0059979</t>
  </si>
  <si>
    <t>KLIPY EXTRA TITAN LT300,LT400</t>
  </si>
  <si>
    <t>0065071</t>
  </si>
  <si>
    <t>IMPLANTÁT BRADOVÝ  MEDPOR</t>
  </si>
  <si>
    <t>0068059</t>
  </si>
  <si>
    <t>IMPLANTÁT MAMMÁRNÍ EXPANDER TKÁŇOVÝ</t>
  </si>
  <si>
    <t>0068060</t>
  </si>
  <si>
    <t>0082002</t>
  </si>
  <si>
    <t>V.A.C.GRANUFOAM(PU PĚNA) VELIKOST XL</t>
  </si>
  <si>
    <t>0082042</t>
  </si>
  <si>
    <t>KRYTÍ MŘÍŽKA SILIKONOVÁ ASKINA SILNET</t>
  </si>
  <si>
    <t>0082043</t>
  </si>
  <si>
    <t>0082509</t>
  </si>
  <si>
    <t>0082514</t>
  </si>
  <si>
    <t>0082517</t>
  </si>
  <si>
    <t>0082519</t>
  </si>
  <si>
    <t>0082521</t>
  </si>
  <si>
    <t>0110664</t>
  </si>
  <si>
    <t>KOLÍK ODLAMOVACÍ K-SNAP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</si>
  <si>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</si>
  <si>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</si>
  <si>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</si>
  <si>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</si>
  <si>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</si>
  <si>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</si>
  <si>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</si>
  <si>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</si>
  <si>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0068901</t>
  </si>
  <si>
    <t>0059978</t>
  </si>
  <si>
    <t>KLIPY EXTRA TITAN LT100,LT200</t>
  </si>
  <si>
    <t>0001324</t>
  </si>
  <si>
    <t>DLAHA MINI FRAGMENT OCEL</t>
  </si>
  <si>
    <t>0001749</t>
  </si>
  <si>
    <t>0013051</t>
  </si>
  <si>
    <t>STAPLER KOŽNÍ, 35 NEREZ.OCEL. NÁPLNÍ   (PRW 35)</t>
  </si>
  <si>
    <t>51853</t>
  </si>
  <si>
    <t>CIRKULÁRNÍ SÁDROVÝ OBVAZ - PRSTY, RUKA, PŘEDLOKTÍ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</si>
  <si>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</si>
  <si>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</si>
  <si>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</si>
  <si>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</si>
  <si>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</si>
  <si>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</si>
  <si>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</si>
  <si>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</si>
  <si>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</si>
  <si>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</si>
  <si>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</si>
  <si>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</si>
  <si>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</si>
  <si>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</si>
  <si>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</si>
  <si>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</si>
  <si>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</si>
  <si>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</si>
  <si>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</si>
  <si>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</si>
  <si>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</si>
  <si>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</si>
  <si>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</si>
  <si>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</si>
  <si>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</si>
  <si>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</si>
  <si>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</si>
  <si>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</si>
  <si>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</si>
  <si>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</si>
  <si>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</si>
  <si>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</si>
  <si>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</si>
  <si>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</si>
  <si>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</si>
  <si>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</si>
  <si>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</si>
  <si>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</si>
  <si>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</si>
  <si>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</si>
  <si>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</si>
  <si>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</si>
  <si>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</si>
  <si>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</si>
  <si>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</si>
  <si>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</si>
  <si>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</si>
  <si>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</si>
  <si>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</si>
  <si>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</si>
  <si>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61423</t>
  </si>
  <si>
    <t>RINOPLASTIKA - SEDLOVITÝ NOS (L-ŠTĚP, VČETNĚ ODBĚR</t>
  </si>
  <si>
    <t>61433</t>
  </si>
  <si>
    <t>DYNAMICKÝ ZÁVĚS PŘI PARÉZE N. VII. POMOCÍ M. MASSE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</si>
  <si>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</si>
  <si>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</si>
  <si>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</si>
  <si>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</si>
  <si>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</si>
  <si>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</si>
  <si>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</si>
  <si>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</si>
  <si>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</si>
  <si>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</si>
  <si>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</si>
  <si>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</si>
  <si>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</si>
  <si>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</si>
  <si>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</si>
  <si>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</si>
  <si>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</si>
  <si>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</si>
  <si>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</si>
  <si>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</si>
  <si>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</si>
  <si>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</si>
  <si>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</si>
  <si>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</si>
  <si>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</si>
  <si>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</si>
  <si>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71521</t>
  </si>
  <si>
    <t>RESEKCE BOLTCE S POSUNEM KOŽNÍHO LALOKU MÍSTNĚ</t>
  </si>
  <si>
    <t>61115</t>
  </si>
  <si>
    <t>61175</t>
  </si>
  <si>
    <t>VOLNÝ PŘENOS VASKULARIZOVANÉ KOSTI, PŘENOS PRSTU Z</t>
  </si>
  <si>
    <t>62120</t>
  </si>
  <si>
    <t>POPÁLENINY - OŠETŘENÍ A PŘEVAZ (NOS, TVÁŘ, RET, UC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</si>
  <si>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</si>
  <si>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</si>
  <si>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</si>
  <si>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</si>
  <si>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</si>
  <si>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</si>
  <si>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51855</t>
  </si>
  <si>
    <t>FIXAČNÍ SÁDROVÁ DLAHA CELÉ HORNÍ KONČETINY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</si>
  <si>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</si>
  <si>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</si>
  <si>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</si>
  <si>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</si>
  <si>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</si>
  <si>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</si>
  <si>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</si>
  <si>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</si>
  <si>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</si>
  <si>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</si>
  <si>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</si>
  <si>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</si>
  <si>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</si>
  <si>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</si>
  <si>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</si>
  <si>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</si>
  <si>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</si>
  <si>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</si>
  <si>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</si>
  <si>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</si>
  <si>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</si>
  <si>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</si>
  <si>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</si>
  <si>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</si>
  <si>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</si>
  <si>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</si>
  <si>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</si>
  <si>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</si>
  <si>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</si>
  <si>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</si>
  <si>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</si>
  <si>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</si>
  <si>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</si>
  <si>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</si>
  <si>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</si>
  <si>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</si>
  <si>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</si>
  <si>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</si>
  <si>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</si>
  <si>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</si>
  <si>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</si>
  <si>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</si>
  <si>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</si>
  <si>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</si>
  <si>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</si>
  <si>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</si>
  <si>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</si>
  <si>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</si>
  <si>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</si>
  <si>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</si>
  <si>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</si>
  <si>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</si>
  <si>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</si>
  <si>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</si>
  <si>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</si>
  <si>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</si>
  <si>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</si>
  <si>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</si>
  <si>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</si>
  <si>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</si>
  <si>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</si>
  <si>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</si>
  <si>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</si>
  <si>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</si>
  <si>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</si>
  <si>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</si>
  <si>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</si>
  <si>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</si>
  <si>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</si>
  <si>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</si>
  <si>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65611</t>
  </si>
  <si>
    <t>EXCIZE LÉZE V DUTINĚ ÚSTNÍ NAD 4 CM</t>
  </si>
  <si>
    <t>61241</t>
  </si>
  <si>
    <t>IMPLANTACE KOSTNÍHO ŠTĚPU NA RUCE</t>
  </si>
  <si>
    <t>66681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</si>
  <si>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</si>
  <si>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</si>
  <si>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</si>
  <si>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</si>
  <si>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</si>
  <si>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</si>
  <si>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</si>
  <si>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</si>
  <si>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</si>
  <si>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</si>
  <si>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</si>
  <si>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</si>
  <si>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</si>
  <si>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</si>
  <si>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</si>
  <si>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</si>
  <si>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</si>
  <si>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</si>
  <si>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</si>
  <si>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</si>
  <si>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</si>
  <si>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</si>
  <si>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</si>
  <si>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</si>
  <si>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</si>
  <si>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</si>
  <si>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</si>
  <si>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</si>
  <si>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</si>
  <si>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71655</t>
  </si>
  <si>
    <t>OTEVŘENÁ REPOZICE ZLOMENINY NOSNÍCH KŮSTEK</t>
  </si>
  <si>
    <t>6F3</t>
  </si>
  <si>
    <t>6F6</t>
  </si>
  <si>
    <t>51859</t>
  </si>
  <si>
    <t>FIXAČNÍ SÁDROVÁ DLAHA - NOHA, BÉREC</t>
  </si>
  <si>
    <t>66039</t>
  </si>
  <si>
    <t>SLOŽITÁ OPERAČNÍ ARTROSKOPIE</t>
  </si>
  <si>
    <t>66133</t>
  </si>
  <si>
    <t>UDRŽOVÁNÍ PROPLACHOVÉ LAVÁŽE ZA JEDEN DEN</t>
  </si>
  <si>
    <t>66533</t>
  </si>
  <si>
    <t>ARTROTOMIE SAKROILIAKÁLNÍHO KLOUBU NEBO KYČLE</t>
  </si>
  <si>
    <t>66623</t>
  </si>
  <si>
    <t>PROSTÁ EXTRAKCE ENDOPROTÉZY - CEMENTOVANÉ</t>
  </si>
  <si>
    <t>66643</t>
  </si>
  <si>
    <t>ARTRODÉZA NA DK S VÝJIMKOU KYČELNÍHO A SI KLOUBU</t>
  </si>
  <si>
    <t>66659</t>
  </si>
  <si>
    <t>SYNOVEKTOMIE KOLENA A DALŠÍCH VELKÝCH KLOUBŮ</t>
  </si>
  <si>
    <t>66819</t>
  </si>
  <si>
    <t>APLIKACE ZEVNÍHO FIXATÉRU</t>
  </si>
  <si>
    <t>66829</t>
  </si>
  <si>
    <t>ZAVEDENÍ PROPLACHOVÉ LAVÁŽE</t>
  </si>
  <si>
    <t>66893</t>
  </si>
  <si>
    <t>PUNKČNÍ BIOPSIE KOSTI NEBO KLOUBU</t>
  </si>
  <si>
    <t>66817</t>
  </si>
  <si>
    <t>VÝPLŇ DUTINY</t>
  </si>
  <si>
    <t>66675</t>
  </si>
  <si>
    <t>REKONSTRUKCE PSEUDOARTRÓZY NA DK - NE PROX. FEMUR</t>
  </si>
  <si>
    <t>66871</t>
  </si>
  <si>
    <t>EXSTIRPACE BURZY - HLUBOKÁ</t>
  </si>
  <si>
    <t>66621</t>
  </si>
  <si>
    <t>PROSTÁ EXTRAKCE ENDOPROTÉZY - NECEMENTOVANÉ</t>
  </si>
  <si>
    <t>66895</t>
  </si>
  <si>
    <t>OTEVŘENÁ BIOPSIE KOSTI NEBO KLOUBU</t>
  </si>
  <si>
    <t>66897</t>
  </si>
  <si>
    <t>EXCIZE / EXSTIRPACE BAKEROVY CYSTY</t>
  </si>
  <si>
    <t>66877</t>
  </si>
  <si>
    <t>TREPANACE A DRENÁŽ KOSTI</t>
  </si>
  <si>
    <t>66657</t>
  </si>
  <si>
    <t>DEBRIDEMENT V OBLASTI KOLENNÍHO KLOUBU BEZ SYNOVIA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</si>
  <si>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</si>
  <si>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</si>
  <si>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</si>
  <si>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</si>
  <si>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</si>
  <si>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</si>
  <si>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</si>
  <si>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</si>
  <si>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</si>
  <si>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</si>
  <si>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</si>
  <si>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7F1</t>
  </si>
  <si>
    <t>71311</t>
  </si>
  <si>
    <t>LARYNGOSKOPIE PŘÍMÁ</t>
  </si>
  <si>
    <t>71733</t>
  </si>
  <si>
    <t>LARYNGEKTOMIE TOTÁLNÍ</t>
  </si>
  <si>
    <t>71747</t>
  </si>
  <si>
    <t>ČÁSTEČNÁ EXSTIRPACE KRČNÍCH UZLIN</t>
  </si>
  <si>
    <t>71763</t>
  </si>
  <si>
    <t>TONZILEKTOMIE</t>
  </si>
  <si>
    <t>71729</t>
  </si>
  <si>
    <t>ODSTRANĚNÍ POLYPU NEBO JINÉHO NOVOTVARU Z HRTANU N</t>
  </si>
  <si>
    <t>7F6</t>
  </si>
  <si>
    <t>76427</t>
  </si>
  <si>
    <t>CIRKUMCIZE, DĚTI OD 3 LET A DOSPĚLÍ</t>
  </si>
  <si>
    <t>76449</t>
  </si>
  <si>
    <t>INCIZE A DRENÁŽ ABSCESU SKROTA, VARLETE A NADVARLE</t>
  </si>
  <si>
    <t>76479</t>
  </si>
  <si>
    <t>NEFREKTOMIE TRANSPERITONEÁLNÍ</t>
  </si>
  <si>
    <t>76483</t>
  </si>
  <si>
    <t>RESEKCE LEDVINY NEBO HEMINEFREKTOMIE JEDNOSTRANNÁ</t>
  </si>
  <si>
    <t>76375</t>
  </si>
  <si>
    <t>CYSTEKTOMIE KOMPLETNÍ S URETEROILEÁLNÍM KONDUITEM</t>
  </si>
  <si>
    <t>76385</t>
  </si>
  <si>
    <t>UZAVŘENÍ PÍŠTĚLE VEZIKOREKTÁLNÍ NEBO VEZIKOSIGMOID</t>
  </si>
  <si>
    <t>5F7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</si>
  <si>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</si>
  <si>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</si>
  <si>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</si>
  <si>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</si>
  <si>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</si>
  <si>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</si>
  <si>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</si>
  <si>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</si>
  <si>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</si>
  <si>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</si>
  <si>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</si>
  <si>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</si>
  <si>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</si>
  <si>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</si>
  <si>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0051607</t>
  </si>
  <si>
    <t>SADA GASTROSTOMICKÁ - PEG</t>
  </si>
  <si>
    <t>15972</t>
  </si>
  <si>
    <t>ENDOSKOPICKÁ SKLEROTIZACE JÍCNOVÝCH VARIXŮ</t>
  </si>
  <si>
    <t>18</t>
  </si>
  <si>
    <t>19</t>
  </si>
  <si>
    <t>20</t>
  </si>
  <si>
    <t>21</t>
  </si>
  <si>
    <t>25</t>
  </si>
  <si>
    <t>26</t>
  </si>
  <si>
    <t>30</t>
  </si>
  <si>
    <t>0051597</t>
  </si>
  <si>
    <t>SOUPRAVA ZAVÁDĚCÍ DESTINATION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</si>
  <si>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</si>
  <si>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</si>
  <si>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</si>
  <si>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</si>
  <si>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</si>
  <si>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</si>
  <si>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</si>
  <si>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</si>
  <si>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</si>
  <si>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</si>
  <si>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</si>
  <si>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</si>
  <si>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</si>
  <si>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</si>
  <si>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</si>
  <si>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</si>
  <si>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</si>
  <si>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</si>
  <si>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</si>
  <si>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</si>
  <si>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</si>
  <si>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</si>
  <si>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</si>
  <si>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</si>
  <si>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</si>
  <si>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</si>
  <si>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</si>
  <si>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</si>
  <si>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</si>
  <si>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</si>
  <si>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</si>
  <si>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</si>
  <si>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</si>
  <si>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</si>
  <si>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</si>
  <si>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</si>
  <si>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</si>
  <si>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</si>
  <si>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</si>
  <si>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</si>
  <si>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</si>
  <si>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</si>
  <si>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</si>
  <si>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</si>
  <si>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</si>
  <si>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</si>
  <si>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</si>
  <si>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</si>
  <si>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03093</t>
  </si>
  <si>
    <t xml:space="preserve">JINÉ VÝKONY PŘI PORUCHÁCH A ONEMOCNĚNÍCH UŠÍ. NOSU. ÚST A HRDLA S MCC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</si>
  <si>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</si>
  <si>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</si>
  <si>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</si>
  <si>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</si>
  <si>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</si>
  <si>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</si>
  <si>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</si>
  <si>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</si>
  <si>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</si>
  <si>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</si>
  <si>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</si>
  <si>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</si>
  <si>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</si>
  <si>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</si>
  <si>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</si>
  <si>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</si>
  <si>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</si>
  <si>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</si>
  <si>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</si>
  <si>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</si>
  <si>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</si>
  <si>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</si>
  <si>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04352</t>
  </si>
  <si>
    <t xml:space="preserve">INFEKCE A ZÁNĚTY DÝCHACÍHO SYSTÉMU S CC                                                             </t>
  </si>
  <si>
    <t>04363</t>
  </si>
  <si>
    <t xml:space="preserve">PROSTÁ PNEUMONIE A DÁVIVÝ KAŠEL S MCC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</si>
  <si>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</si>
  <si>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</si>
  <si>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</si>
  <si>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</si>
  <si>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</si>
  <si>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</si>
  <si>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</si>
  <si>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</si>
  <si>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</si>
  <si>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</si>
  <si>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04413</t>
  </si>
  <si>
    <t xml:space="preserve">PŘÍZNAKY.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</si>
  <si>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</si>
  <si>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</si>
  <si>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</si>
  <si>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</si>
  <si>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</si>
  <si>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</si>
  <si>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</si>
  <si>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SYSTÉMU S CC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</si>
  <si>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</si>
  <si>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</si>
  <si>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</si>
  <si>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</si>
  <si>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</si>
  <si>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</si>
  <si>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</si>
  <si>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</si>
  <si>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</si>
  <si>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</si>
  <si>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</si>
  <si>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</si>
  <si>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</si>
  <si>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</si>
  <si>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</si>
  <si>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</si>
  <si>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</si>
  <si>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</si>
  <si>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</si>
  <si>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</si>
  <si>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</si>
  <si>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</si>
  <si>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</si>
  <si>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</si>
  <si>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</si>
  <si>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</si>
  <si>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</si>
  <si>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</si>
  <si>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</si>
  <si>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</si>
  <si>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</si>
  <si>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</si>
  <si>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</si>
  <si>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</si>
  <si>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</si>
  <si>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</si>
  <si>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</si>
  <si>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</si>
  <si>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</si>
  <si>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</si>
  <si>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</si>
  <si>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</si>
  <si>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</si>
  <si>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</si>
  <si>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</si>
  <si>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</si>
  <si>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</si>
  <si>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TŘÍSELNÉ. STEHENNÍ. UMBILIKÁLNÍ NEBO EPIGASTRICKÉ KÝLE BEZ CC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</si>
  <si>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</si>
  <si>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</si>
  <si>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</si>
  <si>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</si>
  <si>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</si>
  <si>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</si>
  <si>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</si>
  <si>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</si>
  <si>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</si>
  <si>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</si>
  <si>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</si>
  <si>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</si>
  <si>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</si>
  <si>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</si>
  <si>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</si>
  <si>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</si>
  <si>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</si>
  <si>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</si>
  <si>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</si>
  <si>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</si>
  <si>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</si>
  <si>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</si>
  <si>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</si>
  <si>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</si>
  <si>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</si>
  <si>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</si>
  <si>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</si>
  <si>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</si>
  <si>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</si>
  <si>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</si>
  <si>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</si>
  <si>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</si>
  <si>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</si>
  <si>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</si>
  <si>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</si>
  <si>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</si>
  <si>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</si>
  <si>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</si>
  <si>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</si>
  <si>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</si>
  <si>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</si>
  <si>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</si>
  <si>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</si>
  <si>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</si>
  <si>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</si>
  <si>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</si>
  <si>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</si>
  <si>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</si>
  <si>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</si>
  <si>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</si>
  <si>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</si>
  <si>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</si>
  <si>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</si>
  <si>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</si>
  <si>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</si>
  <si>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</si>
  <si>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</si>
  <si>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</si>
  <si>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</si>
  <si>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</si>
  <si>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</si>
  <si>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</si>
  <si>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</si>
  <si>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</si>
  <si>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</si>
  <si>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</si>
  <si>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</si>
  <si>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</si>
  <si>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</si>
  <si>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</si>
  <si>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</si>
  <si>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</si>
  <si>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</si>
  <si>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</si>
  <si>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</si>
  <si>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</si>
  <si>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</si>
  <si>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</si>
  <si>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</si>
  <si>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</si>
  <si>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</si>
  <si>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</si>
  <si>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</si>
  <si>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</si>
  <si>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</si>
  <si>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</si>
  <si>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</si>
  <si>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CHOLECYSTEKTOMIE. KROMĚ LAPAROSKOPICKÉ BEZ CC                                                       </t>
  </si>
  <si>
    <t>07032</t>
  </si>
  <si>
    <t xml:space="preserve">CHOLECYSTEKTOMIE. KROMĚ LAPAROSKOPICKÉ S CC                                                         </t>
  </si>
  <si>
    <t>07033</t>
  </si>
  <si>
    <t xml:space="preserve">CHOLECYSTEKTOMIE.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</si>
  <si>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</si>
  <si>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</si>
  <si>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</si>
  <si>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</si>
  <si>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</si>
  <si>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</si>
  <si>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</si>
  <si>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</si>
  <si>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</si>
  <si>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</si>
  <si>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</si>
  <si>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</si>
  <si>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</si>
  <si>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</si>
  <si>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</si>
  <si>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</si>
  <si>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</si>
  <si>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</si>
  <si>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</si>
  <si>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</si>
  <si>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</si>
  <si>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</si>
  <si>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</si>
  <si>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</si>
  <si>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</si>
  <si>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</si>
  <si>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</si>
  <si>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</si>
  <si>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</si>
  <si>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</si>
  <si>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</si>
  <si>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</si>
  <si>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</si>
  <si>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</si>
  <si>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</si>
  <si>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</si>
  <si>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</si>
  <si>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</si>
  <si>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08051</t>
  </si>
  <si>
    <t xml:space="preserve">REKONSTRUKČNÍ VÝKONY KRANIÁLNÍCH A OBLIČEJOVÝCH KOSTÍ BEZ CC                                        </t>
  </si>
  <si>
    <t>08061</t>
  </si>
  <si>
    <t xml:space="preserve">VELKÉ VÝKONY REPLANTACE HORNÍCH KONČETIN A JEJICH KLOUBŮ BEZ CC                                     </t>
  </si>
  <si>
    <t>08063</t>
  </si>
  <si>
    <t xml:space="preserve">VELKÉ VÝKONY REPLANTACE HORNÍCH KONČETIN A JEJICH KLOUBŮ S MCC 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</si>
  <si>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</si>
  <si>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</si>
  <si>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</si>
  <si>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</si>
  <si>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</si>
  <si>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</si>
  <si>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</si>
  <si>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</si>
  <si>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</si>
  <si>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</si>
  <si>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</si>
  <si>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</si>
  <si>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</si>
  <si>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</si>
  <si>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</si>
  <si>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</si>
  <si>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</si>
  <si>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</si>
  <si>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</si>
  <si>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</si>
  <si>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</si>
  <si>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</si>
  <si>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</si>
  <si>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</si>
  <si>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</si>
  <si>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</si>
  <si>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</si>
  <si>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</si>
  <si>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</si>
  <si>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</si>
  <si>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</si>
  <si>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</si>
  <si>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</si>
  <si>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</si>
  <si>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</si>
  <si>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</si>
  <si>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</si>
  <si>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</si>
  <si>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</si>
  <si>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</si>
  <si>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</si>
  <si>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</si>
  <si>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</si>
  <si>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</si>
  <si>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</si>
  <si>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</si>
  <si>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</si>
  <si>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</si>
  <si>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</si>
  <si>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</si>
  <si>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</si>
  <si>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</si>
  <si>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</si>
  <si>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</si>
  <si>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</si>
  <si>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</si>
  <si>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</si>
  <si>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</si>
  <si>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</si>
  <si>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</si>
  <si>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</si>
  <si>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</si>
  <si>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</si>
  <si>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</si>
  <si>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</si>
  <si>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</si>
  <si>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</si>
  <si>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</si>
  <si>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</si>
  <si>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</si>
  <si>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</si>
  <si>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</si>
  <si>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</si>
  <si>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</si>
  <si>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</si>
  <si>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</si>
  <si>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</si>
  <si>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</si>
  <si>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</si>
  <si>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</si>
  <si>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</si>
  <si>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</si>
  <si>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</si>
  <si>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</si>
  <si>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</si>
  <si>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</si>
  <si>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</si>
  <si>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</si>
  <si>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</si>
  <si>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</si>
  <si>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</si>
  <si>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</si>
  <si>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</si>
  <si>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</si>
  <si>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</si>
  <si>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</si>
  <si>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</si>
  <si>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</si>
  <si>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</si>
  <si>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</si>
  <si>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</si>
  <si>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ENDOKRINNÍCH. NUTRIČNÍCH A METABOLICKÝCH PORUCHÁCH S CC           </t>
  </si>
  <si>
    <t>10023</t>
  </si>
  <si>
    <t xml:space="preserve">KOŽNÍ ŠTĚP A DEBRIDEMENT RÁNY PŘI ENDOKRINNÍCH. NUTRIČNÍCH A METABOLICKÝCH PORUCHÁCH S MCC          </t>
  </si>
  <si>
    <t>10031</t>
  </si>
  <si>
    <t xml:space="preserve">VÝKONY PRO OBEZITU BEZ CC                                                                           </t>
  </si>
  <si>
    <t>10042</t>
  </si>
  <si>
    <t xml:space="preserve">AMPUTACE DOLNÍ KONČETINY PŘI ENDOKRINNÍCH. NUTRIČNÍCH A METABOLICKÝCH PORUCHÁCH S CC                </t>
  </si>
  <si>
    <t>10051</t>
  </si>
  <si>
    <t xml:space="preserve">VÝKONY NA ŠTÍTNÉ A PŘÍŠTITNÉ ŽLÁZE. THYROGLOSSÁLNÍ VÝKONY BEZ CC                      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</si>
  <si>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</si>
  <si>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</si>
  <si>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</si>
  <si>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</si>
  <si>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</si>
  <si>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</si>
  <si>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</si>
  <si>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</si>
  <si>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</si>
  <si>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</si>
  <si>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</si>
  <si>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</si>
  <si>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</si>
  <si>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</si>
  <si>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</si>
  <si>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</si>
  <si>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12011</t>
  </si>
  <si>
    <t xml:space="preserve">VELKÉ VÝKONY V OBLASTI PÁNVE U MUŽE BEZ CC                                                          </t>
  </si>
  <si>
    <t>12021</t>
  </si>
  <si>
    <t xml:space="preserve">VÝKONY NA PENISU BEZ CC                                                                             </t>
  </si>
  <si>
    <t>13023</t>
  </si>
  <si>
    <t xml:space="preserve">VÝKONY NA DĚLOZE A ADNEXECH PRO MALIGNÍ ONEMOCNĚNÍ NA OVARIÍCH A ADNEXECH S MCC                     </t>
  </si>
  <si>
    <t>13033</t>
  </si>
  <si>
    <t xml:space="preserve">VÝKONY NA DĚLOZE A ADNEXECH PŘI MALIGNÍM ONEMOCNĚNÍ JINDE NEŽ NA VAJEČNÍKU A ADNEXECH S MCC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</si>
  <si>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</si>
  <si>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</si>
  <si>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</si>
  <si>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</si>
  <si>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</si>
  <si>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</si>
  <si>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</si>
  <si>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</si>
  <si>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</si>
  <si>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</si>
  <si>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</si>
  <si>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</si>
  <si>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</si>
  <si>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</si>
  <si>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</si>
  <si>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</si>
  <si>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</si>
  <si>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</si>
  <si>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</si>
  <si>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</si>
  <si>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16311</t>
  </si>
  <si>
    <t xml:space="preserve">PORUCHY SRÁŽLIVOSTI BEZ CC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</si>
  <si>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</si>
  <si>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</si>
  <si>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</si>
  <si>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</si>
  <si>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</si>
  <si>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</si>
  <si>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</si>
  <si>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</si>
  <si>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</si>
  <si>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</si>
  <si>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</si>
  <si>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</si>
  <si>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</si>
  <si>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</si>
  <si>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</si>
  <si>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</si>
  <si>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</si>
  <si>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</si>
  <si>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</si>
  <si>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</si>
  <si>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</si>
  <si>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</si>
  <si>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17341</t>
  </si>
  <si>
    <t xml:space="preserve">JINÉ MYELOPROLIFERATIVNÍ PORUCHY A DIAGNÓZA NEDIFERENCOVANÝCH NÁDORŮ BEZ CC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</si>
  <si>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</si>
  <si>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</si>
  <si>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</si>
  <si>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</si>
  <si>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18312</t>
  </si>
  <si>
    <t xml:space="preserve">POOPERAČNÍ A POÚRAZOVÉ INFEKCE S CC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</si>
  <si>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</si>
  <si>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</si>
  <si>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</si>
  <si>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</si>
  <si>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</si>
  <si>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</si>
  <si>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</si>
  <si>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</si>
  <si>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</si>
  <si>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</si>
  <si>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</si>
  <si>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</si>
  <si>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</si>
  <si>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</si>
  <si>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</si>
  <si>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</si>
  <si>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</si>
  <si>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</si>
  <si>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</si>
  <si>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</si>
  <si>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</si>
  <si>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</si>
  <si>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</si>
  <si>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</si>
  <si>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22521</t>
  </si>
  <si>
    <t xml:space="preserve">NEROZSÁHLÉ POPÁLENINY SKRZ CELOU KŮŽI. S KOŽNÍM ŠTĚPEM NEBO INHAL. PORANĚNÍM BEZ CC                 </t>
  </si>
  <si>
    <t>22541</t>
  </si>
  <si>
    <t>POPÁLENINY OMEZENÉHO ROZSAHU POSTIHUJÍCÍ VŠECHNY VRSTVY KŮŽE. BEZ KOŽNÍHO ŠTĚPU NEBO INHALAČNÍHO POR</t>
  </si>
  <si>
    <t>22542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</si>
  <si>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</si>
  <si>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</si>
  <si>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</si>
  <si>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</si>
  <si>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</si>
  <si>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</si>
  <si>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</si>
  <si>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</si>
  <si>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</si>
  <si>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</si>
  <si>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</si>
  <si>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</si>
  <si>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</si>
  <si>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</si>
  <si>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</si>
  <si>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</si>
  <si>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</si>
  <si>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</si>
  <si>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</si>
  <si>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HLAVY. HRUDNÍKU A DOLNÍCH KONČETIN PŘI MNOHOČETNÉM ZÁVAŽNÉM TRAUMATU BEZ CC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</si>
  <si>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</si>
  <si>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</si>
  <si>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</si>
  <si>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</si>
  <si>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</si>
  <si>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</si>
  <si>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</si>
  <si>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</si>
  <si>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</si>
  <si>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</si>
  <si>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</si>
  <si>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</si>
  <si>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</si>
  <si>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</si>
  <si>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</si>
  <si>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</si>
  <si>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</si>
  <si>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</si>
  <si>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</si>
  <si>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</si>
  <si>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</si>
  <si>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</si>
  <si>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</si>
  <si>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</si>
  <si>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</si>
  <si>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</si>
  <si>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</si>
  <si>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</si>
  <si>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</si>
  <si>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</si>
  <si>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</si>
  <si>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</si>
  <si>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</si>
  <si>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</si>
  <si>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89169</t>
  </si>
  <si>
    <t>CYSTOURETROGRAFIE</t>
  </si>
  <si>
    <t>809</t>
  </si>
  <si>
    <t>0077018</t>
  </si>
  <si>
    <t>ULTRAVIST 370</t>
  </si>
  <si>
    <t>89163</t>
  </si>
  <si>
    <t>VYLUČOVACÍ UROGRAFIE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</si>
  <si>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</si>
  <si>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</si>
  <si>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</si>
  <si>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</si>
  <si>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</si>
  <si>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</si>
  <si>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</si>
  <si>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</si>
  <si>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</si>
  <si>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</si>
  <si>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</si>
  <si>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</si>
  <si>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</si>
  <si>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</si>
  <si>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</si>
  <si>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</si>
  <si>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</si>
  <si>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</si>
  <si>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</si>
  <si>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</si>
  <si>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</si>
  <si>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</si>
  <si>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</si>
  <si>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</si>
  <si>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</si>
  <si>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</si>
  <si>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</si>
  <si>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</si>
  <si>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</si>
  <si>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</si>
  <si>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</si>
  <si>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</si>
  <si>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0002030</t>
  </si>
  <si>
    <t>0002061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</si>
  <si>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</si>
  <si>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</si>
  <si>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</si>
  <si>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</si>
  <si>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</si>
  <si>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</si>
  <si>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47163</t>
  </si>
  <si>
    <t>SCINTIGRAFIE EVAKUACE ŽALUDKU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</si>
  <si>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</si>
  <si>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</si>
  <si>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</si>
  <si>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</si>
  <si>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</si>
  <si>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</si>
  <si>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</si>
  <si>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</si>
  <si>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</si>
  <si>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</si>
  <si>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</si>
  <si>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</si>
  <si>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</si>
  <si>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</si>
  <si>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</si>
  <si>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</si>
  <si>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</si>
  <si>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</si>
  <si>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</si>
  <si>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</si>
  <si>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</si>
  <si>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</si>
  <si>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</si>
  <si>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</si>
  <si>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</si>
  <si>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</si>
  <si>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</si>
  <si>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</si>
  <si>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</si>
  <si>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</si>
  <si>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</si>
  <si>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</si>
  <si>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</si>
  <si>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</si>
  <si>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</si>
  <si>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</si>
  <si>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</si>
  <si>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</si>
  <si>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</si>
  <si>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</si>
  <si>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</si>
  <si>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</si>
  <si>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</si>
  <si>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</si>
  <si>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</si>
  <si>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</si>
  <si>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</si>
  <si>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</si>
  <si>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</si>
  <si>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</si>
  <si>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</si>
  <si>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</si>
  <si>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</si>
  <si>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</si>
  <si>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</si>
  <si>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</si>
  <si>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</si>
  <si>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</si>
  <si>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</si>
  <si>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</si>
  <si>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</si>
  <si>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</si>
  <si>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</si>
  <si>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</si>
  <si>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</si>
  <si>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</si>
  <si>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</si>
  <si>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</si>
  <si>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</si>
  <si>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</si>
  <si>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</si>
  <si>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</si>
  <si>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</si>
  <si>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</si>
  <si>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</si>
  <si>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</si>
  <si>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</si>
  <si>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</si>
  <si>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</si>
  <si>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</si>
  <si>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</si>
  <si>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</si>
  <si>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</si>
  <si>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</si>
  <si>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</si>
  <si>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</si>
  <si>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</si>
  <si>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</si>
  <si>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</si>
  <si>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</si>
  <si>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</si>
  <si>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</si>
  <si>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96839</t>
  </si>
  <si>
    <t>FAKTOR XII - STANOVENÍ AKTIVITY</t>
  </si>
  <si>
    <t>96249</t>
  </si>
  <si>
    <t>AGREGACE TROMBOCYTŮ INDUKOVANÁ OSTATNÍMI INDUKTORY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</si>
  <si>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</si>
  <si>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</si>
  <si>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</si>
  <si>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</si>
  <si>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</si>
  <si>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</si>
  <si>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</si>
  <si>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</si>
  <si>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</si>
  <si>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</si>
  <si>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</si>
  <si>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</si>
  <si>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</si>
  <si>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</si>
  <si>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</si>
  <si>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</si>
  <si>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</si>
  <si>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</si>
  <si>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</si>
  <si>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</si>
  <si>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</si>
  <si>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</si>
  <si>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</si>
  <si>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</si>
  <si>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</si>
  <si>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</si>
  <si>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</si>
  <si>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</si>
  <si>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</si>
  <si>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</si>
  <si>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</si>
  <si>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</si>
  <si>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</si>
  <si>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</si>
  <si>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</si>
  <si>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</si>
  <si>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</si>
  <si>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</si>
  <si>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</si>
  <si>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</si>
  <si>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</si>
  <si>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</si>
  <si>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</si>
  <si>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</si>
  <si>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</si>
  <si>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</si>
  <si>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</si>
  <si>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</si>
  <si>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</si>
  <si>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</si>
  <si>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</si>
  <si>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</si>
  <si>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</si>
  <si>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</si>
  <si>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</si>
  <si>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</si>
  <si>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</si>
  <si>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</si>
  <si>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</si>
  <si>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</si>
  <si>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</si>
  <si>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</si>
  <si>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</si>
  <si>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</si>
  <si>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</si>
  <si>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</si>
  <si>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</si>
  <si>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</si>
  <si>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</si>
  <si>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</si>
  <si>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</si>
  <si>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</si>
  <si>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</si>
  <si>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</si>
  <si>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</si>
  <si>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</si>
  <si>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</si>
  <si>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</si>
  <si>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</si>
  <si>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</si>
  <si>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</si>
  <si>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</si>
  <si>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</si>
  <si>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</si>
  <si>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</si>
  <si>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</si>
  <si>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</si>
  <si>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</si>
  <si>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</si>
  <si>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</si>
  <si>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</si>
  <si>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</si>
  <si>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</si>
  <si>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</si>
  <si>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</si>
  <si>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</si>
  <si>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</si>
  <si>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</si>
  <si>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</si>
  <si>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</si>
  <si>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</si>
  <si>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</si>
  <si>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</si>
  <si>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</si>
  <si>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</si>
  <si>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</si>
  <si>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</si>
  <si>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</si>
  <si>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</si>
  <si>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</si>
  <si>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</si>
  <si>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</si>
  <si>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</si>
  <si>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</si>
  <si>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</si>
  <si>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</si>
  <si>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</si>
  <si>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</si>
  <si>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</si>
  <si>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</si>
  <si>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</si>
  <si>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</si>
  <si>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</si>
  <si>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</si>
  <si>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</si>
  <si>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</si>
  <si>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</si>
  <si>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</si>
  <si>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</si>
  <si>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</si>
  <si>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</si>
  <si>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</si>
  <si>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</si>
  <si>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</si>
  <si>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</si>
  <si>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</si>
  <si>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</si>
  <si>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</si>
  <si>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</si>
  <si>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</si>
  <si>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</si>
  <si>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</si>
  <si>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</si>
  <si>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</si>
  <si>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</si>
  <si>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</si>
  <si>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</si>
  <si>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</si>
  <si>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</si>
  <si>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</si>
  <si>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</si>
  <si>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</si>
  <si>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</si>
  <si>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</si>
  <si>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</si>
  <si>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</si>
  <si>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</si>
  <si>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</si>
  <si>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</si>
  <si>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</si>
  <si>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</si>
  <si>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</si>
  <si>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</si>
  <si>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</si>
  <si>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</si>
  <si>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</si>
  <si>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</si>
  <si>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</si>
  <si>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</si>
  <si>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</si>
  <si>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</si>
  <si>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</si>
  <si>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</si>
  <si>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</si>
  <si>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</si>
  <si>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</si>
  <si>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</si>
  <si>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</si>
  <si>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</si>
  <si>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</si>
  <si>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</si>
  <si>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</si>
  <si>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</si>
  <si>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</si>
  <si>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</si>
  <si>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</si>
  <si>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</si>
  <si>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</si>
  <si>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</si>
  <si>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</si>
  <si>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</si>
  <si>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</si>
  <si>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</si>
  <si>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</si>
  <si>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93153</t>
  </si>
  <si>
    <t>GASTRIN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</si>
  <si>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</si>
  <si>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</si>
  <si>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</si>
  <si>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</si>
  <si>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</si>
  <si>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</si>
  <si>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</si>
  <si>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</si>
  <si>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</si>
  <si>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</si>
  <si>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</si>
  <si>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</si>
  <si>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81245</t>
  </si>
  <si>
    <t>POČÍTÁNÍ LEUKOCYTŮ A ERYTROCYTŮ V PERITONEÁLNÍM DI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</si>
  <si>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</si>
  <si>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</si>
  <si>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</si>
  <si>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</si>
  <si>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</si>
  <si>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</si>
  <si>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</si>
  <si>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</si>
  <si>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</si>
  <si>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0022032</t>
  </si>
  <si>
    <t>IOMERON 250</t>
  </si>
  <si>
    <t>0022075</t>
  </si>
  <si>
    <t>0042433</t>
  </si>
  <si>
    <t>VISIPAQUE 320 MG I/ML</t>
  </si>
  <si>
    <t>0042439</t>
  </si>
  <si>
    <t>0045119</t>
  </si>
  <si>
    <t>VISIPAQUE 270 MG I/ML</t>
  </si>
  <si>
    <t>0045123</t>
  </si>
  <si>
    <t>0045124</t>
  </si>
  <si>
    <t>0059494</t>
  </si>
  <si>
    <t>LIPIODOL ULTRA-FLUIDE</t>
  </si>
  <si>
    <t>0059496</t>
  </si>
  <si>
    <t>TELEBRIX GASTRO</t>
  </si>
  <si>
    <t>0065978</t>
  </si>
  <si>
    <t>DOTAREM</t>
  </si>
  <si>
    <t>0065980</t>
  </si>
  <si>
    <t>0077016</t>
  </si>
  <si>
    <t>ULTRAVIST 300</t>
  </si>
  <si>
    <t>0077019</t>
  </si>
  <si>
    <t>0077024</t>
  </si>
  <si>
    <t>0095607</t>
  </si>
  <si>
    <t>MICROPAQUE</t>
  </si>
  <si>
    <t>0045122</t>
  </si>
  <si>
    <t>0006707</t>
  </si>
  <si>
    <t>JEHLA BIOPTICKÁ K SYSTÉMU MAMMOTOME</t>
  </si>
  <si>
    <t>0029900</t>
  </si>
  <si>
    <t>JEHLA  K BIOPSII</t>
  </si>
  <si>
    <t>0034038</t>
  </si>
  <si>
    <t>JEHLA BIOPTICKÁ ASPIRAČNÍ, CHIBA,ECHOTIP</t>
  </si>
  <si>
    <t>0034132</t>
  </si>
  <si>
    <t>0034146</t>
  </si>
  <si>
    <t>JEHLA ASPIRAČNÍ HOWELL,ECHOTIP</t>
  </si>
  <si>
    <t>0034215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</si>
  <si>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</si>
  <si>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</si>
  <si>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</si>
  <si>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</si>
  <si>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</si>
  <si>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</si>
  <si>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</si>
  <si>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</si>
  <si>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</si>
  <si>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</si>
  <si>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</si>
  <si>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</si>
  <si>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</si>
  <si>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</si>
  <si>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</si>
  <si>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0046507</t>
  </si>
  <si>
    <t>SOUPRAVA K INVAZIVNÍMU MĚŘENÍ 1 TLAKU</t>
  </si>
  <si>
    <t>0048523</t>
  </si>
  <si>
    <t>VODIČ INTERVENČNÍ SELECTIVA DO 145CM</t>
  </si>
  <si>
    <t>0048668</t>
  </si>
  <si>
    <t>DRÁT VODÍCÍ NITINOL</t>
  </si>
  <si>
    <t>0049926</t>
  </si>
  <si>
    <t>STENT BILIÁRNÍ-PERIFERNÍ ABSOLUTE .035;PRO.035;PRO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</si>
  <si>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</si>
  <si>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</si>
  <si>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</si>
  <si>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</si>
  <si>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</si>
  <si>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</si>
  <si>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</si>
  <si>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</si>
  <si>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</si>
  <si>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</si>
  <si>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</si>
  <si>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</si>
  <si>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</si>
  <si>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</si>
  <si>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</si>
  <si>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</si>
  <si>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</si>
  <si>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</si>
  <si>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</si>
  <si>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</si>
  <si>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</si>
  <si>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</si>
  <si>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</si>
  <si>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</si>
  <si>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</si>
  <si>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</si>
  <si>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</si>
  <si>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</si>
  <si>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</si>
  <si>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</si>
  <si>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</si>
  <si>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</si>
  <si>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</si>
  <si>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</si>
  <si>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</si>
  <si>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</si>
  <si>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</si>
  <si>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</si>
  <si>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</si>
  <si>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</si>
  <si>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</si>
  <si>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</si>
  <si>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</si>
  <si>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</si>
  <si>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</si>
  <si>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</si>
  <si>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</si>
  <si>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0059568</t>
  </si>
  <si>
    <t>SPIRÁLA EMBOLIZAČNÍ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</si>
  <si>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</si>
  <si>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</si>
  <si>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</si>
  <si>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</si>
  <si>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</si>
  <si>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</si>
  <si>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</si>
  <si>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</si>
  <si>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</si>
  <si>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</si>
  <si>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0092014</t>
  </si>
  <si>
    <t>BUŽIE DILATAČNÍ JÍCNOVÁ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</si>
  <si>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</si>
  <si>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</si>
  <si>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</si>
  <si>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</si>
  <si>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</si>
  <si>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</si>
  <si>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</si>
  <si>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</si>
  <si>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</si>
  <si>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</si>
  <si>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</si>
  <si>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</si>
  <si>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0141907</t>
  </si>
  <si>
    <t>STENT JÍC.BILIÁRNÍ,KOLOREK.DUODEN.TRACH.BRONCH.SX-</t>
  </si>
  <si>
    <t>0111638</t>
  </si>
  <si>
    <t>STENT PERIFERNÍ ISTHMUS LOGIC,BALONEXPANDIBILNÍ,CO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</si>
  <si>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</si>
  <si>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</si>
  <si>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</si>
  <si>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</si>
  <si>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</si>
  <si>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</si>
  <si>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</si>
  <si>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</si>
  <si>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0052563</t>
  </si>
  <si>
    <t>KATETR SUPRAPUBICKÝ COOK-COPE LOOP U-085412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</si>
  <si>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</si>
  <si>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</si>
  <si>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</si>
  <si>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</si>
  <si>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</si>
  <si>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</si>
  <si>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</si>
  <si>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</si>
  <si>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</si>
  <si>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</si>
  <si>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</si>
  <si>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</si>
  <si>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</si>
  <si>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</si>
  <si>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</si>
  <si>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</si>
  <si>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</si>
  <si>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</si>
  <si>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</si>
  <si>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</si>
  <si>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</si>
  <si>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</si>
  <si>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</si>
  <si>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</si>
  <si>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</si>
  <si>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</si>
  <si>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</si>
  <si>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</si>
  <si>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</si>
  <si>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</si>
  <si>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</si>
  <si>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</si>
  <si>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</si>
  <si>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</si>
  <si>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</si>
  <si>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</si>
  <si>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</si>
  <si>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</si>
  <si>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</si>
  <si>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</si>
  <si>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</si>
  <si>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</si>
  <si>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</si>
  <si>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</si>
  <si>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</si>
  <si>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</si>
  <si>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</si>
  <si>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</si>
  <si>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</si>
  <si>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</si>
  <si>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</si>
  <si>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</si>
  <si>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</si>
  <si>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</si>
  <si>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</si>
  <si>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</si>
  <si>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</si>
  <si>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</si>
  <si>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</si>
  <si>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</si>
  <si>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</si>
  <si>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</si>
  <si>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</si>
  <si>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</si>
  <si>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</si>
  <si>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</si>
  <si>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</si>
  <si>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</si>
  <si>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</si>
  <si>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</si>
  <si>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</si>
  <si>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</si>
  <si>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</si>
  <si>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</si>
  <si>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</si>
  <si>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</si>
  <si>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</si>
  <si>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</si>
  <si>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</si>
  <si>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</si>
  <si>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</si>
  <si>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</si>
  <si>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</si>
  <si>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</si>
  <si>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</si>
  <si>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</si>
  <si>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</si>
  <si>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</si>
  <si>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</si>
  <si>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</si>
  <si>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</si>
  <si>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</si>
  <si>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</si>
  <si>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</si>
  <si>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</si>
  <si>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</si>
  <si>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</si>
  <si>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</si>
  <si>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</si>
  <si>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</si>
  <si>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</si>
  <si>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</si>
  <si>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</si>
  <si>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</si>
  <si>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</si>
  <si>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</si>
  <si>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</si>
  <si>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</si>
  <si>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</si>
  <si>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</si>
  <si>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</si>
  <si>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</si>
  <si>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</si>
  <si>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</si>
  <si>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</si>
  <si>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</si>
  <si>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</si>
  <si>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</si>
  <si>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</si>
  <si>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</si>
  <si>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</si>
  <si>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</si>
  <si>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</si>
  <si>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</si>
  <si>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</si>
  <si>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</si>
  <si>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</si>
  <si>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</si>
  <si>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</si>
  <si>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</si>
  <si>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</si>
  <si>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</si>
  <si>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</si>
  <si>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</si>
  <si>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</si>
  <si>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</si>
  <si>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</si>
  <si>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</si>
  <si>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</si>
  <si>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</si>
  <si>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</si>
  <si>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</si>
  <si>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</si>
  <si>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</si>
  <si>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</si>
  <si>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</si>
  <si>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</si>
  <si>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</si>
  <si>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</si>
  <si>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</si>
  <si>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</si>
  <si>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</si>
  <si>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</si>
  <si>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</si>
  <si>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</si>
  <si>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</si>
  <si>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</si>
  <si>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</si>
  <si>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</si>
  <si>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</si>
  <si>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</si>
  <si>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</si>
  <si>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</si>
  <si>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</si>
  <si>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</si>
  <si>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</si>
  <si>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</si>
  <si>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</si>
  <si>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</si>
  <si>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</si>
  <si>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</si>
  <si>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</si>
  <si>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</si>
  <si>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</si>
  <si>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</si>
  <si>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</si>
  <si>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</si>
  <si>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</si>
  <si>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</si>
  <si>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</si>
  <si>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</si>
  <si>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</si>
  <si>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</si>
  <si>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</si>
  <si>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</si>
  <si>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</si>
  <si>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</si>
  <si>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</si>
  <si>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</si>
  <si>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</si>
  <si>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</si>
  <si>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</si>
  <si>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</si>
  <si>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</si>
  <si>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</si>
  <si>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</si>
  <si>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</si>
  <si>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</si>
  <si>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</si>
  <si>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</si>
  <si>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</si>
  <si>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</si>
  <si>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</si>
  <si>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</si>
  <si>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</si>
  <si>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</si>
  <si>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</si>
  <si>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</si>
  <si>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</si>
  <si>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</si>
  <si>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</si>
  <si>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</si>
  <si>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</si>
  <si>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</si>
  <si>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</si>
  <si>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</si>
  <si>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</si>
  <si>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</si>
  <si>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</si>
  <si>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</si>
  <si>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</si>
  <si>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</si>
  <si>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</si>
  <si>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</si>
  <si>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</si>
  <si>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</si>
  <si>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</si>
  <si>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</si>
  <si>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</si>
  <si>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</si>
  <si>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</si>
  <si>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82149</t>
  </si>
  <si>
    <t>SEROTYPIZACE STŘEVNÍCH A JINÝCH PATOGENŮ</t>
  </si>
  <si>
    <t>41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</si>
  <si>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</si>
  <si>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</si>
  <si>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</si>
  <si>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</si>
  <si>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</si>
  <si>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</si>
  <si>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</si>
  <si>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</si>
  <si>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</si>
  <si>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</si>
  <si>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</si>
  <si>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</si>
  <si>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</si>
  <si>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</si>
  <si>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</si>
  <si>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</si>
  <si>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</si>
  <si>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</si>
  <si>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</si>
  <si>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</si>
  <si>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</si>
  <si>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</si>
  <si>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</si>
  <si>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</si>
  <si>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91173</t>
  </si>
  <si>
    <t>STANOVENÍ IgA ELISA</t>
  </si>
  <si>
    <t>91259</t>
  </si>
  <si>
    <t>STANOVENÍ ANTI NUKLEOHISTON Ab ELISA</t>
  </si>
  <si>
    <t>91189</t>
  </si>
  <si>
    <t>STANOVENÍ IgE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</si>
  <si>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</si>
  <si>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</si>
  <si>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</si>
  <si>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</si>
  <si>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</si>
  <si>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</si>
  <si>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91199</t>
  </si>
  <si>
    <t>STANOVENÍ IgA PROTI POTRAVINOVÝM ALERGENŮM ELISA</t>
  </si>
  <si>
    <t>91149</t>
  </si>
  <si>
    <t>STANOVENÍ A1 - ANTITRYPSINU</t>
  </si>
  <si>
    <t>44</t>
  </si>
  <si>
    <t>94211</t>
  </si>
  <si>
    <t>DLOUHODOBÁ KULTIVACE BUNĚK RŮZNÝCH TKÁNÍ Z PRENATÁ</t>
  </si>
  <si>
    <t>94189</t>
  </si>
  <si>
    <t>HYBRIDIZACE DNA SE ZNAČENOU SONDOU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</si>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</sst>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9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5" fillId="0" borderId="140" xfId="0" applyNumberFormat="1" applyFont="1" applyBorder="1"/>
    <xf numFmtId="9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7" fontId="12" fillId="0" borderId="2" xfId="0" applyNumberFormat="1" applyFont="1" applyBorder="1"/>
    <xf numFmtId="167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1.4284448692220475</c:v>
                </c:pt>
                <c:pt idx="1">
                  <c:v>1.4119703652051607</c:v>
                </c:pt>
                <c:pt idx="2">
                  <c:v>1.5262098889850224</c:v>
                </c:pt>
                <c:pt idx="3">
                  <c:v>1.5879090309626473</c:v>
                </c:pt>
                <c:pt idx="4">
                  <c:v>1.5346201471104901</c:v>
                </c:pt>
                <c:pt idx="5">
                  <c:v>1.5938936359218046</c:v>
                </c:pt>
                <c:pt idx="6">
                  <c:v>1.5365405128535223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40128"/>
        <c:axId val="1075842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1.6302855748653815</c:v>
                </c:pt>
                <c:pt idx="1">
                  <c:v>1.6302855748653815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192576"/>
        <c:axId val="1296158720"/>
      </c:scatterChart>
      <c:catAx>
        <c:axId val="10758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58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84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5840128"/>
        <c:crosses val="autoZero"/>
        <c:crossBetween val="between"/>
      </c:valAx>
      <c:valAx>
        <c:axId val="109719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6158720"/>
        <c:crosses val="max"/>
        <c:crossBetween val="midCat"/>
      </c:valAx>
      <c:valAx>
        <c:axId val="1296158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97192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0.86413656884875845</c:v>
                </c:pt>
                <c:pt idx="1">
                  <c:v>0.85745732544707265</c:v>
                </c:pt>
                <c:pt idx="2">
                  <c:v>0.88205327547120527</c:v>
                </c:pt>
                <c:pt idx="3">
                  <c:v>0.88718022887523307</c:v>
                </c:pt>
                <c:pt idx="4">
                  <c:v>0.89515698765164553</c:v>
                </c:pt>
                <c:pt idx="5">
                  <c:v>0.89446762338065089</c:v>
                </c:pt>
                <c:pt idx="6">
                  <c:v>0.88721345471471291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31616"/>
        <c:axId val="1008037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39424"/>
        <c:axId val="1008040960"/>
      </c:scatterChart>
      <c:catAx>
        <c:axId val="10080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803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037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8031616"/>
        <c:crosses val="autoZero"/>
        <c:crossBetween val="between"/>
      </c:valAx>
      <c:valAx>
        <c:axId val="1008039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08040960"/>
        <c:crosses val="max"/>
        <c:crossBetween val="midCat"/>
      </c:valAx>
      <c:valAx>
        <c:axId val="100804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080394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3354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5240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5241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5262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6226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6233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6402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7493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8016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8827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61414.614435429547</v>
      </c>
      <c r="D4" s="287">
        <f ca="1">IF(ISERROR(VLOOKUP("Náklady celkem",INDIRECT("HI!$A:$G"),5,0)),0,VLOOKUP("Náklady celkem",INDIRECT("HI!$A:$G"),5,0))</f>
        <v>62529.531240000055</v>
      </c>
      <c r="E4" s="288">
        <f ca="1">IF(C4=0,0,D4/C4)</f>
        <v>1.0181539331447358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4492.3788977965232</v>
      </c>
      <c r="D7" s="295">
        <f>IF(ISERROR(HI!E5),"",HI!E5)</f>
        <v>4769.5504700000029</v>
      </c>
      <c r="E7" s="292">
        <f t="shared" ref="E7:E15" si="0">IF(C7=0,0,D7/C7)</f>
        <v>1.0616981733974911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0.9970423387855013</v>
      </c>
      <c r="E8" s="292">
        <f t="shared" si="0"/>
        <v>1.1078248208727792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0.19320789352914181</v>
      </c>
      <c r="E9" s="292">
        <f>IF(C9=0,0,D9/C9)</f>
        <v>0.64402631176380609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0.84831878157282292</v>
      </c>
      <c r="E11" s="292">
        <f t="shared" si="0"/>
        <v>1.4138646359547049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0.83073785255891053</v>
      </c>
      <c r="E12" s="292">
        <f t="shared" si="0"/>
        <v>1.0384223156986381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9780.431627927057</v>
      </c>
      <c r="D15" s="295">
        <f>IF(ISERROR(HI!E6),"",HI!E6)</f>
        <v>9006.2232300000032</v>
      </c>
      <c r="E15" s="292">
        <f t="shared" si="0"/>
        <v>0.92084108070278026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39676.195977438219</v>
      </c>
      <c r="D16" s="291">
        <f ca="1">IF(ISERROR(VLOOKUP("Osobní náklady (Kč) *",INDIRECT("HI!$A:$G"),5,0)),0,VLOOKUP("Osobní náklady (Kč) *",INDIRECT("HI!$A:$G"),5,0))</f>
        <v>41258.297720000039</v>
      </c>
      <c r="E16" s="292">
        <f ca="1">IF(C16=0,0,D16/C16)</f>
        <v>1.0398753384387323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100123.36000000002</v>
      </c>
      <c r="D18" s="311">
        <f ca="1">IF(ISERROR(VLOOKUP("Výnosy celkem",INDIRECT("HI!$A:$G"),5,0)),0,VLOOKUP("Výnosy celkem",INDIRECT("HI!$A:$G"),5,0))</f>
        <v>96079.158000000025</v>
      </c>
      <c r="E18" s="312">
        <f t="shared" ref="E18:E28" ca="1" si="1">IF(C18=0,0,D18/C18)</f>
        <v>0.9596078078082878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2500.9899999999998</v>
      </c>
      <c r="D19" s="291">
        <f ca="1">IF(ISERROR(VLOOKUP("Ambulance *",INDIRECT("HI!$A:$G"),5,0)),0,VLOOKUP("Ambulance *",INDIRECT("HI!$A:$G"),5,0))</f>
        <v>2516.5079999999998</v>
      </c>
      <c r="E19" s="292">
        <f t="shared" ca="1" si="1"/>
        <v>1.0062047429218031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1.0062047429218031</v>
      </c>
      <c r="E20" s="292">
        <f t="shared" si="1"/>
        <v>1.0062047429218031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1.0206924918104621</v>
      </c>
      <c r="E21" s="292">
        <f t="shared" si="1"/>
        <v>1.2008146962476025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97622.37000000001</v>
      </c>
      <c r="D22" s="291">
        <f ca="1">IF(ISERROR(VLOOKUP("Hospitalizace *",INDIRECT("HI!$A:$G"),5,0)),0,VLOOKUP("Hospitalizace *",INDIRECT("HI!$A:$G"),5,0))</f>
        <v>93562.650000000023</v>
      </c>
      <c r="E22" s="292">
        <f ca="1">IF(C22=0,0,D22/C22)</f>
        <v>0.95841403973290151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0.95841403973290151</v>
      </c>
      <c r="E23" s="292">
        <f t="shared" si="1"/>
        <v>0.95841403973290151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0.95841403973290151</v>
      </c>
      <c r="E24" s="292">
        <f t="shared" si="1"/>
        <v>0.95841403973290151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0.91871165644171782</v>
      </c>
      <c r="E26" s="292">
        <f t="shared" si="1"/>
        <v>0.96706490151759772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0.88721345471471291</v>
      </c>
      <c r="E27" s="292">
        <f t="shared" si="1"/>
        <v>0.88721345471471291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0.86682807946580298</v>
      </c>
      <c r="D28" s="297">
        <f>IF(ISERROR(VLOOKUP("Celkem:",'ZV Vyžád.'!$A:$M,7,0)),"",VLOOKUP("Celkem:",'ZV Vyžád.'!$A:$M,7,0))</f>
        <v>1.1931261570471678</v>
      </c>
      <c r="E28" s="292">
        <f t="shared" si="1"/>
        <v>1.3764276738502188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6164.9107600000007</v>
      </c>
      <c r="C5" s="33">
        <v>4480.9458399999985</v>
      </c>
      <c r="D5" s="12"/>
      <c r="E5" s="230">
        <v>4769.5504700000029</v>
      </c>
      <c r="F5" s="32">
        <v>4492.3788977965232</v>
      </c>
      <c r="G5" s="229">
        <f>E5-F5</f>
        <v>277.17157220347963</v>
      </c>
      <c r="H5" s="235">
        <f>IF(F5&lt;0.00000001,"",E5/F5)</f>
        <v>1.0616981733974911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6787.5464600000005</v>
      </c>
      <c r="C6" s="35">
        <v>8424.7996999999959</v>
      </c>
      <c r="D6" s="12"/>
      <c r="E6" s="231">
        <v>9006.2232300000032</v>
      </c>
      <c r="F6" s="34">
        <v>9780.431627927057</v>
      </c>
      <c r="G6" s="232">
        <f>E6-F6</f>
        <v>-774.20839792705374</v>
      </c>
      <c r="H6" s="236">
        <f>IF(F6&lt;0.00000001,"",E6/F6)</f>
        <v>0.92084108070278026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40330.092440000008</v>
      </c>
      <c r="C7" s="35">
        <v>39360.553639999991</v>
      </c>
      <c r="D7" s="12"/>
      <c r="E7" s="231">
        <v>41258.297720000039</v>
      </c>
      <c r="F7" s="34">
        <v>39676.195977438219</v>
      </c>
      <c r="G7" s="232">
        <f>E7-F7</f>
        <v>1582.1017425618193</v>
      </c>
      <c r="H7" s="236">
        <f>IF(F7&lt;0.00000001,"",E7/F7)</f>
        <v>1.0398753384387323</v>
      </c>
    </row>
    <row r="8" spans="1:8" ht="14.4" customHeight="1" thickBot="1" x14ac:dyDescent="0.35">
      <c r="A8" s="1" t="s">
        <v>97</v>
      </c>
      <c r="B8" s="15">
        <v>9201.0414699999928</v>
      </c>
      <c r="C8" s="37">
        <v>7216.7438600000041</v>
      </c>
      <c r="D8" s="12"/>
      <c r="E8" s="233">
        <v>7495.459820000011</v>
      </c>
      <c r="F8" s="36">
        <v>7465.6079322677469</v>
      </c>
      <c r="G8" s="234">
        <f>E8-F8</f>
        <v>29.851887732264004</v>
      </c>
      <c r="H8" s="237">
        <f>IF(F8&lt;0.00000001,"",E8/F8)</f>
        <v>1.0039985876573077</v>
      </c>
    </row>
    <row r="9" spans="1:8" ht="14.4" customHeight="1" thickBot="1" x14ac:dyDescent="0.35">
      <c r="A9" s="2" t="s">
        <v>98</v>
      </c>
      <c r="B9" s="3">
        <v>62483.591130000001</v>
      </c>
      <c r="C9" s="39">
        <v>59483.04303999999</v>
      </c>
      <c r="D9" s="12"/>
      <c r="E9" s="3">
        <v>62529.531240000055</v>
      </c>
      <c r="F9" s="38">
        <v>61414.614435429547</v>
      </c>
      <c r="G9" s="38">
        <f>E9-F9</f>
        <v>1114.9168045705082</v>
      </c>
      <c r="H9" s="238">
        <f>IF(F9&lt;0.00000001,"",E9/F9)</f>
        <v>1.0181539331447358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2500.9899999999998</v>
      </c>
      <c r="C11" s="33">
        <f>IF(ISERROR(VLOOKUP("Celkem:",'ZV Vykáz.-A'!A:F,4,0)),0,VLOOKUP("Celkem:",'ZV Vykáz.-A'!A:F,4,0)/1000)</f>
        <v>2163.5010000000002</v>
      </c>
      <c r="D11" s="12"/>
      <c r="E11" s="230">
        <f>IF(ISERROR(VLOOKUP("Celkem:",'ZV Vykáz.-A'!A:F,6,0)),0,VLOOKUP("Celkem:",'ZV Vykáz.-A'!A:F,6,0)/1000)</f>
        <v>2516.5079999999998</v>
      </c>
      <c r="F11" s="32">
        <f>B11</f>
        <v>2500.9899999999998</v>
      </c>
      <c r="G11" s="229">
        <f>E11-F11</f>
        <v>15.518000000000029</v>
      </c>
      <c r="H11" s="235">
        <f>IF(F11&lt;0.00000001,"",E11/F11)</f>
        <v>1.0062047429218031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97622.37000000001</v>
      </c>
      <c r="C12" s="37">
        <f>IF(ISERROR(VLOOKUP("Celkem",CaseMix!A:D,3,0)),0,VLOOKUP("Celkem",CaseMix!A:D,3,0)*30)</f>
        <v>88904.310000000012</v>
      </c>
      <c r="D12" s="12"/>
      <c r="E12" s="233">
        <f>IF(ISERROR(VLOOKUP("Celkem",CaseMix!A:D,4,0)),0,VLOOKUP("Celkem",CaseMix!A:D,4,0)*30)</f>
        <v>93562.650000000023</v>
      </c>
      <c r="F12" s="36">
        <f>B12</f>
        <v>97622.37000000001</v>
      </c>
      <c r="G12" s="234">
        <f>E12-F12</f>
        <v>-4059.7199999999866</v>
      </c>
      <c r="H12" s="237">
        <f>IF(F12&lt;0.00000001,"",E12/F12)</f>
        <v>0.95841403973290151</v>
      </c>
    </row>
    <row r="13" spans="1:8" ht="14.4" customHeight="1" thickBot="1" x14ac:dyDescent="0.35">
      <c r="A13" s="4" t="s">
        <v>101</v>
      </c>
      <c r="B13" s="9">
        <f>SUM(B11:B12)</f>
        <v>100123.36000000002</v>
      </c>
      <c r="C13" s="41">
        <f>SUM(C11:C12)</f>
        <v>91067.811000000016</v>
      </c>
      <c r="D13" s="12"/>
      <c r="E13" s="9">
        <f>SUM(E11:E12)</f>
        <v>96079.158000000025</v>
      </c>
      <c r="F13" s="40">
        <f>SUM(F11:F12)</f>
        <v>100123.36000000002</v>
      </c>
      <c r="G13" s="40">
        <f>E13-F13</f>
        <v>-4044.2019999999902</v>
      </c>
      <c r="H13" s="239">
        <f>IF(F13&lt;0.00000001,"",E13/F13)</f>
        <v>0.9596078078082878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1.6023944557170016</v>
      </c>
      <c r="C15" s="43">
        <f>IF(C9=0,"",C13/C9)</f>
        <v>1.5309877629959268</v>
      </c>
      <c r="D15" s="12"/>
      <c r="E15" s="10">
        <f>IF(E9=0,"",E13/E9)</f>
        <v>1.5365405128535223</v>
      </c>
      <c r="F15" s="42">
        <f>IF(F9=0,"",F13/F9)</f>
        <v>1.6302855748653815</v>
      </c>
      <c r="G15" s="42">
        <f>IF(ISERROR(F15-E15),"",E15-F15)</f>
        <v>-9.374506201185917E-2</v>
      </c>
      <c r="H15" s="240">
        <f>IF(ISERROR(F15-E15),"",IF(F15&lt;0.00000001,"",E15/F15))</f>
        <v>0.94249776636857008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1.4284448692220475</v>
      </c>
      <c r="C4" s="331">
        <f t="shared" ref="C4:M4" si="0">(C10+C8)/C6</f>
        <v>1.4119703652051607</v>
      </c>
      <c r="D4" s="331">
        <f t="shared" si="0"/>
        <v>1.5262098889850224</v>
      </c>
      <c r="E4" s="331">
        <f t="shared" si="0"/>
        <v>1.5879090309626473</v>
      </c>
      <c r="F4" s="331">
        <f t="shared" si="0"/>
        <v>1.5346201471104901</v>
      </c>
      <c r="G4" s="331">
        <f t="shared" si="0"/>
        <v>1.5938936359218046</v>
      </c>
      <c r="H4" s="331">
        <f t="shared" si="0"/>
        <v>1.5365405128535223</v>
      </c>
      <c r="I4" s="331">
        <f t="shared" si="0"/>
        <v>4.0245112190928974E-2</v>
      </c>
      <c r="J4" s="331">
        <f t="shared" si="0"/>
        <v>4.0245112190928974E-2</v>
      </c>
      <c r="K4" s="331">
        <f t="shared" si="0"/>
        <v>4.0245112190928974E-2</v>
      </c>
      <c r="L4" s="331">
        <f t="shared" si="0"/>
        <v>4.0245112190928974E-2</v>
      </c>
      <c r="M4" s="331">
        <f t="shared" si="0"/>
        <v>4.0245112190928974E-2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8138.1355700000404</v>
      </c>
      <c r="C5" s="331">
        <f>IF(ISERROR(VLOOKUP($A5,'Man Tab'!$A:$Q,COLUMN()+2,0)),0,VLOOKUP($A5,'Man Tab'!$A:$Q,COLUMN()+2,0))</f>
        <v>8490.5066299999999</v>
      </c>
      <c r="D5" s="331">
        <f>IF(ISERROR(VLOOKUP($A5,'Man Tab'!$A:$Q,COLUMN()+2,0)),0,VLOOKUP($A5,'Man Tab'!$A:$Q,COLUMN()+2,0))</f>
        <v>8553.7126499999995</v>
      </c>
      <c r="E5" s="331">
        <f>IF(ISERROR(VLOOKUP($A5,'Man Tab'!$A:$Q,COLUMN()+2,0)),0,VLOOKUP($A5,'Man Tab'!$A:$Q,COLUMN()+2,0))</f>
        <v>7728.9473600000001</v>
      </c>
      <c r="F5" s="331">
        <f>IF(ISERROR(VLOOKUP($A5,'Man Tab'!$A:$Q,COLUMN()+2,0)),0,VLOOKUP($A5,'Man Tab'!$A:$Q,COLUMN()+2,0))</f>
        <v>9855.5578000000005</v>
      </c>
      <c r="G5" s="331">
        <f>IF(ISERROR(VLOOKUP($A5,'Man Tab'!$A:$Q,COLUMN()+2,0)),0,VLOOKUP($A5,'Man Tab'!$A:$Q,COLUMN()+2,0))</f>
        <v>8678.6882700000006</v>
      </c>
      <c r="H5" s="331">
        <f>IF(ISERROR(VLOOKUP($A5,'Man Tab'!$A:$Q,COLUMN()+2,0)),0,VLOOKUP($A5,'Man Tab'!$A:$Q,COLUMN()+2,0))</f>
        <v>11083.982959999999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8138.1355700000404</v>
      </c>
      <c r="C6" s="333">
        <f t="shared" ref="C6:M6" si="1">C5+B6</f>
        <v>16628.642200000038</v>
      </c>
      <c r="D6" s="333">
        <f t="shared" si="1"/>
        <v>25182.35485000004</v>
      </c>
      <c r="E6" s="333">
        <f t="shared" si="1"/>
        <v>32911.302210000038</v>
      </c>
      <c r="F6" s="333">
        <f t="shared" si="1"/>
        <v>42766.86001000004</v>
      </c>
      <c r="G6" s="333">
        <f t="shared" si="1"/>
        <v>51445.548280000039</v>
      </c>
      <c r="H6" s="333">
        <f t="shared" si="1"/>
        <v>62529.53124000004</v>
      </c>
      <c r="I6" s="333">
        <f t="shared" si="1"/>
        <v>62529.53124000004</v>
      </c>
      <c r="J6" s="333">
        <f t="shared" si="1"/>
        <v>62529.53124000004</v>
      </c>
      <c r="K6" s="333">
        <f t="shared" si="1"/>
        <v>62529.53124000004</v>
      </c>
      <c r="L6" s="333">
        <f t="shared" si="1"/>
        <v>62529.53124000004</v>
      </c>
      <c r="M6" s="333">
        <f t="shared" si="1"/>
        <v>62529.53124000004</v>
      </c>
    </row>
    <row r="7" spans="1:13" ht="14.4" customHeight="1" x14ac:dyDescent="0.3">
      <c r="A7" s="332" t="s">
        <v>127</v>
      </c>
      <c r="B7" s="332">
        <v>374.87900000000002</v>
      </c>
      <c r="C7" s="332">
        <v>758.53700000000003</v>
      </c>
      <c r="D7" s="332">
        <v>1243.8340000000001</v>
      </c>
      <c r="E7" s="332">
        <v>1691.2049999999999</v>
      </c>
      <c r="F7" s="332">
        <v>2125.058</v>
      </c>
      <c r="G7" s="332">
        <v>2655.7820000000002</v>
      </c>
      <c r="H7" s="332">
        <v>3118.7550000000001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11246.37</v>
      </c>
      <c r="C8" s="333">
        <f t="shared" ref="C8:M8" si="2">C7*30</f>
        <v>22756.11</v>
      </c>
      <c r="D8" s="333">
        <f t="shared" si="2"/>
        <v>37315.020000000004</v>
      </c>
      <c r="E8" s="333">
        <f t="shared" si="2"/>
        <v>50736.149999999994</v>
      </c>
      <c r="F8" s="333">
        <f t="shared" si="2"/>
        <v>63751.74</v>
      </c>
      <c r="G8" s="333">
        <f t="shared" si="2"/>
        <v>79673.460000000006</v>
      </c>
      <c r="H8" s="333">
        <f t="shared" si="2"/>
        <v>93562.650000000009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378508</v>
      </c>
      <c r="C9" s="332">
        <v>344532</v>
      </c>
      <c r="D9" s="332">
        <v>395499</v>
      </c>
      <c r="E9" s="332">
        <v>405465</v>
      </c>
      <c r="F9" s="332">
        <v>355141</v>
      </c>
      <c r="G9" s="332">
        <v>446127</v>
      </c>
      <c r="H9" s="332">
        <v>191236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378.50799999999998</v>
      </c>
      <c r="C10" s="333">
        <f t="shared" ref="C10:M10" si="3">C9/1000+B10</f>
        <v>723.04</v>
      </c>
      <c r="D10" s="333">
        <f t="shared" si="3"/>
        <v>1118.539</v>
      </c>
      <c r="E10" s="333">
        <f t="shared" si="3"/>
        <v>1524.0039999999999</v>
      </c>
      <c r="F10" s="333">
        <f t="shared" si="3"/>
        <v>1879.145</v>
      </c>
      <c r="G10" s="333">
        <f t="shared" si="3"/>
        <v>2325.2719999999999</v>
      </c>
      <c r="H10" s="333">
        <f t="shared" si="3"/>
        <v>2516.5079999999998</v>
      </c>
      <c r="I10" s="333">
        <f t="shared" si="3"/>
        <v>2516.5079999999998</v>
      </c>
      <c r="J10" s="333">
        <f t="shared" si="3"/>
        <v>2516.5079999999998</v>
      </c>
      <c r="K10" s="333">
        <f t="shared" si="3"/>
        <v>2516.5079999999998</v>
      </c>
      <c r="L10" s="333">
        <f t="shared" si="3"/>
        <v>2516.5079999999998</v>
      </c>
      <c r="M10" s="333">
        <f t="shared" si="3"/>
        <v>2516.5079999999998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1.6302855748653815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1.6302855748653815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43.646710178603001</v>
      </c>
      <c r="C6" s="53">
        <v>3.637225848216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>
        <v>0</v>
      </c>
    </row>
    <row r="7" spans="1:17" ht="14.4" customHeight="1" x14ac:dyDescent="0.3">
      <c r="A7" s="19" t="s">
        <v>35</v>
      </c>
      <c r="B7" s="55">
        <v>7701.2209676511902</v>
      </c>
      <c r="C7" s="56">
        <v>641.76841397093301</v>
      </c>
      <c r="D7" s="56">
        <v>539.27403000000299</v>
      </c>
      <c r="E7" s="56">
        <v>725.93782999999996</v>
      </c>
      <c r="F7" s="56">
        <v>697.27206000000001</v>
      </c>
      <c r="G7" s="56">
        <v>634.22600999999997</v>
      </c>
      <c r="H7" s="56">
        <v>748.59992999999997</v>
      </c>
      <c r="I7" s="56">
        <v>659.30137999999999</v>
      </c>
      <c r="J7" s="56">
        <v>764.93922999999995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4769.5504700000001</v>
      </c>
      <c r="Q7" s="189">
        <v>1.0616981733969999</v>
      </c>
    </row>
    <row r="8" spans="1:17" ht="14.4" customHeight="1" x14ac:dyDescent="0.3">
      <c r="A8" s="19" t="s">
        <v>36</v>
      </c>
      <c r="B8" s="55">
        <v>1841.46911911452</v>
      </c>
      <c r="C8" s="56">
        <v>153.45575992620999</v>
      </c>
      <c r="D8" s="56">
        <v>199.46400000000099</v>
      </c>
      <c r="E8" s="56">
        <v>184.649</v>
      </c>
      <c r="F8" s="56">
        <v>138.26400000000001</v>
      </c>
      <c r="G8" s="56">
        <v>108.527</v>
      </c>
      <c r="H8" s="56">
        <v>176.078</v>
      </c>
      <c r="I8" s="56">
        <v>109.01300000000001</v>
      </c>
      <c r="J8" s="56">
        <v>183.63499999999999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1099.6300000000001</v>
      </c>
      <c r="Q8" s="189">
        <v>1.023682656653</v>
      </c>
    </row>
    <row r="9" spans="1:17" ht="14.4" customHeight="1" x14ac:dyDescent="0.3">
      <c r="A9" s="19" t="s">
        <v>37</v>
      </c>
      <c r="B9" s="55">
        <v>16766.454219303501</v>
      </c>
      <c r="C9" s="56">
        <v>1397.20451827529</v>
      </c>
      <c r="D9" s="56">
        <v>1140.63150000001</v>
      </c>
      <c r="E9" s="56">
        <v>1438.79513</v>
      </c>
      <c r="F9" s="56">
        <v>1265.85862</v>
      </c>
      <c r="G9" s="56">
        <v>796.90864999999997</v>
      </c>
      <c r="H9" s="56">
        <v>1664.27162</v>
      </c>
      <c r="I9" s="56">
        <v>1361.1561999999999</v>
      </c>
      <c r="J9" s="56">
        <v>1338.60151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9006.2232300000105</v>
      </c>
      <c r="Q9" s="189">
        <v>0.92084108070199999</v>
      </c>
    </row>
    <row r="10" spans="1:17" ht="14.4" customHeight="1" x14ac:dyDescent="0.3">
      <c r="A10" s="19" t="s">
        <v>38</v>
      </c>
      <c r="B10" s="55">
        <v>1447.49489496964</v>
      </c>
      <c r="C10" s="56">
        <v>120.624574580803</v>
      </c>
      <c r="D10" s="56">
        <v>124.290590000001</v>
      </c>
      <c r="E10" s="56">
        <v>121.374</v>
      </c>
      <c r="F10" s="56">
        <v>134.74517</v>
      </c>
      <c r="G10" s="56">
        <v>119.15989</v>
      </c>
      <c r="H10" s="56">
        <v>126.57321</v>
      </c>
      <c r="I10" s="56">
        <v>130.73631</v>
      </c>
      <c r="J10" s="56">
        <v>100.99772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857.87689000000103</v>
      </c>
      <c r="Q10" s="189">
        <v>1.0159939784609999</v>
      </c>
    </row>
    <row r="11" spans="1:17" ht="14.4" customHeight="1" x14ac:dyDescent="0.3">
      <c r="A11" s="19" t="s">
        <v>39</v>
      </c>
      <c r="B11" s="55">
        <v>1095.1300380667001</v>
      </c>
      <c r="C11" s="56">
        <v>91.260836505556995</v>
      </c>
      <c r="D11" s="56">
        <v>66.832639999999998</v>
      </c>
      <c r="E11" s="56">
        <v>75.879559999999998</v>
      </c>
      <c r="F11" s="56">
        <v>84.861149999999995</v>
      </c>
      <c r="G11" s="56">
        <v>82.664379999999994</v>
      </c>
      <c r="H11" s="56">
        <v>74.243110000000001</v>
      </c>
      <c r="I11" s="56">
        <v>87.050020000000004</v>
      </c>
      <c r="J11" s="56">
        <v>70.971119999999999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542.50198</v>
      </c>
      <c r="Q11" s="189">
        <v>0.84921731845399995</v>
      </c>
    </row>
    <row r="12" spans="1:17" ht="14.4" customHeight="1" x14ac:dyDescent="0.3">
      <c r="A12" s="19" t="s">
        <v>40</v>
      </c>
      <c r="B12" s="55">
        <v>78.122264217139005</v>
      </c>
      <c r="C12" s="56">
        <v>6.5101886847610002</v>
      </c>
      <c r="D12" s="56">
        <v>1.13754</v>
      </c>
      <c r="E12" s="56">
        <v>12.032030000000001</v>
      </c>
      <c r="F12" s="56">
        <v>7.1156199999999998</v>
      </c>
      <c r="G12" s="56">
        <v>0.90293000000000001</v>
      </c>
      <c r="H12" s="56">
        <v>1.9422999999999999</v>
      </c>
      <c r="I12" s="56">
        <v>5.9701500000000003</v>
      </c>
      <c r="J12" s="56">
        <v>7.4989299999999997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36.599499999999999</v>
      </c>
      <c r="Q12" s="189">
        <v>0.80312572387299996</v>
      </c>
    </row>
    <row r="13" spans="1:17" ht="14.4" customHeight="1" x14ac:dyDescent="0.3">
      <c r="A13" s="19" t="s">
        <v>41</v>
      </c>
      <c r="B13" s="55">
        <v>206.521182226458</v>
      </c>
      <c r="C13" s="56">
        <v>17.210098518871</v>
      </c>
      <c r="D13" s="56">
        <v>11.38621</v>
      </c>
      <c r="E13" s="56">
        <v>16.21387</v>
      </c>
      <c r="F13" s="56">
        <v>20.824719999999999</v>
      </c>
      <c r="G13" s="56">
        <v>19.651289999999999</v>
      </c>
      <c r="H13" s="56">
        <v>14.70635</v>
      </c>
      <c r="I13" s="56">
        <v>19.596229999999998</v>
      </c>
      <c r="J13" s="56">
        <v>16.205259999999999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118.58393</v>
      </c>
      <c r="Q13" s="189">
        <v>0.98433843420400002</v>
      </c>
    </row>
    <row r="14" spans="1:17" ht="14.4" customHeight="1" x14ac:dyDescent="0.3">
      <c r="A14" s="19" t="s">
        <v>42</v>
      </c>
      <c r="B14" s="55">
        <v>2353.8949031831698</v>
      </c>
      <c r="C14" s="56">
        <v>196.157908598597</v>
      </c>
      <c r="D14" s="56">
        <v>249.43400000000099</v>
      </c>
      <c r="E14" s="56">
        <v>208.73699999999999</v>
      </c>
      <c r="F14" s="56">
        <v>191.11199999999999</v>
      </c>
      <c r="G14" s="56">
        <v>173.01900000000001</v>
      </c>
      <c r="H14" s="56">
        <v>151.001</v>
      </c>
      <c r="I14" s="56">
        <v>145.17400000000001</v>
      </c>
      <c r="J14" s="56">
        <v>136.428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1254.905</v>
      </c>
      <c r="Q14" s="189">
        <v>0.91391748687499996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554.36828865589598</v>
      </c>
      <c r="C17" s="56">
        <v>46.197357387990998</v>
      </c>
      <c r="D17" s="56">
        <v>16.789200000000001</v>
      </c>
      <c r="E17" s="56">
        <v>38.660150000000002</v>
      </c>
      <c r="F17" s="56">
        <v>16.04101</v>
      </c>
      <c r="G17" s="56">
        <v>31.323180000000001</v>
      </c>
      <c r="H17" s="56">
        <v>40.212719999999997</v>
      </c>
      <c r="I17" s="56">
        <v>15.84619</v>
      </c>
      <c r="J17" s="56">
        <v>9.5956899999999994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168.46814000000001</v>
      </c>
      <c r="Q17" s="189">
        <v>0.52095787516000003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2.8370000000000002</v>
      </c>
      <c r="E18" s="56">
        <v>6.55</v>
      </c>
      <c r="F18" s="56">
        <v>2.9630000000000001</v>
      </c>
      <c r="G18" s="56">
        <v>16.913</v>
      </c>
      <c r="H18" s="56">
        <v>61.704000000000001</v>
      </c>
      <c r="I18" s="56">
        <v>29.61</v>
      </c>
      <c r="J18" s="56">
        <v>39.109000000000002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159.68600000000001</v>
      </c>
      <c r="Q18" s="189" t="s">
        <v>333</v>
      </c>
    </row>
    <row r="19" spans="1:17" ht="14.4" customHeight="1" x14ac:dyDescent="0.3">
      <c r="A19" s="19" t="s">
        <v>47</v>
      </c>
      <c r="B19" s="55">
        <v>2139.5649115379802</v>
      </c>
      <c r="C19" s="56">
        <v>178.297075961498</v>
      </c>
      <c r="D19" s="56">
        <v>166.640790000001</v>
      </c>
      <c r="E19" s="56">
        <v>70.908739999999995</v>
      </c>
      <c r="F19" s="56">
        <v>188.72101000000001</v>
      </c>
      <c r="G19" s="56">
        <v>79.26343</v>
      </c>
      <c r="H19" s="56">
        <v>245.92452</v>
      </c>
      <c r="I19" s="56">
        <v>231.089</v>
      </c>
      <c r="J19" s="56">
        <v>191.61877000000001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1174.16626</v>
      </c>
      <c r="Q19" s="189">
        <v>0.940778396046</v>
      </c>
    </row>
    <row r="20" spans="1:17" ht="14.4" customHeight="1" x14ac:dyDescent="0.3">
      <c r="A20" s="19" t="s">
        <v>48</v>
      </c>
      <c r="B20" s="55">
        <v>68016.335961322693</v>
      </c>
      <c r="C20" s="56">
        <v>5668.0279967768902</v>
      </c>
      <c r="D20" s="56">
        <v>5358.4286300000203</v>
      </c>
      <c r="E20" s="56">
        <v>5327.62219</v>
      </c>
      <c r="F20" s="56">
        <v>5525.5045399999999</v>
      </c>
      <c r="G20" s="56">
        <v>5359.3606</v>
      </c>
      <c r="H20" s="56">
        <v>6270.8611099999998</v>
      </c>
      <c r="I20" s="56">
        <v>5576.3838100000003</v>
      </c>
      <c r="J20" s="56">
        <v>7840.1368400000001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41258.297720000002</v>
      </c>
      <c r="Q20" s="189">
        <v>1.039875338438</v>
      </c>
    </row>
    <row r="21" spans="1:17" ht="14.4" customHeight="1" x14ac:dyDescent="0.3">
      <c r="A21" s="20" t="s">
        <v>49</v>
      </c>
      <c r="B21" s="55">
        <v>3031.97271459473</v>
      </c>
      <c r="C21" s="56">
        <v>252.66439288289399</v>
      </c>
      <c r="D21" s="56">
        <v>254.548000000001</v>
      </c>
      <c r="E21" s="56">
        <v>254.547</v>
      </c>
      <c r="F21" s="56">
        <v>254.547</v>
      </c>
      <c r="G21" s="56">
        <v>264.30399999999997</v>
      </c>
      <c r="H21" s="56">
        <v>253.22399999999999</v>
      </c>
      <c r="I21" s="56">
        <v>253.21299999999999</v>
      </c>
      <c r="J21" s="56">
        <v>253.20699999999999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1787.59</v>
      </c>
      <c r="Q21" s="189">
        <v>1.010708303953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4.9406564584124654E-324</v>
      </c>
      <c r="E22" s="56">
        <v>4.9406564584124654E-324</v>
      </c>
      <c r="F22" s="56">
        <v>17.052</v>
      </c>
      <c r="G22" s="56">
        <v>16.577850000000002</v>
      </c>
      <c r="H22" s="56">
        <v>9.5980000000000008</v>
      </c>
      <c r="I22" s="56">
        <v>5.8685</v>
      </c>
      <c r="J22" s="56">
        <v>63.874690000000001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112.97104</v>
      </c>
      <c r="Q22" s="189">
        <v>32.277439999999999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6.4414400000010001</v>
      </c>
      <c r="E24" s="56">
        <v>8.6001299999979999</v>
      </c>
      <c r="F24" s="56">
        <v>8.8307500000000001</v>
      </c>
      <c r="G24" s="56">
        <v>26.146149999997998</v>
      </c>
      <c r="H24" s="56">
        <v>16.617930000000001</v>
      </c>
      <c r="I24" s="56">
        <v>48.680479999999001</v>
      </c>
      <c r="J24" s="56">
        <v>67.164199999998999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182.481079999999</v>
      </c>
      <c r="Q24" s="189"/>
    </row>
    <row r="25" spans="1:17" ht="14.4" customHeight="1" x14ac:dyDescent="0.3">
      <c r="A25" s="21" t="s">
        <v>53</v>
      </c>
      <c r="B25" s="58">
        <v>105282.19617502201</v>
      </c>
      <c r="C25" s="59">
        <v>8773.5163479185103</v>
      </c>
      <c r="D25" s="59">
        <v>8138.1355700000404</v>
      </c>
      <c r="E25" s="59">
        <v>8490.5066299999999</v>
      </c>
      <c r="F25" s="59">
        <v>8553.7126499999995</v>
      </c>
      <c r="G25" s="59">
        <v>7728.9473600000001</v>
      </c>
      <c r="H25" s="59">
        <v>9855.5578000000005</v>
      </c>
      <c r="I25" s="59">
        <v>8678.6882700000006</v>
      </c>
      <c r="J25" s="59">
        <v>11083.982959999999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62529.531239999997</v>
      </c>
      <c r="Q25" s="190">
        <v>1.0181539331439999</v>
      </c>
    </row>
    <row r="26" spans="1:17" ht="14.4" customHeight="1" x14ac:dyDescent="0.3">
      <c r="A26" s="19" t="s">
        <v>54</v>
      </c>
      <c r="B26" s="55">
        <v>11863.0212645308</v>
      </c>
      <c r="C26" s="56">
        <v>988.58510537756399</v>
      </c>
      <c r="D26" s="56">
        <v>1101.2057299999999</v>
      </c>
      <c r="E26" s="56">
        <v>1063.3354300000001</v>
      </c>
      <c r="F26" s="56">
        <v>1135.8507199999999</v>
      </c>
      <c r="G26" s="56">
        <v>1061.63996</v>
      </c>
      <c r="H26" s="56">
        <v>1226.79638</v>
      </c>
      <c r="I26" s="56">
        <v>1086.9853000000001</v>
      </c>
      <c r="J26" s="56">
        <v>1556.3419200000001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8232.1554400000005</v>
      </c>
      <c r="Q26" s="189">
        <v>1.1896013801100001</v>
      </c>
    </row>
    <row r="27" spans="1:17" ht="14.4" customHeight="1" x14ac:dyDescent="0.3">
      <c r="A27" s="22" t="s">
        <v>55</v>
      </c>
      <c r="B27" s="58">
        <v>117145.217439553</v>
      </c>
      <c r="C27" s="59">
        <v>9762.1014532960799</v>
      </c>
      <c r="D27" s="59">
        <v>9239.3413000000401</v>
      </c>
      <c r="E27" s="59">
        <v>9553.8420600000009</v>
      </c>
      <c r="F27" s="59">
        <v>9689.5633699999998</v>
      </c>
      <c r="G27" s="59">
        <v>8790.5873200000005</v>
      </c>
      <c r="H27" s="59">
        <v>11082.35418</v>
      </c>
      <c r="I27" s="59">
        <v>9765.6735700000008</v>
      </c>
      <c r="J27" s="59">
        <v>12640.32488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70761.686679999999</v>
      </c>
      <c r="Q27" s="190">
        <v>1.035516013761</v>
      </c>
    </row>
    <row r="28" spans="1:17" ht="14.4" customHeight="1" x14ac:dyDescent="0.3">
      <c r="A28" s="20" t="s">
        <v>56</v>
      </c>
      <c r="B28" s="55">
        <v>131.70287122877599</v>
      </c>
      <c r="C28" s="56">
        <v>10.975239269064</v>
      </c>
      <c r="D28" s="56">
        <v>20.564240000000002</v>
      </c>
      <c r="E28" s="56">
        <v>22.451160000000002</v>
      </c>
      <c r="F28" s="56">
        <v>12.20917</v>
      </c>
      <c r="G28" s="56">
        <v>6.5693400000000004</v>
      </c>
      <c r="H28" s="56">
        <v>88.101900000000001</v>
      </c>
      <c r="I28" s="56">
        <v>5.1072800000000003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155.00308999999999</v>
      </c>
      <c r="Q28" s="189">
        <v>2.017568640516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0.40745999999999999</v>
      </c>
      <c r="E31" s="62">
        <v>2.4703282292062327E-323</v>
      </c>
      <c r="F31" s="62">
        <v>17.052</v>
      </c>
      <c r="G31" s="62">
        <v>5.3879999999999999</v>
      </c>
      <c r="H31" s="62">
        <v>11.196999999999999</v>
      </c>
      <c r="I31" s="62">
        <v>2.4703282292062327E-323</v>
      </c>
      <c r="J31" s="62">
        <v>6.1201800000000004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40.164639999999999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99848.007218549901</v>
      </c>
      <c r="C6" s="604">
        <v>108580.36801999999</v>
      </c>
      <c r="D6" s="605">
        <v>8732.3608014502097</v>
      </c>
      <c r="E6" s="606">
        <v>1.0874565356350001</v>
      </c>
      <c r="F6" s="604">
        <v>105282.19617502201</v>
      </c>
      <c r="G6" s="605">
        <v>61414.614435429598</v>
      </c>
      <c r="H6" s="607">
        <v>11083.982959999999</v>
      </c>
      <c r="I6" s="604">
        <v>62529.531239999997</v>
      </c>
      <c r="J6" s="605">
        <v>1114.91680457044</v>
      </c>
      <c r="K6" s="608">
        <v>0.59392312766699995</v>
      </c>
    </row>
    <row r="7" spans="1:11" ht="14.4" customHeight="1" thickBot="1" x14ac:dyDescent="0.35">
      <c r="A7" s="623" t="s">
        <v>336</v>
      </c>
      <c r="B7" s="604">
        <v>32713.045616400101</v>
      </c>
      <c r="C7" s="604">
        <v>32362.17136</v>
      </c>
      <c r="D7" s="605">
        <v>-350.874256400028</v>
      </c>
      <c r="E7" s="606">
        <v>0.98927417946600005</v>
      </c>
      <c r="F7" s="604">
        <v>31533.9542989109</v>
      </c>
      <c r="G7" s="605">
        <v>18394.8066743647</v>
      </c>
      <c r="H7" s="607">
        <v>2619.5904700000001</v>
      </c>
      <c r="I7" s="604">
        <v>17689.287769999999</v>
      </c>
      <c r="J7" s="605">
        <v>-705.51890436467897</v>
      </c>
      <c r="K7" s="608">
        <v>0.560960024306</v>
      </c>
    </row>
    <row r="8" spans="1:11" ht="14.4" customHeight="1" thickBot="1" x14ac:dyDescent="0.35">
      <c r="A8" s="624" t="s">
        <v>337</v>
      </c>
      <c r="B8" s="604">
        <v>30327.489457551801</v>
      </c>
      <c r="C8" s="604">
        <v>29983.176360000001</v>
      </c>
      <c r="D8" s="605">
        <v>-344.31309755178899</v>
      </c>
      <c r="E8" s="606">
        <v>0.98864683151400001</v>
      </c>
      <c r="F8" s="604">
        <v>29180.059395727701</v>
      </c>
      <c r="G8" s="605">
        <v>17021.701314174501</v>
      </c>
      <c r="H8" s="607">
        <v>2483.1624700000002</v>
      </c>
      <c r="I8" s="604">
        <v>16434.38277</v>
      </c>
      <c r="J8" s="605">
        <v>-587.31854417449404</v>
      </c>
      <c r="K8" s="608">
        <v>0.56320593961499998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2.2799999999999999E-3</v>
      </c>
      <c r="D9" s="610">
        <v>2.2799999999999999E-3</v>
      </c>
      <c r="E9" s="611" t="s">
        <v>339</v>
      </c>
      <c r="F9" s="609">
        <v>0</v>
      </c>
      <c r="G9" s="610">
        <v>0</v>
      </c>
      <c r="H9" s="612">
        <v>3.1E-4</v>
      </c>
      <c r="I9" s="609">
        <v>5.3800000000000002E-3</v>
      </c>
      <c r="J9" s="610">
        <v>5.3800000000000002E-3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2.2799999999999999E-3</v>
      </c>
      <c r="D10" s="605">
        <v>2.2799999999999999E-3</v>
      </c>
      <c r="E10" s="614" t="s">
        <v>339</v>
      </c>
      <c r="F10" s="604">
        <v>0</v>
      </c>
      <c r="G10" s="605">
        <v>0</v>
      </c>
      <c r="H10" s="607">
        <v>3.1E-4</v>
      </c>
      <c r="I10" s="604">
        <v>5.3800000000000002E-3</v>
      </c>
      <c r="J10" s="605">
        <v>5.3800000000000002E-3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4.9406564584124654E-324</v>
      </c>
      <c r="C11" s="609">
        <v>43.706000000000003</v>
      </c>
      <c r="D11" s="610">
        <v>43.706000000000003</v>
      </c>
      <c r="E11" s="611" t="s">
        <v>339</v>
      </c>
      <c r="F11" s="609">
        <v>43.646710178603001</v>
      </c>
      <c r="G11" s="610">
        <v>25.460580937519001</v>
      </c>
      <c r="H11" s="612">
        <v>4.9406564584124654E-324</v>
      </c>
      <c r="I11" s="609">
        <v>3.4584595208887258E-323</v>
      </c>
      <c r="J11" s="610">
        <v>-25.460580937519001</v>
      </c>
      <c r="K11" s="616">
        <v>0</v>
      </c>
    </row>
    <row r="12" spans="1:11" ht="14.4" customHeight="1" thickBot="1" x14ac:dyDescent="0.35">
      <c r="A12" s="626" t="s">
        <v>342</v>
      </c>
      <c r="B12" s="604">
        <v>4.9406564584124654E-324</v>
      </c>
      <c r="C12" s="604">
        <v>43.706000000000003</v>
      </c>
      <c r="D12" s="605">
        <v>43.706000000000003</v>
      </c>
      <c r="E12" s="614" t="s">
        <v>339</v>
      </c>
      <c r="F12" s="604">
        <v>43.646710178603001</v>
      </c>
      <c r="G12" s="605">
        <v>25.460580937519001</v>
      </c>
      <c r="H12" s="607">
        <v>4.9406564584124654E-324</v>
      </c>
      <c r="I12" s="604">
        <v>3.4584595208887258E-323</v>
      </c>
      <c r="J12" s="605">
        <v>-25.460580937519001</v>
      </c>
      <c r="K12" s="608">
        <v>0</v>
      </c>
    </row>
    <row r="13" spans="1:11" ht="14.4" customHeight="1" thickBot="1" x14ac:dyDescent="0.35">
      <c r="A13" s="625" t="s">
        <v>343</v>
      </c>
      <c r="B13" s="609">
        <v>9285.2134002645998</v>
      </c>
      <c r="C13" s="609">
        <v>7673.6775900000002</v>
      </c>
      <c r="D13" s="610">
        <v>-1611.5358102646001</v>
      </c>
      <c r="E13" s="617">
        <v>0.82644062760899994</v>
      </c>
      <c r="F13" s="609">
        <v>7701.2209676511902</v>
      </c>
      <c r="G13" s="610">
        <v>4492.3788977965296</v>
      </c>
      <c r="H13" s="612">
        <v>764.93922999999995</v>
      </c>
      <c r="I13" s="609">
        <v>4769.5504700000001</v>
      </c>
      <c r="J13" s="610">
        <v>277.171572203474</v>
      </c>
      <c r="K13" s="616">
        <v>0.61932393448099998</v>
      </c>
    </row>
    <row r="14" spans="1:11" ht="14.4" customHeight="1" thickBot="1" x14ac:dyDescent="0.35">
      <c r="A14" s="626" t="s">
        <v>344</v>
      </c>
      <c r="B14" s="604">
        <v>4681.9910635891902</v>
      </c>
      <c r="C14" s="604">
        <v>3935.56765</v>
      </c>
      <c r="D14" s="605">
        <v>-746.42341358918497</v>
      </c>
      <c r="E14" s="606">
        <v>0.84057564325599998</v>
      </c>
      <c r="F14" s="604">
        <v>4554.56305584864</v>
      </c>
      <c r="G14" s="605">
        <v>2656.8284492450398</v>
      </c>
      <c r="H14" s="607">
        <v>353.96165000000002</v>
      </c>
      <c r="I14" s="604">
        <v>2239.38841</v>
      </c>
      <c r="J14" s="605">
        <v>-417.44003924503602</v>
      </c>
      <c r="K14" s="608">
        <v>0.49168018590099999</v>
      </c>
    </row>
    <row r="15" spans="1:11" ht="14.4" customHeight="1" thickBot="1" x14ac:dyDescent="0.35">
      <c r="A15" s="626" t="s">
        <v>345</v>
      </c>
      <c r="B15" s="604">
        <v>1489.04095983975</v>
      </c>
      <c r="C15" s="604">
        <v>1285.7450899999999</v>
      </c>
      <c r="D15" s="605">
        <v>-203.295869839754</v>
      </c>
      <c r="E15" s="606">
        <v>0.86347194246299996</v>
      </c>
      <c r="F15" s="604">
        <v>1391.5864660663999</v>
      </c>
      <c r="G15" s="605">
        <v>811.75877187206902</v>
      </c>
      <c r="H15" s="607">
        <v>135.27342999999999</v>
      </c>
      <c r="I15" s="604">
        <v>849.70264999999995</v>
      </c>
      <c r="J15" s="605">
        <v>37.943878127931001</v>
      </c>
      <c r="K15" s="608">
        <v>0.61059996681399997</v>
      </c>
    </row>
    <row r="16" spans="1:11" ht="14.4" customHeight="1" thickBot="1" x14ac:dyDescent="0.35">
      <c r="A16" s="626" t="s">
        <v>346</v>
      </c>
      <c r="B16" s="604">
        <v>63.998034378577998</v>
      </c>
      <c r="C16" s="604">
        <v>136.77269999999999</v>
      </c>
      <c r="D16" s="605">
        <v>72.774665621422002</v>
      </c>
      <c r="E16" s="606">
        <v>2.1371390750989998</v>
      </c>
      <c r="F16" s="604">
        <v>136.00119417090201</v>
      </c>
      <c r="G16" s="605">
        <v>79.334029933026002</v>
      </c>
      <c r="H16" s="607">
        <v>30.851099999999999</v>
      </c>
      <c r="I16" s="604">
        <v>153.4581</v>
      </c>
      <c r="J16" s="605">
        <v>74.124070066973005</v>
      </c>
      <c r="K16" s="608">
        <v>1.128358474611</v>
      </c>
    </row>
    <row r="17" spans="1:11" ht="14.4" customHeight="1" thickBot="1" x14ac:dyDescent="0.35">
      <c r="A17" s="626" t="s">
        <v>347</v>
      </c>
      <c r="B17" s="604">
        <v>51.999459064779003</v>
      </c>
      <c r="C17" s="604">
        <v>40.013910000000003</v>
      </c>
      <c r="D17" s="605">
        <v>-11.985549064779001</v>
      </c>
      <c r="E17" s="606">
        <v>0.76950627409700001</v>
      </c>
      <c r="F17" s="604">
        <v>39.999999999998998</v>
      </c>
      <c r="G17" s="605">
        <v>23.333333333332</v>
      </c>
      <c r="H17" s="607">
        <v>4.9406564584124654E-324</v>
      </c>
      <c r="I17" s="604">
        <v>13.300990000000001</v>
      </c>
      <c r="J17" s="605">
        <v>-10.032343333331999</v>
      </c>
      <c r="K17" s="608">
        <v>0.33252474999999998</v>
      </c>
    </row>
    <row r="18" spans="1:11" ht="14.4" customHeight="1" thickBot="1" x14ac:dyDescent="0.35">
      <c r="A18" s="626" t="s">
        <v>348</v>
      </c>
      <c r="B18" s="604">
        <v>2611.0412873481901</v>
      </c>
      <c r="C18" s="604">
        <v>1841.3359</v>
      </c>
      <c r="D18" s="605">
        <v>-769.70538734819002</v>
      </c>
      <c r="E18" s="606">
        <v>0.70521133040700001</v>
      </c>
      <c r="F18" s="604">
        <v>1218.32021644618</v>
      </c>
      <c r="G18" s="605">
        <v>710.68679292694105</v>
      </c>
      <c r="H18" s="607">
        <v>158.7662</v>
      </c>
      <c r="I18" s="604">
        <v>1062.6945900000001</v>
      </c>
      <c r="J18" s="605">
        <v>352.00779707305998</v>
      </c>
      <c r="K18" s="608">
        <v>0.87226213244600004</v>
      </c>
    </row>
    <row r="19" spans="1:11" ht="14.4" customHeight="1" thickBot="1" x14ac:dyDescent="0.35">
      <c r="A19" s="626" t="s">
        <v>349</v>
      </c>
      <c r="B19" s="604">
        <v>48.989405254476999</v>
      </c>
      <c r="C19" s="604">
        <v>127.2088</v>
      </c>
      <c r="D19" s="605">
        <v>78.219394745521996</v>
      </c>
      <c r="E19" s="606">
        <v>2.596659407053</v>
      </c>
      <c r="F19" s="604">
        <v>67.004542806326995</v>
      </c>
      <c r="G19" s="605">
        <v>39.08598330369</v>
      </c>
      <c r="H19" s="607">
        <v>54.20626</v>
      </c>
      <c r="I19" s="604">
        <v>264.80874</v>
      </c>
      <c r="J19" s="605">
        <v>225.72275669630901</v>
      </c>
      <c r="K19" s="608">
        <v>3.9521012890930001</v>
      </c>
    </row>
    <row r="20" spans="1:11" ht="14.4" customHeight="1" thickBot="1" x14ac:dyDescent="0.35">
      <c r="A20" s="626" t="s">
        <v>350</v>
      </c>
      <c r="B20" s="604">
        <v>338.15319078963302</v>
      </c>
      <c r="C20" s="604">
        <v>307.03354000000002</v>
      </c>
      <c r="D20" s="605">
        <v>-31.119650789632001</v>
      </c>
      <c r="E20" s="606">
        <v>0.90797173696</v>
      </c>
      <c r="F20" s="604">
        <v>293.74549231274301</v>
      </c>
      <c r="G20" s="605">
        <v>171.35153718243299</v>
      </c>
      <c r="H20" s="607">
        <v>31.880590000000002</v>
      </c>
      <c r="I20" s="604">
        <v>186.19699</v>
      </c>
      <c r="J20" s="605">
        <v>14.845452817566001</v>
      </c>
      <c r="K20" s="608">
        <v>0.633871820581</v>
      </c>
    </row>
    <row r="21" spans="1:11" ht="14.4" customHeight="1" thickBot="1" x14ac:dyDescent="0.35">
      <c r="A21" s="625" t="s">
        <v>351</v>
      </c>
      <c r="B21" s="609">
        <v>2415.04337829829</v>
      </c>
      <c r="C21" s="609">
        <v>1838.336</v>
      </c>
      <c r="D21" s="610">
        <v>-576.70737829828897</v>
      </c>
      <c r="E21" s="617">
        <v>0.76120206225599996</v>
      </c>
      <c r="F21" s="609">
        <v>1841.46911911452</v>
      </c>
      <c r="G21" s="610">
        <v>1074.1903194834699</v>
      </c>
      <c r="H21" s="612">
        <v>183.63499999999999</v>
      </c>
      <c r="I21" s="609">
        <v>1099.6300000000001</v>
      </c>
      <c r="J21" s="610">
        <v>25.43968051653</v>
      </c>
      <c r="K21" s="616">
        <v>0.59714821638100002</v>
      </c>
    </row>
    <row r="22" spans="1:11" ht="14.4" customHeight="1" thickBot="1" x14ac:dyDescent="0.35">
      <c r="A22" s="626" t="s">
        <v>352</v>
      </c>
      <c r="B22" s="604">
        <v>1815.0326010813201</v>
      </c>
      <c r="C22" s="604">
        <v>1397.7840000000001</v>
      </c>
      <c r="D22" s="605">
        <v>-417.24860108132202</v>
      </c>
      <c r="E22" s="606">
        <v>0.77011509279000001</v>
      </c>
      <c r="F22" s="604">
        <v>1399.9917048428799</v>
      </c>
      <c r="G22" s="605">
        <v>816.66182782501403</v>
      </c>
      <c r="H22" s="607">
        <v>144.89500000000001</v>
      </c>
      <c r="I22" s="604">
        <v>871.95600000000104</v>
      </c>
      <c r="J22" s="605">
        <v>55.294172174986002</v>
      </c>
      <c r="K22" s="608">
        <v>0.62282940461900005</v>
      </c>
    </row>
    <row r="23" spans="1:11" ht="14.4" customHeight="1" thickBot="1" x14ac:dyDescent="0.35">
      <c r="A23" s="626" t="s">
        <v>353</v>
      </c>
      <c r="B23" s="604">
        <v>600.01077721696595</v>
      </c>
      <c r="C23" s="604">
        <v>440.55200000000002</v>
      </c>
      <c r="D23" s="605">
        <v>-159.45877721696601</v>
      </c>
      <c r="E23" s="606">
        <v>0.73424014489099998</v>
      </c>
      <c r="F23" s="604">
        <v>441.47741427163999</v>
      </c>
      <c r="G23" s="605">
        <v>257.52849165845703</v>
      </c>
      <c r="H23" s="607">
        <v>38.74</v>
      </c>
      <c r="I23" s="604">
        <v>227.67400000000001</v>
      </c>
      <c r="J23" s="605">
        <v>-29.854491658455999</v>
      </c>
      <c r="K23" s="608">
        <v>0.51570928124500004</v>
      </c>
    </row>
    <row r="24" spans="1:11" ht="14.4" customHeight="1" thickBot="1" x14ac:dyDescent="0.35">
      <c r="A24" s="625" t="s">
        <v>354</v>
      </c>
      <c r="B24" s="609">
        <v>15803.4304594109</v>
      </c>
      <c r="C24" s="609">
        <v>17544.505929999999</v>
      </c>
      <c r="D24" s="610">
        <v>1741.07547058911</v>
      </c>
      <c r="E24" s="617">
        <v>1.1101707300229999</v>
      </c>
      <c r="F24" s="609">
        <v>16766.454219303501</v>
      </c>
      <c r="G24" s="610">
        <v>9780.4316279270297</v>
      </c>
      <c r="H24" s="612">
        <v>1338.60151</v>
      </c>
      <c r="I24" s="609">
        <v>9006.2232300000105</v>
      </c>
      <c r="J24" s="610">
        <v>-774.20839792702498</v>
      </c>
      <c r="K24" s="616">
        <v>0.53715729707600002</v>
      </c>
    </row>
    <row r="25" spans="1:11" ht="14.4" customHeight="1" thickBot="1" x14ac:dyDescent="0.35">
      <c r="A25" s="626" t="s">
        <v>355</v>
      </c>
      <c r="B25" s="604">
        <v>251.893877584893</v>
      </c>
      <c r="C25" s="604">
        <v>292.73264</v>
      </c>
      <c r="D25" s="605">
        <v>40.838762415106999</v>
      </c>
      <c r="E25" s="606">
        <v>1.1621268559860001</v>
      </c>
      <c r="F25" s="604">
        <v>225.999860005682</v>
      </c>
      <c r="G25" s="605">
        <v>131.833251669981</v>
      </c>
      <c r="H25" s="607">
        <v>4.9406564584124654E-324</v>
      </c>
      <c r="I25" s="604">
        <v>31.842420000000001</v>
      </c>
      <c r="J25" s="605">
        <v>-99.990831669981006</v>
      </c>
      <c r="K25" s="608">
        <v>0.140895750993</v>
      </c>
    </row>
    <row r="26" spans="1:11" ht="14.4" customHeight="1" thickBot="1" x14ac:dyDescent="0.35">
      <c r="A26" s="626" t="s">
        <v>356</v>
      </c>
      <c r="B26" s="604">
        <v>4.9406564584124654E-324</v>
      </c>
      <c r="C26" s="604">
        <v>4.9406564584124654E-324</v>
      </c>
      <c r="D26" s="605">
        <v>0</v>
      </c>
      <c r="E26" s="606">
        <v>1</v>
      </c>
      <c r="F26" s="604">
        <v>9.9999946156030006</v>
      </c>
      <c r="G26" s="605">
        <v>5.8333301924349996</v>
      </c>
      <c r="H26" s="607">
        <v>4.9406564584124654E-324</v>
      </c>
      <c r="I26" s="604">
        <v>3.4584595208887258E-323</v>
      </c>
      <c r="J26" s="605">
        <v>-5.8333301924349996</v>
      </c>
      <c r="K26" s="608">
        <v>4.9406564584124654E-324</v>
      </c>
    </row>
    <row r="27" spans="1:11" ht="14.4" customHeight="1" thickBot="1" x14ac:dyDescent="0.35">
      <c r="A27" s="626" t="s">
        <v>357</v>
      </c>
      <c r="B27" s="604">
        <v>76.520753978805004</v>
      </c>
      <c r="C27" s="604">
        <v>75.14358</v>
      </c>
      <c r="D27" s="605">
        <v>-1.3771739788049999</v>
      </c>
      <c r="E27" s="606">
        <v>0.98200260834800002</v>
      </c>
      <c r="F27" s="604">
        <v>88.143502070427999</v>
      </c>
      <c r="G27" s="605">
        <v>51.417042874415998</v>
      </c>
      <c r="H27" s="607">
        <v>8.2659199999999995</v>
      </c>
      <c r="I27" s="604">
        <v>39.691369999999999</v>
      </c>
      <c r="J27" s="605">
        <v>-11.725672874416</v>
      </c>
      <c r="K27" s="608">
        <v>0.45030398234300001</v>
      </c>
    </row>
    <row r="28" spans="1:11" ht="14.4" customHeight="1" thickBot="1" x14ac:dyDescent="0.35">
      <c r="A28" s="626" t="s">
        <v>358</v>
      </c>
      <c r="B28" s="604">
        <v>5.6996845876729996</v>
      </c>
      <c r="C28" s="604">
        <v>3.6581299999999999</v>
      </c>
      <c r="D28" s="605">
        <v>-2.0415545876730001</v>
      </c>
      <c r="E28" s="606">
        <v>0.64181270800599999</v>
      </c>
      <c r="F28" s="604">
        <v>3.658361260475</v>
      </c>
      <c r="G28" s="605">
        <v>2.1340440686100002</v>
      </c>
      <c r="H28" s="607">
        <v>0.2036</v>
      </c>
      <c r="I28" s="604">
        <v>1.34301</v>
      </c>
      <c r="J28" s="605">
        <v>-0.79103406861000003</v>
      </c>
      <c r="K28" s="608">
        <v>0.36710699255099999</v>
      </c>
    </row>
    <row r="29" spans="1:11" ht="14.4" customHeight="1" thickBot="1" x14ac:dyDescent="0.35">
      <c r="A29" s="626" t="s">
        <v>359</v>
      </c>
      <c r="B29" s="604">
        <v>815.47051613614201</v>
      </c>
      <c r="C29" s="604">
        <v>898.30141000000106</v>
      </c>
      <c r="D29" s="605">
        <v>82.830893863857995</v>
      </c>
      <c r="E29" s="606">
        <v>1.1015743576549999</v>
      </c>
      <c r="F29" s="604">
        <v>901.34420709694905</v>
      </c>
      <c r="G29" s="605">
        <v>525.78412080655403</v>
      </c>
      <c r="H29" s="607">
        <v>55.717860000000002</v>
      </c>
      <c r="I29" s="604">
        <v>394.86822999999998</v>
      </c>
      <c r="J29" s="605">
        <v>-130.91589080655299</v>
      </c>
      <c r="K29" s="608">
        <v>0.43808816531</v>
      </c>
    </row>
    <row r="30" spans="1:11" ht="14.4" customHeight="1" thickBot="1" x14ac:dyDescent="0.35">
      <c r="A30" s="626" t="s">
        <v>360</v>
      </c>
      <c r="B30" s="604">
        <v>3903.7587477927</v>
      </c>
      <c r="C30" s="604">
        <v>4271.0897599999998</v>
      </c>
      <c r="D30" s="605">
        <v>367.33101220730401</v>
      </c>
      <c r="E30" s="606">
        <v>1.094096750321</v>
      </c>
      <c r="F30" s="604">
        <v>4261.0608089863999</v>
      </c>
      <c r="G30" s="605">
        <v>2485.6188052420698</v>
      </c>
      <c r="H30" s="607">
        <v>342.26440000000002</v>
      </c>
      <c r="I30" s="604">
        <v>2229.6588299999999</v>
      </c>
      <c r="J30" s="605">
        <v>-255.95997524206601</v>
      </c>
      <c r="K30" s="608">
        <v>0.52326379039100002</v>
      </c>
    </row>
    <row r="31" spans="1:11" ht="14.4" customHeight="1" thickBot="1" x14ac:dyDescent="0.35">
      <c r="A31" s="626" t="s">
        <v>361</v>
      </c>
      <c r="B31" s="604">
        <v>31.997999999985002</v>
      </c>
      <c r="C31" s="604">
        <v>56.493160000000003</v>
      </c>
      <c r="D31" s="605">
        <v>24.495160000014</v>
      </c>
      <c r="E31" s="606">
        <v>1.7655215951000001</v>
      </c>
      <c r="F31" s="604">
        <v>0</v>
      </c>
      <c r="G31" s="605">
        <v>0</v>
      </c>
      <c r="H31" s="607">
        <v>4.9406564584124654E-324</v>
      </c>
      <c r="I31" s="604">
        <v>3.4584595208887258E-323</v>
      </c>
      <c r="J31" s="605">
        <v>3.4584595208887258E-323</v>
      </c>
      <c r="K31" s="615" t="s">
        <v>333</v>
      </c>
    </row>
    <row r="32" spans="1:11" ht="14.4" customHeight="1" thickBot="1" x14ac:dyDescent="0.35">
      <c r="A32" s="626" t="s">
        <v>362</v>
      </c>
      <c r="B32" s="604">
        <v>161.168582578105</v>
      </c>
      <c r="C32" s="604">
        <v>137.0932</v>
      </c>
      <c r="D32" s="605">
        <v>-24.075382578105</v>
      </c>
      <c r="E32" s="606">
        <v>0.85061987768900005</v>
      </c>
      <c r="F32" s="604">
        <v>127.29984181685199</v>
      </c>
      <c r="G32" s="605">
        <v>74.258241059829999</v>
      </c>
      <c r="H32" s="607">
        <v>10.3255</v>
      </c>
      <c r="I32" s="604">
        <v>73.717500000000001</v>
      </c>
      <c r="J32" s="605">
        <v>-0.54074105982999998</v>
      </c>
      <c r="K32" s="608">
        <v>0.57908555853499999</v>
      </c>
    </row>
    <row r="33" spans="1:11" ht="14.4" customHeight="1" thickBot="1" x14ac:dyDescent="0.35">
      <c r="A33" s="626" t="s">
        <v>363</v>
      </c>
      <c r="B33" s="604">
        <v>144.00354308845399</v>
      </c>
      <c r="C33" s="604">
        <v>86.255830000000003</v>
      </c>
      <c r="D33" s="605">
        <v>-57.747713088452997</v>
      </c>
      <c r="E33" s="606">
        <v>0.598984081572</v>
      </c>
      <c r="F33" s="604">
        <v>74.566854825505004</v>
      </c>
      <c r="G33" s="605">
        <v>43.497331981545003</v>
      </c>
      <c r="H33" s="607">
        <v>5.6722900000000003</v>
      </c>
      <c r="I33" s="604">
        <v>34.486409999999999</v>
      </c>
      <c r="J33" s="605">
        <v>-9.0109219815449997</v>
      </c>
      <c r="K33" s="608">
        <v>0.462489803019</v>
      </c>
    </row>
    <row r="34" spans="1:11" ht="14.4" customHeight="1" thickBot="1" x14ac:dyDescent="0.35">
      <c r="A34" s="626" t="s">
        <v>364</v>
      </c>
      <c r="B34" s="604">
        <v>52.111139397746001</v>
      </c>
      <c r="C34" s="604">
        <v>31.770409999999998</v>
      </c>
      <c r="D34" s="605">
        <v>-20.340729397745999</v>
      </c>
      <c r="E34" s="606">
        <v>0.60966638548200003</v>
      </c>
      <c r="F34" s="604">
        <v>32.590587451043</v>
      </c>
      <c r="G34" s="605">
        <v>19.011176013107999</v>
      </c>
      <c r="H34" s="607">
        <v>3.44468</v>
      </c>
      <c r="I34" s="604">
        <v>20.819680000000002</v>
      </c>
      <c r="J34" s="605">
        <v>1.808503986891</v>
      </c>
      <c r="K34" s="608">
        <v>0.63882493776000004</v>
      </c>
    </row>
    <row r="35" spans="1:11" ht="14.4" customHeight="1" thickBot="1" x14ac:dyDescent="0.35">
      <c r="A35" s="626" t="s">
        <v>365</v>
      </c>
      <c r="B35" s="604">
        <v>251.360905174214</v>
      </c>
      <c r="C35" s="604">
        <v>214.26955000000001</v>
      </c>
      <c r="D35" s="605">
        <v>-37.091355174213</v>
      </c>
      <c r="E35" s="606">
        <v>0.85243785166700003</v>
      </c>
      <c r="F35" s="604">
        <v>217.30157104881599</v>
      </c>
      <c r="G35" s="605">
        <v>126.759249778476</v>
      </c>
      <c r="H35" s="607">
        <v>18.44286</v>
      </c>
      <c r="I35" s="604">
        <v>130.03513000000001</v>
      </c>
      <c r="J35" s="605">
        <v>3.2758802215239999</v>
      </c>
      <c r="K35" s="608">
        <v>0.59840860502000004</v>
      </c>
    </row>
    <row r="36" spans="1:11" ht="14.4" customHeight="1" thickBot="1" x14ac:dyDescent="0.35">
      <c r="A36" s="626" t="s">
        <v>366</v>
      </c>
      <c r="B36" s="604">
        <v>249.99950898008501</v>
      </c>
      <c r="C36" s="604">
        <v>332.50980000000101</v>
      </c>
      <c r="D36" s="605">
        <v>82.510291019915996</v>
      </c>
      <c r="E36" s="606">
        <v>1.330041812308</v>
      </c>
      <c r="F36" s="604">
        <v>325.50824940368398</v>
      </c>
      <c r="G36" s="605">
        <v>189.87981215214899</v>
      </c>
      <c r="H36" s="607">
        <v>24.324069999999999</v>
      </c>
      <c r="I36" s="604">
        <v>81.454070000000002</v>
      </c>
      <c r="J36" s="605">
        <v>-108.425742152149</v>
      </c>
      <c r="K36" s="608">
        <v>0.25023657664299997</v>
      </c>
    </row>
    <row r="37" spans="1:11" ht="14.4" customHeight="1" thickBot="1" x14ac:dyDescent="0.35">
      <c r="A37" s="626" t="s">
        <v>367</v>
      </c>
      <c r="B37" s="604">
        <v>9855.41401905573</v>
      </c>
      <c r="C37" s="604">
        <v>11145.188459999999</v>
      </c>
      <c r="D37" s="605">
        <v>1289.7744409442801</v>
      </c>
      <c r="E37" s="606">
        <v>1.130869635557</v>
      </c>
      <c r="F37" s="604">
        <v>10498.980380722</v>
      </c>
      <c r="G37" s="605">
        <v>6124.4052220878602</v>
      </c>
      <c r="H37" s="607">
        <v>869.94033000000002</v>
      </c>
      <c r="I37" s="604">
        <v>5968.3065800000004</v>
      </c>
      <c r="J37" s="605">
        <v>-156.09864208785299</v>
      </c>
      <c r="K37" s="608">
        <v>0.56846535221200001</v>
      </c>
    </row>
    <row r="38" spans="1:11" ht="14.4" customHeight="1" thickBot="1" x14ac:dyDescent="0.35">
      <c r="A38" s="625" t="s">
        <v>368</v>
      </c>
      <c r="B38" s="609">
        <v>1630.0887229679099</v>
      </c>
      <c r="C38" s="609">
        <v>1432.5378900000001</v>
      </c>
      <c r="D38" s="610">
        <v>-197.55083296790701</v>
      </c>
      <c r="E38" s="617">
        <v>0.87880976649599996</v>
      </c>
      <c r="F38" s="609">
        <v>1447.49489496964</v>
      </c>
      <c r="G38" s="610">
        <v>844.37202206562199</v>
      </c>
      <c r="H38" s="612">
        <v>100.99772</v>
      </c>
      <c r="I38" s="609">
        <v>857.87689000000103</v>
      </c>
      <c r="J38" s="610">
        <v>13.504867934379</v>
      </c>
      <c r="K38" s="616">
        <v>0.59266315410199999</v>
      </c>
    </row>
    <row r="39" spans="1:11" ht="14.4" customHeight="1" thickBot="1" x14ac:dyDescent="0.35">
      <c r="A39" s="626" t="s">
        <v>369</v>
      </c>
      <c r="B39" s="604">
        <v>1421.0959544335699</v>
      </c>
      <c r="C39" s="604">
        <v>1282.3391899999999</v>
      </c>
      <c r="D39" s="605">
        <v>-138.75676443357301</v>
      </c>
      <c r="E39" s="606">
        <v>0.90235932767100002</v>
      </c>
      <c r="F39" s="604">
        <v>1271.9955139215001</v>
      </c>
      <c r="G39" s="605">
        <v>741.997383120878</v>
      </c>
      <c r="H39" s="607">
        <v>86.508219999999994</v>
      </c>
      <c r="I39" s="604">
        <v>742.68117000000098</v>
      </c>
      <c r="J39" s="605">
        <v>0.68378687912199998</v>
      </c>
      <c r="K39" s="608">
        <v>0.58387090353000004</v>
      </c>
    </row>
    <row r="40" spans="1:11" ht="14.4" customHeight="1" thickBot="1" x14ac:dyDescent="0.35">
      <c r="A40" s="626" t="s">
        <v>370</v>
      </c>
      <c r="B40" s="604">
        <v>208.992768534334</v>
      </c>
      <c r="C40" s="604">
        <v>143.49870000000001</v>
      </c>
      <c r="D40" s="605">
        <v>-65.494068534334005</v>
      </c>
      <c r="E40" s="606">
        <v>0.68662040799900004</v>
      </c>
      <c r="F40" s="604">
        <v>175.49938104813199</v>
      </c>
      <c r="G40" s="605">
        <v>102.37463894474401</v>
      </c>
      <c r="H40" s="607">
        <v>14.4895</v>
      </c>
      <c r="I40" s="604">
        <v>113.54125000000001</v>
      </c>
      <c r="J40" s="605">
        <v>11.166611055256</v>
      </c>
      <c r="K40" s="608">
        <v>0.64696097115399998</v>
      </c>
    </row>
    <row r="41" spans="1:11" ht="14.4" customHeight="1" thickBot="1" x14ac:dyDescent="0.35">
      <c r="A41" s="626" t="s">
        <v>371</v>
      </c>
      <c r="B41" s="604">
        <v>0</v>
      </c>
      <c r="C41" s="604">
        <v>6.7</v>
      </c>
      <c r="D41" s="605">
        <v>6.7</v>
      </c>
      <c r="E41" s="614" t="s">
        <v>333</v>
      </c>
      <c r="F41" s="604">
        <v>0</v>
      </c>
      <c r="G41" s="605">
        <v>0</v>
      </c>
      <c r="H41" s="607">
        <v>4.9406564584124654E-324</v>
      </c>
      <c r="I41" s="604">
        <v>1.6544700000000001</v>
      </c>
      <c r="J41" s="605">
        <v>1.6544700000000001</v>
      </c>
      <c r="K41" s="615" t="s">
        <v>333</v>
      </c>
    </row>
    <row r="42" spans="1:11" ht="14.4" customHeight="1" thickBot="1" x14ac:dyDescent="0.35">
      <c r="A42" s="625" t="s">
        <v>372</v>
      </c>
      <c r="B42" s="609">
        <v>879.97903199047801</v>
      </c>
      <c r="C42" s="609">
        <v>1079.3711800000001</v>
      </c>
      <c r="D42" s="610">
        <v>199.39214800952399</v>
      </c>
      <c r="E42" s="617">
        <v>1.2265873853360001</v>
      </c>
      <c r="F42" s="609">
        <v>1095.1300380667001</v>
      </c>
      <c r="G42" s="610">
        <v>638.82585553890499</v>
      </c>
      <c r="H42" s="612">
        <v>70.971119999999999</v>
      </c>
      <c r="I42" s="609">
        <v>542.50198</v>
      </c>
      <c r="J42" s="610">
        <v>-96.323875538905</v>
      </c>
      <c r="K42" s="616">
        <v>0.49537676909799999</v>
      </c>
    </row>
    <row r="43" spans="1:11" ht="14.4" customHeight="1" thickBot="1" x14ac:dyDescent="0.35">
      <c r="A43" s="626" t="s">
        <v>373</v>
      </c>
      <c r="B43" s="604">
        <v>157.99172530061301</v>
      </c>
      <c r="C43" s="604">
        <v>163.49692000000101</v>
      </c>
      <c r="D43" s="605">
        <v>5.5051946993870002</v>
      </c>
      <c r="E43" s="606">
        <v>1.0348448293029999</v>
      </c>
      <c r="F43" s="604">
        <v>188.692643082426</v>
      </c>
      <c r="G43" s="605">
        <v>110.070708464749</v>
      </c>
      <c r="H43" s="607">
        <v>0</v>
      </c>
      <c r="I43" s="604">
        <v>8.9406999999999996</v>
      </c>
      <c r="J43" s="605">
        <v>-101.130008464749</v>
      </c>
      <c r="K43" s="608">
        <v>4.7382345457999998E-2</v>
      </c>
    </row>
    <row r="44" spans="1:11" ht="14.4" customHeight="1" thickBot="1" x14ac:dyDescent="0.35">
      <c r="A44" s="626" t="s">
        <v>374</v>
      </c>
      <c r="B44" s="604">
        <v>33.794871235589</v>
      </c>
      <c r="C44" s="604">
        <v>39.56467</v>
      </c>
      <c r="D44" s="605">
        <v>5.769798764411</v>
      </c>
      <c r="E44" s="606">
        <v>1.1707300117870001</v>
      </c>
      <c r="F44" s="604">
        <v>35.083877379402999</v>
      </c>
      <c r="G44" s="605">
        <v>20.465595137985002</v>
      </c>
      <c r="H44" s="607">
        <v>1.91137</v>
      </c>
      <c r="I44" s="604">
        <v>21.276420000000002</v>
      </c>
      <c r="J44" s="605">
        <v>0.81082486201399995</v>
      </c>
      <c r="K44" s="608">
        <v>0.60644437243600002</v>
      </c>
    </row>
    <row r="45" spans="1:11" ht="14.4" customHeight="1" thickBot="1" x14ac:dyDescent="0.35">
      <c r="A45" s="626" t="s">
        <v>375</v>
      </c>
      <c r="B45" s="604">
        <v>457.88914141405598</v>
      </c>
      <c r="C45" s="604">
        <v>526.78949</v>
      </c>
      <c r="D45" s="605">
        <v>68.900348585944002</v>
      </c>
      <c r="E45" s="606">
        <v>1.1504738644229999</v>
      </c>
      <c r="F45" s="604">
        <v>541.88103473703302</v>
      </c>
      <c r="G45" s="605">
        <v>316.09727026326902</v>
      </c>
      <c r="H45" s="607">
        <v>36.327219999999997</v>
      </c>
      <c r="I45" s="604">
        <v>324.58868999999999</v>
      </c>
      <c r="J45" s="605">
        <v>8.4914197367310003</v>
      </c>
      <c r="K45" s="608">
        <v>0.59900359893099997</v>
      </c>
    </row>
    <row r="46" spans="1:11" ht="14.4" customHeight="1" thickBot="1" x14ac:dyDescent="0.35">
      <c r="A46" s="626" t="s">
        <v>376</v>
      </c>
      <c r="B46" s="604">
        <v>163.06122295628899</v>
      </c>
      <c r="C46" s="604">
        <v>145.78423000000001</v>
      </c>
      <c r="D46" s="605">
        <v>-17.276992956289</v>
      </c>
      <c r="E46" s="606">
        <v>0.89404597461500002</v>
      </c>
      <c r="F46" s="604">
        <v>153.87420758319001</v>
      </c>
      <c r="G46" s="605">
        <v>89.759954423527006</v>
      </c>
      <c r="H46" s="607">
        <v>12.65048</v>
      </c>
      <c r="I46" s="604">
        <v>74.346559999999997</v>
      </c>
      <c r="J46" s="605">
        <v>-15.413394423527</v>
      </c>
      <c r="K46" s="608">
        <v>0.483164535289</v>
      </c>
    </row>
    <row r="47" spans="1:11" ht="14.4" customHeight="1" thickBot="1" x14ac:dyDescent="0.35">
      <c r="A47" s="626" t="s">
        <v>377</v>
      </c>
      <c r="B47" s="604">
        <v>16.983077015004</v>
      </c>
      <c r="C47" s="604">
        <v>5.8489199999999997</v>
      </c>
      <c r="D47" s="605">
        <v>-11.134157015004</v>
      </c>
      <c r="E47" s="606">
        <v>0.34439695438099999</v>
      </c>
      <c r="F47" s="604">
        <v>24.138434320363999</v>
      </c>
      <c r="G47" s="605">
        <v>14.080753353544999</v>
      </c>
      <c r="H47" s="607">
        <v>0.17057</v>
      </c>
      <c r="I47" s="604">
        <v>1.87462</v>
      </c>
      <c r="J47" s="605">
        <v>-12.206133353545001</v>
      </c>
      <c r="K47" s="608">
        <v>7.7661209302000003E-2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4.9406564584124654E-324</v>
      </c>
      <c r="D48" s="605">
        <v>0</v>
      </c>
      <c r="E48" s="606">
        <v>1</v>
      </c>
      <c r="F48" s="604">
        <v>4.9406564584124654E-324</v>
      </c>
      <c r="G48" s="605">
        <v>0</v>
      </c>
      <c r="H48" s="607">
        <v>4.9406564584124654E-324</v>
      </c>
      <c r="I48" s="604">
        <v>0.11872000000000001</v>
      </c>
      <c r="J48" s="605">
        <v>0.11872000000000001</v>
      </c>
      <c r="K48" s="615" t="s">
        <v>339</v>
      </c>
    </row>
    <row r="49" spans="1:11" ht="14.4" customHeight="1" thickBot="1" x14ac:dyDescent="0.35">
      <c r="A49" s="626" t="s">
        <v>379</v>
      </c>
      <c r="B49" s="604">
        <v>12.243224191504</v>
      </c>
      <c r="C49" s="604">
        <v>27.076709999999999</v>
      </c>
      <c r="D49" s="605">
        <v>14.833485808495</v>
      </c>
      <c r="E49" s="606">
        <v>2.2115669513579999</v>
      </c>
      <c r="F49" s="604">
        <v>15.114783319237</v>
      </c>
      <c r="G49" s="605">
        <v>8.8169569362210005</v>
      </c>
      <c r="H49" s="607">
        <v>1.37795</v>
      </c>
      <c r="I49" s="604">
        <v>13.942819999999999</v>
      </c>
      <c r="J49" s="605">
        <v>5.1258630637779996</v>
      </c>
      <c r="K49" s="608">
        <v>0.92246244656700005</v>
      </c>
    </row>
    <row r="50" spans="1:11" ht="14.4" customHeight="1" thickBot="1" x14ac:dyDescent="0.35">
      <c r="A50" s="626" t="s">
        <v>380</v>
      </c>
      <c r="B50" s="604">
        <v>38.015769877421</v>
      </c>
      <c r="C50" s="604">
        <v>36.091169999999998</v>
      </c>
      <c r="D50" s="605">
        <v>-1.924599877421</v>
      </c>
      <c r="E50" s="606">
        <v>0.949373644578</v>
      </c>
      <c r="F50" s="604">
        <v>40.353207588583999</v>
      </c>
      <c r="G50" s="605">
        <v>23.539371093341</v>
      </c>
      <c r="H50" s="607">
        <v>3.6280199999999998</v>
      </c>
      <c r="I50" s="604">
        <v>31.081880000000002</v>
      </c>
      <c r="J50" s="605">
        <v>7.542508906658</v>
      </c>
      <c r="K50" s="608">
        <v>0.77024558535400001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5.4450000000000003</v>
      </c>
      <c r="D51" s="605">
        <v>5.4450000000000003</v>
      </c>
      <c r="E51" s="614" t="s">
        <v>339</v>
      </c>
      <c r="F51" s="604">
        <v>0</v>
      </c>
      <c r="G51" s="605">
        <v>0</v>
      </c>
      <c r="H51" s="607">
        <v>4.4249999999999998</v>
      </c>
      <c r="I51" s="604">
        <v>4.4249999999999998</v>
      </c>
      <c r="J51" s="605">
        <v>4.4249999999999998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0.69</v>
      </c>
      <c r="D52" s="605">
        <v>0.69</v>
      </c>
      <c r="E52" s="614" t="s">
        <v>339</v>
      </c>
      <c r="F52" s="604">
        <v>0</v>
      </c>
      <c r="G52" s="605">
        <v>0</v>
      </c>
      <c r="H52" s="607">
        <v>4.9406564584124654E-324</v>
      </c>
      <c r="I52" s="604">
        <v>3.4584595208887258E-323</v>
      </c>
      <c r="J52" s="605">
        <v>3.4584595208887258E-323</v>
      </c>
      <c r="K52" s="615" t="s">
        <v>333</v>
      </c>
    </row>
    <row r="53" spans="1:11" ht="14.4" customHeight="1" thickBot="1" x14ac:dyDescent="0.35">
      <c r="A53" s="626" t="s">
        <v>383</v>
      </c>
      <c r="B53" s="604">
        <v>4.9406564584124654E-324</v>
      </c>
      <c r="C53" s="604">
        <v>3.4794499999999999</v>
      </c>
      <c r="D53" s="605">
        <v>3.4794499999999999</v>
      </c>
      <c r="E53" s="614" t="s">
        <v>339</v>
      </c>
      <c r="F53" s="604">
        <v>0</v>
      </c>
      <c r="G53" s="605">
        <v>0</v>
      </c>
      <c r="H53" s="607">
        <v>4.9406564584124654E-324</v>
      </c>
      <c r="I53" s="604">
        <v>3.4584595208887258E-323</v>
      </c>
      <c r="J53" s="605">
        <v>3.4584595208887258E-323</v>
      </c>
      <c r="K53" s="615" t="s">
        <v>333</v>
      </c>
    </row>
    <row r="54" spans="1:11" ht="14.4" customHeight="1" thickBot="1" x14ac:dyDescent="0.35">
      <c r="A54" s="626" t="s">
        <v>384</v>
      </c>
      <c r="B54" s="604">
        <v>4.9406564584124654E-324</v>
      </c>
      <c r="C54" s="604">
        <v>6.8085300000000002</v>
      </c>
      <c r="D54" s="605">
        <v>6.8085300000000002</v>
      </c>
      <c r="E54" s="614" t="s">
        <v>339</v>
      </c>
      <c r="F54" s="604">
        <v>0</v>
      </c>
      <c r="G54" s="605">
        <v>0</v>
      </c>
      <c r="H54" s="607">
        <v>4.9406564584124654E-324</v>
      </c>
      <c r="I54" s="604">
        <v>3.4584595208887258E-323</v>
      </c>
      <c r="J54" s="605">
        <v>3.4584595208887258E-323</v>
      </c>
      <c r="K54" s="615" t="s">
        <v>333</v>
      </c>
    </row>
    <row r="55" spans="1:11" ht="14.4" customHeight="1" thickBot="1" x14ac:dyDescent="0.35">
      <c r="A55" s="626" t="s">
        <v>385</v>
      </c>
      <c r="B55" s="604">
        <v>4.9406564584124654E-324</v>
      </c>
      <c r="C55" s="604">
        <v>118.07008999999999</v>
      </c>
      <c r="D55" s="605">
        <v>118.07008999999999</v>
      </c>
      <c r="E55" s="614" t="s">
        <v>339</v>
      </c>
      <c r="F55" s="604">
        <v>95.991850056454993</v>
      </c>
      <c r="G55" s="605">
        <v>55.995245866265002</v>
      </c>
      <c r="H55" s="607">
        <v>10.480510000000001</v>
      </c>
      <c r="I55" s="604">
        <v>61.906570000000002</v>
      </c>
      <c r="J55" s="605">
        <v>5.9113241337340003</v>
      </c>
      <c r="K55" s="608">
        <v>0.64491485437100005</v>
      </c>
    </row>
    <row r="56" spans="1:11" ht="14.4" customHeight="1" thickBot="1" x14ac:dyDescent="0.35">
      <c r="A56" s="626" t="s">
        <v>386</v>
      </c>
      <c r="B56" s="604">
        <v>4.9406564584124654E-324</v>
      </c>
      <c r="C56" s="604">
        <v>0.22600000000000001</v>
      </c>
      <c r="D56" s="605">
        <v>0.22600000000000001</v>
      </c>
      <c r="E56" s="614" t="s">
        <v>339</v>
      </c>
      <c r="F56" s="604">
        <v>0</v>
      </c>
      <c r="G56" s="605">
        <v>0</v>
      </c>
      <c r="H56" s="607">
        <v>4.9406564584124654E-324</v>
      </c>
      <c r="I56" s="604">
        <v>3.4584595208887258E-323</v>
      </c>
      <c r="J56" s="605">
        <v>3.4584595208887258E-323</v>
      </c>
      <c r="K56" s="615" t="s">
        <v>333</v>
      </c>
    </row>
    <row r="57" spans="1:11" ht="14.4" customHeight="1" thickBot="1" x14ac:dyDescent="0.35">
      <c r="A57" s="625" t="s">
        <v>387</v>
      </c>
      <c r="B57" s="609">
        <v>81.543771267658997</v>
      </c>
      <c r="C57" s="609">
        <v>115.79818</v>
      </c>
      <c r="D57" s="610">
        <v>34.254408732340998</v>
      </c>
      <c r="E57" s="617">
        <v>1.4200738842439999</v>
      </c>
      <c r="F57" s="609">
        <v>78.122264217139005</v>
      </c>
      <c r="G57" s="610">
        <v>45.571320793330997</v>
      </c>
      <c r="H57" s="612">
        <v>7.4989299999999997</v>
      </c>
      <c r="I57" s="609">
        <v>36.599499999999999</v>
      </c>
      <c r="J57" s="610">
        <v>-8.9718207933310001</v>
      </c>
      <c r="K57" s="616">
        <v>0.46849000559199999</v>
      </c>
    </row>
    <row r="58" spans="1:11" ht="14.4" customHeight="1" thickBot="1" x14ac:dyDescent="0.35">
      <c r="A58" s="626" t="s">
        <v>388</v>
      </c>
      <c r="B58" s="604">
        <v>1.925826817898</v>
      </c>
      <c r="C58" s="604">
        <v>0.25</v>
      </c>
      <c r="D58" s="605">
        <v>-1.675826817898</v>
      </c>
      <c r="E58" s="606">
        <v>0.12981437254700001</v>
      </c>
      <c r="F58" s="604">
        <v>0.39510268639700002</v>
      </c>
      <c r="G58" s="605">
        <v>0.230476567065</v>
      </c>
      <c r="H58" s="607">
        <v>4.9406564584124654E-324</v>
      </c>
      <c r="I58" s="604">
        <v>1.077</v>
      </c>
      <c r="J58" s="605">
        <v>0.84652343293400001</v>
      </c>
      <c r="K58" s="608">
        <v>2.7258736452000001</v>
      </c>
    </row>
    <row r="59" spans="1:11" ht="14.4" customHeight="1" thickBot="1" x14ac:dyDescent="0.35">
      <c r="A59" s="626" t="s">
        <v>389</v>
      </c>
      <c r="B59" s="604">
        <v>2.576877185926</v>
      </c>
      <c r="C59" s="604">
        <v>1.72227</v>
      </c>
      <c r="D59" s="605">
        <v>-0.85460718592600005</v>
      </c>
      <c r="E59" s="606">
        <v>0.66835548446199999</v>
      </c>
      <c r="F59" s="604">
        <v>0</v>
      </c>
      <c r="G59" s="605">
        <v>0</v>
      </c>
      <c r="H59" s="607">
        <v>1.01E-2</v>
      </c>
      <c r="I59" s="604">
        <v>0.19656999999999999</v>
      </c>
      <c r="J59" s="605">
        <v>0.19656999999999999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7.4120426434839999</v>
      </c>
      <c r="C60" s="604">
        <v>12.204000000000001</v>
      </c>
      <c r="D60" s="605">
        <v>4.7919573565149998</v>
      </c>
      <c r="E60" s="606">
        <v>1.646509685252</v>
      </c>
      <c r="F60" s="604">
        <v>9.8858746088909992</v>
      </c>
      <c r="G60" s="605">
        <v>5.7667601885200002</v>
      </c>
      <c r="H60" s="607">
        <v>1.841</v>
      </c>
      <c r="I60" s="604">
        <v>1.841</v>
      </c>
      <c r="J60" s="605">
        <v>-3.92576018852</v>
      </c>
      <c r="K60" s="608">
        <v>0.18622530356</v>
      </c>
    </row>
    <row r="61" spans="1:11" ht="14.4" customHeight="1" thickBot="1" x14ac:dyDescent="0.35">
      <c r="A61" s="626" t="s">
        <v>391</v>
      </c>
      <c r="B61" s="604">
        <v>57.937113150384</v>
      </c>
      <c r="C61" s="604">
        <v>89.769739999999999</v>
      </c>
      <c r="D61" s="605">
        <v>31.832626849615</v>
      </c>
      <c r="E61" s="606">
        <v>1.5494341212160001</v>
      </c>
      <c r="F61" s="604">
        <v>59.839794937729003</v>
      </c>
      <c r="G61" s="605">
        <v>34.906547047007997</v>
      </c>
      <c r="H61" s="607">
        <v>4.9720000000000004</v>
      </c>
      <c r="I61" s="604">
        <v>27.59965</v>
      </c>
      <c r="J61" s="605">
        <v>-7.3068970470080004</v>
      </c>
      <c r="K61" s="608">
        <v>0.46122567814100002</v>
      </c>
    </row>
    <row r="62" spans="1:11" ht="14.4" customHeight="1" thickBot="1" x14ac:dyDescent="0.35">
      <c r="A62" s="626" t="s">
        <v>392</v>
      </c>
      <c r="B62" s="604">
        <v>0</v>
      </c>
      <c r="C62" s="604">
        <v>0.87060000000000004</v>
      </c>
      <c r="D62" s="605">
        <v>0.87060000000000004</v>
      </c>
      <c r="E62" s="614" t="s">
        <v>333</v>
      </c>
      <c r="F62" s="604">
        <v>0</v>
      </c>
      <c r="G62" s="605">
        <v>0</v>
      </c>
      <c r="H62" s="607">
        <v>4.9406564584124654E-324</v>
      </c>
      <c r="I62" s="604">
        <v>3.4584595208887258E-323</v>
      </c>
      <c r="J62" s="605">
        <v>3.4584595208887258E-323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11.691911469965</v>
      </c>
      <c r="C63" s="604">
        <v>10.98157</v>
      </c>
      <c r="D63" s="605">
        <v>-0.71034146996500003</v>
      </c>
      <c r="E63" s="606">
        <v>0.93924505229099997</v>
      </c>
      <c r="F63" s="604">
        <v>8.0014919841189993</v>
      </c>
      <c r="G63" s="605">
        <v>4.667536990736</v>
      </c>
      <c r="H63" s="607">
        <v>0.67583000000000004</v>
      </c>
      <c r="I63" s="604">
        <v>5.8852799999999998</v>
      </c>
      <c r="J63" s="605">
        <v>1.2177430092629999</v>
      </c>
      <c r="K63" s="608">
        <v>0.73552282645199996</v>
      </c>
    </row>
    <row r="64" spans="1:11" ht="14.4" customHeight="1" thickBot="1" x14ac:dyDescent="0.35">
      <c r="A64" s="625" t="s">
        <v>394</v>
      </c>
      <c r="B64" s="609">
        <v>232.19069335196701</v>
      </c>
      <c r="C64" s="609">
        <v>255.24131</v>
      </c>
      <c r="D64" s="610">
        <v>23.050616648032999</v>
      </c>
      <c r="E64" s="617">
        <v>1.0992745071529999</v>
      </c>
      <c r="F64" s="609">
        <v>206.521182226458</v>
      </c>
      <c r="G64" s="610">
        <v>120.470689632101</v>
      </c>
      <c r="H64" s="612">
        <v>16.205259999999999</v>
      </c>
      <c r="I64" s="609">
        <v>118.58393</v>
      </c>
      <c r="J64" s="610">
        <v>-1.8867596321</v>
      </c>
      <c r="K64" s="616">
        <v>0.57419741995200002</v>
      </c>
    </row>
    <row r="65" spans="1:11" ht="14.4" customHeight="1" thickBot="1" x14ac:dyDescent="0.35">
      <c r="A65" s="626" t="s">
        <v>395</v>
      </c>
      <c r="B65" s="604">
        <v>37.891654294247999</v>
      </c>
      <c r="C65" s="604">
        <v>48.671990000000001</v>
      </c>
      <c r="D65" s="605">
        <v>10.780335705751</v>
      </c>
      <c r="E65" s="606">
        <v>1.284504224123</v>
      </c>
      <c r="F65" s="604">
        <v>43.53857438691</v>
      </c>
      <c r="G65" s="605">
        <v>25.397501725697001</v>
      </c>
      <c r="H65" s="607">
        <v>1.47078</v>
      </c>
      <c r="I65" s="604">
        <v>23.043579999999999</v>
      </c>
      <c r="J65" s="605">
        <v>-2.353921725697</v>
      </c>
      <c r="K65" s="608">
        <v>0.52926813347599999</v>
      </c>
    </row>
    <row r="66" spans="1:11" ht="14.4" customHeight="1" thickBot="1" x14ac:dyDescent="0.35">
      <c r="A66" s="626" t="s">
        <v>396</v>
      </c>
      <c r="B66" s="604">
        <v>1.8690469409029999</v>
      </c>
      <c r="C66" s="604">
        <v>5.5412100000000004</v>
      </c>
      <c r="D66" s="605">
        <v>3.6721630590959999</v>
      </c>
      <c r="E66" s="606">
        <v>2.9647248973429998</v>
      </c>
      <c r="F66" s="604">
        <v>0</v>
      </c>
      <c r="G66" s="605">
        <v>0</v>
      </c>
      <c r="H66" s="607">
        <v>0.32669999999999999</v>
      </c>
      <c r="I66" s="604">
        <v>6.2407500000000002</v>
      </c>
      <c r="J66" s="605">
        <v>6.2407500000000002</v>
      </c>
      <c r="K66" s="615" t="s">
        <v>333</v>
      </c>
    </row>
    <row r="67" spans="1:11" ht="14.4" customHeight="1" thickBot="1" x14ac:dyDescent="0.35">
      <c r="A67" s="626" t="s">
        <v>397</v>
      </c>
      <c r="B67" s="604">
        <v>6.3423159788529997</v>
      </c>
      <c r="C67" s="604">
        <v>6.1275000000000004</v>
      </c>
      <c r="D67" s="605">
        <v>-0.21481597885299999</v>
      </c>
      <c r="E67" s="606">
        <v>0.96612972618000004</v>
      </c>
      <c r="F67" s="604">
        <v>0</v>
      </c>
      <c r="G67" s="605">
        <v>0</v>
      </c>
      <c r="H67" s="607">
        <v>4.9406564584124654E-324</v>
      </c>
      <c r="I67" s="604">
        <v>2.41343</v>
      </c>
      <c r="J67" s="605">
        <v>2.41343</v>
      </c>
      <c r="K67" s="615" t="s">
        <v>333</v>
      </c>
    </row>
    <row r="68" spans="1:11" ht="14.4" customHeight="1" thickBot="1" x14ac:dyDescent="0.35">
      <c r="A68" s="626" t="s">
        <v>398</v>
      </c>
      <c r="B68" s="604">
        <v>186.08767613796101</v>
      </c>
      <c r="C68" s="604">
        <v>194.90061</v>
      </c>
      <c r="D68" s="605">
        <v>8.8129338620389994</v>
      </c>
      <c r="E68" s="606">
        <v>1.0473590408819999</v>
      </c>
      <c r="F68" s="604">
        <v>0</v>
      </c>
      <c r="G68" s="605">
        <v>0</v>
      </c>
      <c r="H68" s="607">
        <v>4.9406564584124654E-324</v>
      </c>
      <c r="I68" s="604">
        <v>3.4584595208887258E-323</v>
      </c>
      <c r="J68" s="605">
        <v>3.4584595208887258E-323</v>
      </c>
      <c r="K68" s="615" t="s">
        <v>333</v>
      </c>
    </row>
    <row r="69" spans="1:11" ht="14.4" customHeight="1" thickBot="1" x14ac:dyDescent="0.35">
      <c r="A69" s="626" t="s">
        <v>399</v>
      </c>
      <c r="B69" s="604">
        <v>4.9406564584124654E-324</v>
      </c>
      <c r="C69" s="604">
        <v>4.9406564584124654E-324</v>
      </c>
      <c r="D69" s="605">
        <v>0</v>
      </c>
      <c r="E69" s="606">
        <v>1</v>
      </c>
      <c r="F69" s="604">
        <v>17.001635298974001</v>
      </c>
      <c r="G69" s="605">
        <v>9.9176205910679993</v>
      </c>
      <c r="H69" s="607">
        <v>1.76325</v>
      </c>
      <c r="I69" s="604">
        <v>9.16676</v>
      </c>
      <c r="J69" s="605">
        <v>-0.75086059106799996</v>
      </c>
      <c r="K69" s="608">
        <v>0.53916931158600001</v>
      </c>
    </row>
    <row r="70" spans="1:11" ht="14.4" customHeight="1" thickBot="1" x14ac:dyDescent="0.35">
      <c r="A70" s="626" t="s">
        <v>400</v>
      </c>
      <c r="B70" s="604">
        <v>4.9406564584124654E-324</v>
      </c>
      <c r="C70" s="604">
        <v>4.9406564584124654E-324</v>
      </c>
      <c r="D70" s="605">
        <v>0</v>
      </c>
      <c r="E70" s="606">
        <v>1</v>
      </c>
      <c r="F70" s="604">
        <v>6.9998640777560004</v>
      </c>
      <c r="G70" s="605">
        <v>4.0832540453570001</v>
      </c>
      <c r="H70" s="607">
        <v>4.9406564584124654E-324</v>
      </c>
      <c r="I70" s="604">
        <v>1.2422200000000001</v>
      </c>
      <c r="J70" s="605">
        <v>-2.841034045357</v>
      </c>
      <c r="K70" s="608">
        <v>0.17746344588900001</v>
      </c>
    </row>
    <row r="71" spans="1:11" ht="14.4" customHeight="1" thickBot="1" x14ac:dyDescent="0.35">
      <c r="A71" s="626" t="s">
        <v>401</v>
      </c>
      <c r="B71" s="604">
        <v>4.9406564584124654E-324</v>
      </c>
      <c r="C71" s="604">
        <v>4.9406564584124654E-324</v>
      </c>
      <c r="D71" s="605">
        <v>0</v>
      </c>
      <c r="E71" s="606">
        <v>1</v>
      </c>
      <c r="F71" s="604">
        <v>138.98110846281699</v>
      </c>
      <c r="G71" s="605">
        <v>81.072313269975993</v>
      </c>
      <c r="H71" s="607">
        <v>12.64453</v>
      </c>
      <c r="I71" s="604">
        <v>76.477189999999993</v>
      </c>
      <c r="J71" s="605">
        <v>-4.5951232699759998</v>
      </c>
      <c r="K71" s="608">
        <v>0.55027039894700003</v>
      </c>
    </row>
    <row r="72" spans="1:11" ht="14.4" customHeight="1" thickBot="1" x14ac:dyDescent="0.35">
      <c r="A72" s="625" t="s">
        <v>402</v>
      </c>
      <c r="B72" s="609">
        <v>4.9406564584124654E-324</v>
      </c>
      <c r="C72" s="609">
        <v>4.9406564584124654E-324</v>
      </c>
      <c r="D72" s="610">
        <v>0</v>
      </c>
      <c r="E72" s="617">
        <v>1</v>
      </c>
      <c r="F72" s="609">
        <v>4.9406564584124654E-324</v>
      </c>
      <c r="G72" s="610">
        <v>0</v>
      </c>
      <c r="H72" s="612">
        <v>0.31339</v>
      </c>
      <c r="I72" s="609">
        <v>3.4113899999999999</v>
      </c>
      <c r="J72" s="610">
        <v>3.4113899999999999</v>
      </c>
      <c r="K72" s="613" t="s">
        <v>339</v>
      </c>
    </row>
    <row r="73" spans="1:11" ht="14.4" customHeight="1" thickBot="1" x14ac:dyDescent="0.35">
      <c r="A73" s="626" t="s">
        <v>403</v>
      </c>
      <c r="B73" s="604">
        <v>4.9406564584124654E-324</v>
      </c>
      <c r="C73" s="604">
        <v>4.9406564584124654E-324</v>
      </c>
      <c r="D73" s="605">
        <v>0</v>
      </c>
      <c r="E73" s="606">
        <v>1</v>
      </c>
      <c r="F73" s="604">
        <v>4.9406564584124654E-324</v>
      </c>
      <c r="G73" s="605">
        <v>0</v>
      </c>
      <c r="H73" s="607">
        <v>0.31339</v>
      </c>
      <c r="I73" s="604">
        <v>0.31339</v>
      </c>
      <c r="J73" s="605">
        <v>0.31339</v>
      </c>
      <c r="K73" s="615" t="s">
        <v>339</v>
      </c>
    </row>
    <row r="74" spans="1:11" ht="14.4" customHeight="1" thickBot="1" x14ac:dyDescent="0.35">
      <c r="A74" s="626" t="s">
        <v>404</v>
      </c>
      <c r="B74" s="604">
        <v>4.9406564584124654E-324</v>
      </c>
      <c r="C74" s="604">
        <v>4.9406564584124654E-324</v>
      </c>
      <c r="D74" s="605">
        <v>0</v>
      </c>
      <c r="E74" s="606">
        <v>1</v>
      </c>
      <c r="F74" s="604">
        <v>4.9406564584124654E-324</v>
      </c>
      <c r="G74" s="605">
        <v>0</v>
      </c>
      <c r="H74" s="607">
        <v>4.9406564584124654E-324</v>
      </c>
      <c r="I74" s="604">
        <v>3.0979999999999999</v>
      </c>
      <c r="J74" s="605">
        <v>3.0979999999999999</v>
      </c>
      <c r="K74" s="615" t="s">
        <v>339</v>
      </c>
    </row>
    <row r="75" spans="1:11" ht="14.4" customHeight="1" thickBot="1" x14ac:dyDescent="0.35">
      <c r="A75" s="624" t="s">
        <v>42</v>
      </c>
      <c r="B75" s="604">
        <v>2385.5561588482401</v>
      </c>
      <c r="C75" s="604">
        <v>2378.9949999999999</v>
      </c>
      <c r="D75" s="605">
        <v>-6.5611588482369996</v>
      </c>
      <c r="E75" s="606">
        <v>0.99724963136</v>
      </c>
      <c r="F75" s="604">
        <v>2353.8949031831698</v>
      </c>
      <c r="G75" s="605">
        <v>1373.1053601901799</v>
      </c>
      <c r="H75" s="607">
        <v>136.428</v>
      </c>
      <c r="I75" s="604">
        <v>1254.905</v>
      </c>
      <c r="J75" s="605">
        <v>-118.200360190181</v>
      </c>
      <c r="K75" s="608">
        <v>0.53311853400999998</v>
      </c>
    </row>
    <row r="76" spans="1:11" ht="14.4" customHeight="1" thickBot="1" x14ac:dyDescent="0.35">
      <c r="A76" s="625" t="s">
        <v>405</v>
      </c>
      <c r="B76" s="609">
        <v>2385.5561588482401</v>
      </c>
      <c r="C76" s="609">
        <v>2378.9949999999999</v>
      </c>
      <c r="D76" s="610">
        <v>-6.5611588482369996</v>
      </c>
      <c r="E76" s="617">
        <v>0.99724963136</v>
      </c>
      <c r="F76" s="609">
        <v>2353.8949031831698</v>
      </c>
      <c r="G76" s="610">
        <v>1373.1053601901799</v>
      </c>
      <c r="H76" s="612">
        <v>136.428</v>
      </c>
      <c r="I76" s="609">
        <v>1254.905</v>
      </c>
      <c r="J76" s="610">
        <v>-118.200360190181</v>
      </c>
      <c r="K76" s="616">
        <v>0.53311853400999998</v>
      </c>
    </row>
    <row r="77" spans="1:11" ht="14.4" customHeight="1" thickBot="1" x14ac:dyDescent="0.35">
      <c r="A77" s="626" t="s">
        <v>406</v>
      </c>
      <c r="B77" s="604">
        <v>994.463140953736</v>
      </c>
      <c r="C77" s="604">
        <v>1005.476</v>
      </c>
      <c r="D77" s="605">
        <v>11.012859046263999</v>
      </c>
      <c r="E77" s="606">
        <v>1.0110741751929999</v>
      </c>
      <c r="F77" s="604">
        <v>997.96128499323197</v>
      </c>
      <c r="G77" s="605">
        <v>582.144082912719</v>
      </c>
      <c r="H77" s="607">
        <v>71.355000000000004</v>
      </c>
      <c r="I77" s="604">
        <v>489.86</v>
      </c>
      <c r="J77" s="605">
        <v>-92.284082912718006</v>
      </c>
      <c r="K77" s="608">
        <v>0.49086072512599999</v>
      </c>
    </row>
    <row r="78" spans="1:11" ht="14.4" customHeight="1" thickBot="1" x14ac:dyDescent="0.35">
      <c r="A78" s="626" t="s">
        <v>407</v>
      </c>
      <c r="B78" s="604">
        <v>400.017191977994</v>
      </c>
      <c r="C78" s="604">
        <v>430.79500000000002</v>
      </c>
      <c r="D78" s="605">
        <v>30.777808022005001</v>
      </c>
      <c r="E78" s="606">
        <v>1.076941213125</v>
      </c>
      <c r="F78" s="604">
        <v>400.02891862419898</v>
      </c>
      <c r="G78" s="605">
        <v>233.35020253078301</v>
      </c>
      <c r="H78" s="607">
        <v>36.564999999999998</v>
      </c>
      <c r="I78" s="604">
        <v>245.75299999999999</v>
      </c>
      <c r="J78" s="605">
        <v>12.402797469217001</v>
      </c>
      <c r="K78" s="608">
        <v>0.61433808546900004</v>
      </c>
    </row>
    <row r="79" spans="1:11" ht="14.4" customHeight="1" thickBot="1" x14ac:dyDescent="0.35">
      <c r="A79" s="626" t="s">
        <v>408</v>
      </c>
      <c r="B79" s="604">
        <v>991.07582591650805</v>
      </c>
      <c r="C79" s="604">
        <v>942.72400000000096</v>
      </c>
      <c r="D79" s="605">
        <v>-48.351825916507003</v>
      </c>
      <c r="E79" s="606">
        <v>0.95121278851500002</v>
      </c>
      <c r="F79" s="604">
        <v>955.90469956573804</v>
      </c>
      <c r="G79" s="605">
        <v>557.61107474668097</v>
      </c>
      <c r="H79" s="607">
        <v>28.507999999999999</v>
      </c>
      <c r="I79" s="604">
        <v>519.29200000000105</v>
      </c>
      <c r="J79" s="605">
        <v>-38.319074746679</v>
      </c>
      <c r="K79" s="608">
        <v>0.54324662305299998</v>
      </c>
    </row>
    <row r="80" spans="1:11" ht="14.4" customHeight="1" thickBot="1" x14ac:dyDescent="0.35">
      <c r="A80" s="627" t="s">
        <v>409</v>
      </c>
      <c r="B80" s="609">
        <v>2657.9781563406</v>
      </c>
      <c r="C80" s="609">
        <v>2627.3139999999999</v>
      </c>
      <c r="D80" s="610">
        <v>-30.664156340594001</v>
      </c>
      <c r="E80" s="617">
        <v>0.98846335276700004</v>
      </c>
      <c r="F80" s="609">
        <v>2693.9332001938701</v>
      </c>
      <c r="G80" s="610">
        <v>1571.4610334464301</v>
      </c>
      <c r="H80" s="612">
        <v>240.32346000000001</v>
      </c>
      <c r="I80" s="609">
        <v>1502.3204000000001</v>
      </c>
      <c r="J80" s="610">
        <v>-69.140633446424005</v>
      </c>
      <c r="K80" s="616">
        <v>0.55766802231400003</v>
      </c>
    </row>
    <row r="81" spans="1:11" ht="14.4" customHeight="1" thickBot="1" x14ac:dyDescent="0.35">
      <c r="A81" s="624" t="s">
        <v>45</v>
      </c>
      <c r="B81" s="604">
        <v>470.693002246552</v>
      </c>
      <c r="C81" s="604">
        <v>331.96255000000002</v>
      </c>
      <c r="D81" s="605">
        <v>-138.73045224655201</v>
      </c>
      <c r="E81" s="606">
        <v>0.705263406117</v>
      </c>
      <c r="F81" s="604">
        <v>554.36828865589598</v>
      </c>
      <c r="G81" s="605">
        <v>323.38150171593901</v>
      </c>
      <c r="H81" s="607">
        <v>9.5956899999999994</v>
      </c>
      <c r="I81" s="604">
        <v>168.46814000000001</v>
      </c>
      <c r="J81" s="605">
        <v>-154.913361715939</v>
      </c>
      <c r="K81" s="608">
        <v>0.30389209384299998</v>
      </c>
    </row>
    <row r="82" spans="1:11" ht="14.4" customHeight="1" thickBot="1" x14ac:dyDescent="0.35">
      <c r="A82" s="628" t="s">
        <v>410</v>
      </c>
      <c r="B82" s="604">
        <v>470.693002246552</v>
      </c>
      <c r="C82" s="604">
        <v>331.96255000000002</v>
      </c>
      <c r="D82" s="605">
        <v>-138.73045224655201</v>
      </c>
      <c r="E82" s="606">
        <v>0.705263406117</v>
      </c>
      <c r="F82" s="604">
        <v>554.36828865589598</v>
      </c>
      <c r="G82" s="605">
        <v>323.38150171593901</v>
      </c>
      <c r="H82" s="607">
        <v>9.5956899999999994</v>
      </c>
      <c r="I82" s="604">
        <v>168.46814000000001</v>
      </c>
      <c r="J82" s="605">
        <v>-154.913361715939</v>
      </c>
      <c r="K82" s="608">
        <v>0.30389209384299998</v>
      </c>
    </row>
    <row r="83" spans="1:11" ht="14.4" customHeight="1" thickBot="1" x14ac:dyDescent="0.35">
      <c r="A83" s="626" t="s">
        <v>411</v>
      </c>
      <c r="B83" s="604">
        <v>244.10444973795501</v>
      </c>
      <c r="C83" s="604">
        <v>146.17357000000001</v>
      </c>
      <c r="D83" s="605">
        <v>-97.930879737954001</v>
      </c>
      <c r="E83" s="606">
        <v>0.598815671557</v>
      </c>
      <c r="F83" s="604">
        <v>134.79247563324</v>
      </c>
      <c r="G83" s="605">
        <v>78.628944119389999</v>
      </c>
      <c r="H83" s="607">
        <v>0.79400000000000004</v>
      </c>
      <c r="I83" s="604">
        <v>69.493809999999996</v>
      </c>
      <c r="J83" s="605">
        <v>-9.1351341193890008</v>
      </c>
      <c r="K83" s="608">
        <v>0.51556149312800004</v>
      </c>
    </row>
    <row r="84" spans="1:11" ht="14.4" customHeight="1" thickBot="1" x14ac:dyDescent="0.35">
      <c r="A84" s="626" t="s">
        <v>412</v>
      </c>
      <c r="B84" s="604">
        <v>0</v>
      </c>
      <c r="C84" s="604">
        <v>4.9406564584124654E-324</v>
      </c>
      <c r="D84" s="605">
        <v>4.9406564584124654E-324</v>
      </c>
      <c r="E84" s="614" t="s">
        <v>333</v>
      </c>
      <c r="F84" s="604">
        <v>4.9406564584124654E-324</v>
      </c>
      <c r="G84" s="605">
        <v>0</v>
      </c>
      <c r="H84" s="607">
        <v>4.9406564584124654E-324</v>
      </c>
      <c r="I84" s="604">
        <v>2.6139999999999999</v>
      </c>
      <c r="J84" s="605">
        <v>2.6139999999999999</v>
      </c>
      <c r="K84" s="615" t="s">
        <v>339</v>
      </c>
    </row>
    <row r="85" spans="1:11" ht="14.4" customHeight="1" thickBot="1" x14ac:dyDescent="0.35">
      <c r="A85" s="626" t="s">
        <v>413</v>
      </c>
      <c r="B85" s="604">
        <v>57.497589235504002</v>
      </c>
      <c r="C85" s="604">
        <v>30.83905</v>
      </c>
      <c r="D85" s="605">
        <v>-26.658539235504001</v>
      </c>
      <c r="E85" s="606">
        <v>0.53635379169800002</v>
      </c>
      <c r="F85" s="604">
        <v>40.099858193997001</v>
      </c>
      <c r="G85" s="605">
        <v>23.391583946497999</v>
      </c>
      <c r="H85" s="607">
        <v>4.9406564584124654E-324</v>
      </c>
      <c r="I85" s="604">
        <v>22.21763</v>
      </c>
      <c r="J85" s="605">
        <v>-1.173953946498</v>
      </c>
      <c r="K85" s="608">
        <v>0.554057570291</v>
      </c>
    </row>
    <row r="86" spans="1:11" ht="14.4" customHeight="1" thickBot="1" x14ac:dyDescent="0.35">
      <c r="A86" s="626" t="s">
        <v>414</v>
      </c>
      <c r="B86" s="604">
        <v>86.992984238993003</v>
      </c>
      <c r="C86" s="604">
        <v>67.518330000000006</v>
      </c>
      <c r="D86" s="605">
        <v>-19.474654238993001</v>
      </c>
      <c r="E86" s="606">
        <v>0.77613534689700003</v>
      </c>
      <c r="F86" s="604">
        <v>288.99951208030899</v>
      </c>
      <c r="G86" s="605">
        <v>168.58304871351399</v>
      </c>
      <c r="H86" s="607">
        <v>1.8646100000000001</v>
      </c>
      <c r="I86" s="604">
        <v>15.71454</v>
      </c>
      <c r="J86" s="605">
        <v>-152.86850871351399</v>
      </c>
      <c r="K86" s="608">
        <v>5.4375662736000002E-2</v>
      </c>
    </row>
    <row r="87" spans="1:11" ht="14.4" customHeight="1" thickBot="1" x14ac:dyDescent="0.35">
      <c r="A87" s="626" t="s">
        <v>415</v>
      </c>
      <c r="B87" s="604">
        <v>76.994320511880005</v>
      </c>
      <c r="C87" s="604">
        <v>87.431600000000003</v>
      </c>
      <c r="D87" s="605">
        <v>10.437279488119</v>
      </c>
      <c r="E87" s="606">
        <v>1.135559083043</v>
      </c>
      <c r="F87" s="604">
        <v>90.476442748348006</v>
      </c>
      <c r="G87" s="605">
        <v>52.777924936536003</v>
      </c>
      <c r="H87" s="607">
        <v>6.9370799999999999</v>
      </c>
      <c r="I87" s="604">
        <v>58.428159999999998</v>
      </c>
      <c r="J87" s="605">
        <v>5.6502350634629996</v>
      </c>
      <c r="K87" s="608">
        <v>0.64578312569700003</v>
      </c>
    </row>
    <row r="88" spans="1:11" ht="14.4" customHeight="1" thickBot="1" x14ac:dyDescent="0.35">
      <c r="A88" s="629" t="s">
        <v>46</v>
      </c>
      <c r="B88" s="609">
        <v>0</v>
      </c>
      <c r="C88" s="609">
        <v>164.58199999999999</v>
      </c>
      <c r="D88" s="610">
        <v>164.58199999999999</v>
      </c>
      <c r="E88" s="611" t="s">
        <v>333</v>
      </c>
      <c r="F88" s="609">
        <v>0</v>
      </c>
      <c r="G88" s="610">
        <v>0</v>
      </c>
      <c r="H88" s="612">
        <v>39.109000000000002</v>
      </c>
      <c r="I88" s="609">
        <v>159.68600000000001</v>
      </c>
      <c r="J88" s="610">
        <v>159.68600000000001</v>
      </c>
      <c r="K88" s="613" t="s">
        <v>333</v>
      </c>
    </row>
    <row r="89" spans="1:11" ht="14.4" customHeight="1" thickBot="1" x14ac:dyDescent="0.35">
      <c r="A89" s="625" t="s">
        <v>416</v>
      </c>
      <c r="B89" s="609">
        <v>0</v>
      </c>
      <c r="C89" s="609">
        <v>123.583</v>
      </c>
      <c r="D89" s="610">
        <v>123.583</v>
      </c>
      <c r="E89" s="611" t="s">
        <v>333</v>
      </c>
      <c r="F89" s="609">
        <v>0</v>
      </c>
      <c r="G89" s="610">
        <v>0</v>
      </c>
      <c r="H89" s="612">
        <v>4.9406564584124654E-324</v>
      </c>
      <c r="I89" s="609">
        <v>46.956000000000003</v>
      </c>
      <c r="J89" s="610">
        <v>46.956000000000003</v>
      </c>
      <c r="K89" s="613" t="s">
        <v>333</v>
      </c>
    </row>
    <row r="90" spans="1:11" ht="14.4" customHeight="1" thickBot="1" x14ac:dyDescent="0.35">
      <c r="A90" s="626" t="s">
        <v>417</v>
      </c>
      <c r="B90" s="604">
        <v>0</v>
      </c>
      <c r="C90" s="604">
        <v>106.128</v>
      </c>
      <c r="D90" s="605">
        <v>106.128</v>
      </c>
      <c r="E90" s="614" t="s">
        <v>333</v>
      </c>
      <c r="F90" s="604">
        <v>0</v>
      </c>
      <c r="G90" s="605">
        <v>0</v>
      </c>
      <c r="H90" s="607">
        <v>4.9406564584124654E-324</v>
      </c>
      <c r="I90" s="604">
        <v>33.298000000000002</v>
      </c>
      <c r="J90" s="605">
        <v>33.298000000000002</v>
      </c>
      <c r="K90" s="615" t="s">
        <v>333</v>
      </c>
    </row>
    <row r="91" spans="1:11" ht="14.4" customHeight="1" thickBot="1" x14ac:dyDescent="0.35">
      <c r="A91" s="626" t="s">
        <v>418</v>
      </c>
      <c r="B91" s="604">
        <v>0</v>
      </c>
      <c r="C91" s="604">
        <v>17.454999999999998</v>
      </c>
      <c r="D91" s="605">
        <v>17.454999999999998</v>
      </c>
      <c r="E91" s="614" t="s">
        <v>333</v>
      </c>
      <c r="F91" s="604">
        <v>0</v>
      </c>
      <c r="G91" s="605">
        <v>0</v>
      </c>
      <c r="H91" s="607">
        <v>4.9406564584124654E-324</v>
      </c>
      <c r="I91" s="604">
        <v>13.657999999999999</v>
      </c>
      <c r="J91" s="605">
        <v>13.657999999999999</v>
      </c>
      <c r="K91" s="615" t="s">
        <v>333</v>
      </c>
    </row>
    <row r="92" spans="1:11" ht="14.4" customHeight="1" thickBot="1" x14ac:dyDescent="0.35">
      <c r="A92" s="625" t="s">
        <v>419</v>
      </c>
      <c r="B92" s="609">
        <v>0</v>
      </c>
      <c r="C92" s="609">
        <v>40.999000000000002</v>
      </c>
      <c r="D92" s="610">
        <v>40.999000000000002</v>
      </c>
      <c r="E92" s="611" t="s">
        <v>333</v>
      </c>
      <c r="F92" s="609">
        <v>0</v>
      </c>
      <c r="G92" s="610">
        <v>0</v>
      </c>
      <c r="H92" s="612">
        <v>39.109000000000002</v>
      </c>
      <c r="I92" s="609">
        <v>112.73</v>
      </c>
      <c r="J92" s="610">
        <v>112.73</v>
      </c>
      <c r="K92" s="613" t="s">
        <v>333</v>
      </c>
    </row>
    <row r="93" spans="1:11" ht="14.4" customHeight="1" thickBot="1" x14ac:dyDescent="0.35">
      <c r="A93" s="626" t="s">
        <v>420</v>
      </c>
      <c r="B93" s="604">
        <v>0</v>
      </c>
      <c r="C93" s="604">
        <v>40.999000000000002</v>
      </c>
      <c r="D93" s="605">
        <v>40.999000000000002</v>
      </c>
      <c r="E93" s="614" t="s">
        <v>333</v>
      </c>
      <c r="F93" s="604">
        <v>0</v>
      </c>
      <c r="G93" s="605">
        <v>0</v>
      </c>
      <c r="H93" s="607">
        <v>39.109000000000002</v>
      </c>
      <c r="I93" s="604">
        <v>66.299000000000007</v>
      </c>
      <c r="J93" s="605">
        <v>66.299000000000007</v>
      </c>
      <c r="K93" s="615" t="s">
        <v>333</v>
      </c>
    </row>
    <row r="94" spans="1:11" ht="14.4" customHeight="1" thickBot="1" x14ac:dyDescent="0.35">
      <c r="A94" s="626" t="s">
        <v>421</v>
      </c>
      <c r="B94" s="604">
        <v>4.9406564584124654E-324</v>
      </c>
      <c r="C94" s="604">
        <v>4.9406564584124654E-324</v>
      </c>
      <c r="D94" s="605">
        <v>0</v>
      </c>
      <c r="E94" s="606">
        <v>1</v>
      </c>
      <c r="F94" s="604">
        <v>4.9406564584124654E-324</v>
      </c>
      <c r="G94" s="605">
        <v>0</v>
      </c>
      <c r="H94" s="607">
        <v>4.9406564584124654E-324</v>
      </c>
      <c r="I94" s="604">
        <v>46.430999999999997</v>
      </c>
      <c r="J94" s="605">
        <v>46.430999999999997</v>
      </c>
      <c r="K94" s="615" t="s">
        <v>339</v>
      </c>
    </row>
    <row r="95" spans="1:11" ht="14.4" customHeight="1" thickBot="1" x14ac:dyDescent="0.35">
      <c r="A95" s="624" t="s">
        <v>47</v>
      </c>
      <c r="B95" s="604">
        <v>2187.2851540940401</v>
      </c>
      <c r="C95" s="604">
        <v>2130.7694499999998</v>
      </c>
      <c r="D95" s="605">
        <v>-56.515704094042</v>
      </c>
      <c r="E95" s="606">
        <v>0.97416171184199996</v>
      </c>
      <c r="F95" s="604">
        <v>2139.5649115379802</v>
      </c>
      <c r="G95" s="605">
        <v>1248.0795317304901</v>
      </c>
      <c r="H95" s="607">
        <v>191.61877000000001</v>
      </c>
      <c r="I95" s="604">
        <v>1174.16626</v>
      </c>
      <c r="J95" s="605">
        <v>-73.913271730484993</v>
      </c>
      <c r="K95" s="608">
        <v>0.548787397693</v>
      </c>
    </row>
    <row r="96" spans="1:11" ht="14.4" customHeight="1" thickBot="1" x14ac:dyDescent="0.35">
      <c r="A96" s="625" t="s">
        <v>422</v>
      </c>
      <c r="B96" s="609">
        <v>3.5941790022409998</v>
      </c>
      <c r="C96" s="609">
        <v>1.59697</v>
      </c>
      <c r="D96" s="610">
        <v>-1.9972090022410001</v>
      </c>
      <c r="E96" s="617">
        <v>0.444321220229</v>
      </c>
      <c r="F96" s="609">
        <v>0.63830696931399999</v>
      </c>
      <c r="G96" s="610">
        <v>0.37234573209999999</v>
      </c>
      <c r="H96" s="612">
        <v>0.10299999999999999</v>
      </c>
      <c r="I96" s="609">
        <v>0.62</v>
      </c>
      <c r="J96" s="610">
        <v>0.247654267899</v>
      </c>
      <c r="K96" s="616">
        <v>0.97131949015899999</v>
      </c>
    </row>
    <row r="97" spans="1:11" ht="14.4" customHeight="1" thickBot="1" x14ac:dyDescent="0.35">
      <c r="A97" s="626" t="s">
        <v>423</v>
      </c>
      <c r="B97" s="604">
        <v>3.5941790022409998</v>
      </c>
      <c r="C97" s="604">
        <v>1.59697</v>
      </c>
      <c r="D97" s="605">
        <v>-1.9972090022410001</v>
      </c>
      <c r="E97" s="606">
        <v>0.444321220229</v>
      </c>
      <c r="F97" s="604">
        <v>0.63830696931399999</v>
      </c>
      <c r="G97" s="605">
        <v>0.37234573209999999</v>
      </c>
      <c r="H97" s="607">
        <v>0.10299999999999999</v>
      </c>
      <c r="I97" s="604">
        <v>0.62</v>
      </c>
      <c r="J97" s="605">
        <v>0.247654267899</v>
      </c>
      <c r="K97" s="608">
        <v>0.97131949015899999</v>
      </c>
    </row>
    <row r="98" spans="1:11" ht="14.4" customHeight="1" thickBot="1" x14ac:dyDescent="0.35">
      <c r="A98" s="625" t="s">
        <v>424</v>
      </c>
      <c r="B98" s="609">
        <v>55.788697076703002</v>
      </c>
      <c r="C98" s="609">
        <v>57.418120000000002</v>
      </c>
      <c r="D98" s="610">
        <v>1.629422923296</v>
      </c>
      <c r="E98" s="617">
        <v>1.0292070438750001</v>
      </c>
      <c r="F98" s="609">
        <v>56.052456668818998</v>
      </c>
      <c r="G98" s="610">
        <v>32.697266390144001</v>
      </c>
      <c r="H98" s="612">
        <v>4.2254199999999997</v>
      </c>
      <c r="I98" s="609">
        <v>28.246739999999999</v>
      </c>
      <c r="J98" s="610">
        <v>-4.4505263901439998</v>
      </c>
      <c r="K98" s="616">
        <v>0.503934023211</v>
      </c>
    </row>
    <row r="99" spans="1:11" ht="14.4" customHeight="1" thickBot="1" x14ac:dyDescent="0.35">
      <c r="A99" s="626" t="s">
        <v>425</v>
      </c>
      <c r="B99" s="604">
        <v>24.608704440636</v>
      </c>
      <c r="C99" s="604">
        <v>25.369599999999998</v>
      </c>
      <c r="D99" s="605">
        <v>0.76089555936300002</v>
      </c>
      <c r="E99" s="606">
        <v>1.0309197731719999</v>
      </c>
      <c r="F99" s="604">
        <v>25.952751403297999</v>
      </c>
      <c r="G99" s="605">
        <v>15.139104985256999</v>
      </c>
      <c r="H99" s="607">
        <v>1.5551999999999999</v>
      </c>
      <c r="I99" s="604">
        <v>13.1653</v>
      </c>
      <c r="J99" s="605">
        <v>-1.9738049852570001</v>
      </c>
      <c r="K99" s="608">
        <v>0.50727954795200003</v>
      </c>
    </row>
    <row r="100" spans="1:11" ht="14.4" customHeight="1" thickBot="1" x14ac:dyDescent="0.35">
      <c r="A100" s="626" t="s">
        <v>426</v>
      </c>
      <c r="B100" s="604">
        <v>31.179992636066999</v>
      </c>
      <c r="C100" s="604">
        <v>32.048520000000003</v>
      </c>
      <c r="D100" s="605">
        <v>0.86852736393200003</v>
      </c>
      <c r="E100" s="606">
        <v>1.0278552780320001</v>
      </c>
      <c r="F100" s="604">
        <v>30.099705265520999</v>
      </c>
      <c r="G100" s="605">
        <v>17.558161404886999</v>
      </c>
      <c r="H100" s="607">
        <v>2.67022</v>
      </c>
      <c r="I100" s="604">
        <v>15.081440000000001</v>
      </c>
      <c r="J100" s="605">
        <v>-2.4767214048869999</v>
      </c>
      <c r="K100" s="608">
        <v>0.50104942446900003</v>
      </c>
    </row>
    <row r="101" spans="1:11" ht="14.4" customHeight="1" thickBot="1" x14ac:dyDescent="0.35">
      <c r="A101" s="625" t="s">
        <v>427</v>
      </c>
      <c r="B101" s="609">
        <v>101.488370589233</v>
      </c>
      <c r="C101" s="609">
        <v>116.04652</v>
      </c>
      <c r="D101" s="610">
        <v>14.558149410765999</v>
      </c>
      <c r="E101" s="617">
        <v>1.143446478904</v>
      </c>
      <c r="F101" s="609">
        <v>112.29515961951201</v>
      </c>
      <c r="G101" s="610">
        <v>65.505509778047994</v>
      </c>
      <c r="H101" s="612">
        <v>22.790839999999999</v>
      </c>
      <c r="I101" s="609">
        <v>82.347660000000005</v>
      </c>
      <c r="J101" s="610">
        <v>16.842150221951002</v>
      </c>
      <c r="K101" s="616">
        <v>0.73331442137799996</v>
      </c>
    </row>
    <row r="102" spans="1:11" ht="14.4" customHeight="1" thickBot="1" x14ac:dyDescent="0.35">
      <c r="A102" s="626" t="s">
        <v>428</v>
      </c>
      <c r="B102" s="604">
        <v>76.932673293882999</v>
      </c>
      <c r="C102" s="604">
        <v>77.760000000000005</v>
      </c>
      <c r="D102" s="605">
        <v>0.82732670611600001</v>
      </c>
      <c r="E102" s="606">
        <v>1.010753905599</v>
      </c>
      <c r="F102" s="604">
        <v>77.247658499625004</v>
      </c>
      <c r="G102" s="605">
        <v>45.061134124780999</v>
      </c>
      <c r="H102" s="607">
        <v>19.035</v>
      </c>
      <c r="I102" s="604">
        <v>56.43</v>
      </c>
      <c r="J102" s="605">
        <v>11.368865875218001</v>
      </c>
      <c r="K102" s="608">
        <v>0.73050757907700004</v>
      </c>
    </row>
    <row r="103" spans="1:11" ht="14.4" customHeight="1" thickBot="1" x14ac:dyDescent="0.35">
      <c r="A103" s="626" t="s">
        <v>429</v>
      </c>
      <c r="B103" s="604">
        <v>24.555697295348999</v>
      </c>
      <c r="C103" s="604">
        <v>38.286520000000003</v>
      </c>
      <c r="D103" s="605">
        <v>13.73082270465</v>
      </c>
      <c r="E103" s="606">
        <v>1.559170547653</v>
      </c>
      <c r="F103" s="604">
        <v>35.047501119886</v>
      </c>
      <c r="G103" s="605">
        <v>20.444375653266999</v>
      </c>
      <c r="H103" s="607">
        <v>3.7558400000000001</v>
      </c>
      <c r="I103" s="604">
        <v>25.917660000000001</v>
      </c>
      <c r="J103" s="605">
        <v>5.4732843467330001</v>
      </c>
      <c r="K103" s="608">
        <v>0.73950093934899996</v>
      </c>
    </row>
    <row r="104" spans="1:11" ht="14.4" customHeight="1" thickBot="1" x14ac:dyDescent="0.35">
      <c r="A104" s="625" t="s">
        <v>430</v>
      </c>
      <c r="B104" s="609">
        <v>4.9406564584124654E-324</v>
      </c>
      <c r="C104" s="609">
        <v>2.2000000000000002</v>
      </c>
      <c r="D104" s="610">
        <v>2.2000000000000002</v>
      </c>
      <c r="E104" s="611" t="s">
        <v>339</v>
      </c>
      <c r="F104" s="609">
        <v>0</v>
      </c>
      <c r="G104" s="610">
        <v>0</v>
      </c>
      <c r="H104" s="612">
        <v>4.9406564584124654E-324</v>
      </c>
      <c r="I104" s="609">
        <v>3.4584595208887258E-323</v>
      </c>
      <c r="J104" s="610">
        <v>3.4584595208887258E-323</v>
      </c>
      <c r="K104" s="613" t="s">
        <v>333</v>
      </c>
    </row>
    <row r="105" spans="1:11" ht="14.4" customHeight="1" thickBot="1" x14ac:dyDescent="0.35">
      <c r="A105" s="626" t="s">
        <v>431</v>
      </c>
      <c r="B105" s="604">
        <v>4.9406564584124654E-324</v>
      </c>
      <c r="C105" s="604">
        <v>2.2000000000000002</v>
      </c>
      <c r="D105" s="605">
        <v>2.2000000000000002</v>
      </c>
      <c r="E105" s="614" t="s">
        <v>339</v>
      </c>
      <c r="F105" s="604">
        <v>0</v>
      </c>
      <c r="G105" s="605">
        <v>0</v>
      </c>
      <c r="H105" s="607">
        <v>4.9406564584124654E-324</v>
      </c>
      <c r="I105" s="604">
        <v>3.4584595208887258E-323</v>
      </c>
      <c r="J105" s="605">
        <v>3.4584595208887258E-323</v>
      </c>
      <c r="K105" s="615" t="s">
        <v>333</v>
      </c>
    </row>
    <row r="106" spans="1:11" ht="14.4" customHeight="1" thickBot="1" x14ac:dyDescent="0.35">
      <c r="A106" s="625" t="s">
        <v>432</v>
      </c>
      <c r="B106" s="609">
        <v>1464.4782029929199</v>
      </c>
      <c r="C106" s="609">
        <v>1414.8756000000001</v>
      </c>
      <c r="D106" s="610">
        <v>-49.602602992915998</v>
      </c>
      <c r="E106" s="617">
        <v>0.966129504084</v>
      </c>
      <c r="F106" s="609">
        <v>1431.2057210964899</v>
      </c>
      <c r="G106" s="610">
        <v>834.87000397295401</v>
      </c>
      <c r="H106" s="612">
        <v>110.10323</v>
      </c>
      <c r="I106" s="609">
        <v>803.41015000000095</v>
      </c>
      <c r="J106" s="610">
        <v>-31.459853972952999</v>
      </c>
      <c r="K106" s="616">
        <v>0.56135196929200004</v>
      </c>
    </row>
    <row r="107" spans="1:11" ht="14.4" customHeight="1" thickBot="1" x14ac:dyDescent="0.35">
      <c r="A107" s="626" t="s">
        <v>433</v>
      </c>
      <c r="B107" s="604">
        <v>1144.0011616402401</v>
      </c>
      <c r="C107" s="604">
        <v>1089.67723</v>
      </c>
      <c r="D107" s="605">
        <v>-54.323931640243998</v>
      </c>
      <c r="E107" s="606">
        <v>0.95251409398700004</v>
      </c>
      <c r="F107" s="604">
        <v>1103.4157090649501</v>
      </c>
      <c r="G107" s="605">
        <v>643.659163621223</v>
      </c>
      <c r="H107" s="607">
        <v>81.748739999999998</v>
      </c>
      <c r="I107" s="604">
        <v>615.96229000000005</v>
      </c>
      <c r="J107" s="605">
        <v>-27.696873621222</v>
      </c>
      <c r="K107" s="608">
        <v>0.55823230078999997</v>
      </c>
    </row>
    <row r="108" spans="1:11" ht="14.4" customHeight="1" thickBot="1" x14ac:dyDescent="0.35">
      <c r="A108" s="626" t="s">
        <v>434</v>
      </c>
      <c r="B108" s="604">
        <v>320.47704135267298</v>
      </c>
      <c r="C108" s="604">
        <v>325.19837000000001</v>
      </c>
      <c r="D108" s="605">
        <v>4.7213286473269998</v>
      </c>
      <c r="E108" s="606">
        <v>1.014732189948</v>
      </c>
      <c r="F108" s="604">
        <v>327.79001203153899</v>
      </c>
      <c r="G108" s="605">
        <v>191.21084035173101</v>
      </c>
      <c r="H108" s="607">
        <v>28.354489999999998</v>
      </c>
      <c r="I108" s="604">
        <v>187.44785999999999</v>
      </c>
      <c r="J108" s="605">
        <v>-3.76298035173</v>
      </c>
      <c r="K108" s="608">
        <v>0.57185348277699999</v>
      </c>
    </row>
    <row r="109" spans="1:11" ht="14.4" customHeight="1" thickBot="1" x14ac:dyDescent="0.35">
      <c r="A109" s="625" t="s">
        <v>435</v>
      </c>
      <c r="B109" s="609">
        <v>555.81759841278097</v>
      </c>
      <c r="C109" s="609">
        <v>517.13822000000005</v>
      </c>
      <c r="D109" s="610">
        <v>-38.679378412779997</v>
      </c>
      <c r="E109" s="617">
        <v>0.93040994289599999</v>
      </c>
      <c r="F109" s="609">
        <v>539.37326718383804</v>
      </c>
      <c r="G109" s="610">
        <v>314.63440585723902</v>
      </c>
      <c r="H109" s="612">
        <v>54.396279999999997</v>
      </c>
      <c r="I109" s="609">
        <v>259.13425000000001</v>
      </c>
      <c r="J109" s="610">
        <v>-55.500155857237999</v>
      </c>
      <c r="K109" s="616">
        <v>0.48043584242300003</v>
      </c>
    </row>
    <row r="110" spans="1:11" ht="14.4" customHeight="1" thickBot="1" x14ac:dyDescent="0.35">
      <c r="A110" s="626" t="s">
        <v>436</v>
      </c>
      <c r="B110" s="604">
        <v>2.0026135587880001</v>
      </c>
      <c r="C110" s="604">
        <v>22.265000000000001</v>
      </c>
      <c r="D110" s="605">
        <v>20.262386441211</v>
      </c>
      <c r="E110" s="606">
        <v>11.117971264247</v>
      </c>
      <c r="F110" s="604">
        <v>20.853725840568</v>
      </c>
      <c r="G110" s="605">
        <v>12.164673406998</v>
      </c>
      <c r="H110" s="607">
        <v>4.9406564584124654E-324</v>
      </c>
      <c r="I110" s="604">
        <v>13.31</v>
      </c>
      <c r="J110" s="605">
        <v>1.1453265930009999</v>
      </c>
      <c r="K110" s="608">
        <v>0.63825525000899996</v>
      </c>
    </row>
    <row r="111" spans="1:11" ht="14.4" customHeight="1" thickBot="1" x14ac:dyDescent="0.35">
      <c r="A111" s="626" t="s">
        <v>437</v>
      </c>
      <c r="B111" s="604">
        <v>346.50879109886</v>
      </c>
      <c r="C111" s="604">
        <v>340.20679999999999</v>
      </c>
      <c r="D111" s="605">
        <v>-6.3019910988590002</v>
      </c>
      <c r="E111" s="606">
        <v>0.981812896928</v>
      </c>
      <c r="F111" s="604">
        <v>336.35006466313899</v>
      </c>
      <c r="G111" s="605">
        <v>196.20420438683101</v>
      </c>
      <c r="H111" s="607">
        <v>45.603360000000002</v>
      </c>
      <c r="I111" s="604">
        <v>146.58033</v>
      </c>
      <c r="J111" s="605">
        <v>-49.623874386830003</v>
      </c>
      <c r="K111" s="608">
        <v>0.43579694312400002</v>
      </c>
    </row>
    <row r="112" spans="1:11" ht="14.4" customHeight="1" thickBot="1" x14ac:dyDescent="0.35">
      <c r="A112" s="626" t="s">
        <v>438</v>
      </c>
      <c r="B112" s="604">
        <v>29.984533709773</v>
      </c>
      <c r="C112" s="604">
        <v>31.805730000000001</v>
      </c>
      <c r="D112" s="605">
        <v>1.8211962902259999</v>
      </c>
      <c r="E112" s="606">
        <v>1.0607378559839999</v>
      </c>
      <c r="F112" s="604">
        <v>40.014576669623999</v>
      </c>
      <c r="G112" s="605">
        <v>23.341836390613999</v>
      </c>
      <c r="H112" s="607">
        <v>4.9406564584124654E-324</v>
      </c>
      <c r="I112" s="604">
        <v>19.303799999999999</v>
      </c>
      <c r="J112" s="605">
        <v>-4.0380363906139998</v>
      </c>
      <c r="K112" s="608">
        <v>0.48241919836800001</v>
      </c>
    </row>
    <row r="113" spans="1:11" ht="14.4" customHeight="1" thickBot="1" x14ac:dyDescent="0.35">
      <c r="A113" s="626" t="s">
        <v>439</v>
      </c>
      <c r="B113" s="604">
        <v>4.9406564584124654E-324</v>
      </c>
      <c r="C113" s="604">
        <v>7.03247</v>
      </c>
      <c r="D113" s="605">
        <v>7.03247</v>
      </c>
      <c r="E113" s="614" t="s">
        <v>339</v>
      </c>
      <c r="F113" s="604">
        <v>6.6440718321579997</v>
      </c>
      <c r="G113" s="605">
        <v>3.8757085687580002</v>
      </c>
      <c r="H113" s="607">
        <v>4.9406564584124654E-324</v>
      </c>
      <c r="I113" s="604">
        <v>5.4207999999999998</v>
      </c>
      <c r="J113" s="605">
        <v>1.545091431241</v>
      </c>
      <c r="K113" s="608">
        <v>0.81588521872399999</v>
      </c>
    </row>
    <row r="114" spans="1:11" ht="14.4" customHeight="1" thickBot="1" x14ac:dyDescent="0.35">
      <c r="A114" s="626" t="s">
        <v>440</v>
      </c>
      <c r="B114" s="604">
        <v>177.32166004536001</v>
      </c>
      <c r="C114" s="604">
        <v>115.82822</v>
      </c>
      <c r="D114" s="605">
        <v>-61.493440045359002</v>
      </c>
      <c r="E114" s="606">
        <v>0.65320965284400001</v>
      </c>
      <c r="F114" s="604">
        <v>135.51082817834799</v>
      </c>
      <c r="G114" s="605">
        <v>79.047983104036007</v>
      </c>
      <c r="H114" s="607">
        <v>8.7929200000000005</v>
      </c>
      <c r="I114" s="604">
        <v>74.519319999999993</v>
      </c>
      <c r="J114" s="605">
        <v>-4.5286631040360001</v>
      </c>
      <c r="K114" s="608">
        <v>0.54991413602700001</v>
      </c>
    </row>
    <row r="115" spans="1:11" ht="14.4" customHeight="1" thickBot="1" x14ac:dyDescent="0.35">
      <c r="A115" s="625" t="s">
        <v>441</v>
      </c>
      <c r="B115" s="609">
        <v>6.1181060201659996</v>
      </c>
      <c r="C115" s="609">
        <v>20.719000000000001</v>
      </c>
      <c r="D115" s="610">
        <v>14.600893979833</v>
      </c>
      <c r="E115" s="617">
        <v>3.3865055511789999</v>
      </c>
      <c r="F115" s="609">
        <v>0</v>
      </c>
      <c r="G115" s="610">
        <v>0</v>
      </c>
      <c r="H115" s="612">
        <v>4.9406564584124654E-324</v>
      </c>
      <c r="I115" s="609">
        <v>3.4584595208887258E-323</v>
      </c>
      <c r="J115" s="610">
        <v>3.4584595208887258E-323</v>
      </c>
      <c r="K115" s="613" t="s">
        <v>333</v>
      </c>
    </row>
    <row r="116" spans="1:11" ht="14.4" customHeight="1" thickBot="1" x14ac:dyDescent="0.35">
      <c r="A116" s="626" t="s">
        <v>442</v>
      </c>
      <c r="B116" s="604">
        <v>4.9406564584124654E-324</v>
      </c>
      <c r="C116" s="604">
        <v>18.268000000000001</v>
      </c>
      <c r="D116" s="605">
        <v>18.268000000000001</v>
      </c>
      <c r="E116" s="614" t="s">
        <v>339</v>
      </c>
      <c r="F116" s="604">
        <v>0</v>
      </c>
      <c r="G116" s="605">
        <v>0</v>
      </c>
      <c r="H116" s="607">
        <v>4.9406564584124654E-324</v>
      </c>
      <c r="I116" s="604">
        <v>3.4584595208887258E-323</v>
      </c>
      <c r="J116" s="605">
        <v>3.4584595208887258E-323</v>
      </c>
      <c r="K116" s="615" t="s">
        <v>333</v>
      </c>
    </row>
    <row r="117" spans="1:11" ht="14.4" customHeight="1" thickBot="1" x14ac:dyDescent="0.35">
      <c r="A117" s="626" t="s">
        <v>443</v>
      </c>
      <c r="B117" s="604">
        <v>0</v>
      </c>
      <c r="C117" s="604">
        <v>2.4510000000000001</v>
      </c>
      <c r="D117" s="605">
        <v>2.4510000000000001</v>
      </c>
      <c r="E117" s="614" t="s">
        <v>333</v>
      </c>
      <c r="F117" s="604">
        <v>0</v>
      </c>
      <c r="G117" s="605">
        <v>0</v>
      </c>
      <c r="H117" s="607">
        <v>4.9406564584124654E-324</v>
      </c>
      <c r="I117" s="604">
        <v>3.4584595208887258E-323</v>
      </c>
      <c r="J117" s="605">
        <v>3.4584595208887258E-323</v>
      </c>
      <c r="K117" s="615" t="s">
        <v>333</v>
      </c>
    </row>
    <row r="118" spans="1:11" ht="14.4" customHeight="1" thickBot="1" x14ac:dyDescent="0.35">
      <c r="A118" s="625" t="s">
        <v>444</v>
      </c>
      <c r="B118" s="609">
        <v>0</v>
      </c>
      <c r="C118" s="609">
        <v>0.77502000000000004</v>
      </c>
      <c r="D118" s="610">
        <v>0.77502000000000004</v>
      </c>
      <c r="E118" s="611" t="s">
        <v>333</v>
      </c>
      <c r="F118" s="609">
        <v>0</v>
      </c>
      <c r="G118" s="610">
        <v>0</v>
      </c>
      <c r="H118" s="612">
        <v>4.9406564584124654E-324</v>
      </c>
      <c r="I118" s="609">
        <v>0.40745999999999999</v>
      </c>
      <c r="J118" s="610">
        <v>0.40745999999999999</v>
      </c>
      <c r="K118" s="613" t="s">
        <v>333</v>
      </c>
    </row>
    <row r="119" spans="1:11" ht="14.4" customHeight="1" thickBot="1" x14ac:dyDescent="0.35">
      <c r="A119" s="626" t="s">
        <v>445</v>
      </c>
      <c r="B119" s="604">
        <v>0</v>
      </c>
      <c r="C119" s="604">
        <v>0.77502000000000004</v>
      </c>
      <c r="D119" s="605">
        <v>0.77502000000000004</v>
      </c>
      <c r="E119" s="614" t="s">
        <v>333</v>
      </c>
      <c r="F119" s="604">
        <v>0</v>
      </c>
      <c r="G119" s="605">
        <v>0</v>
      </c>
      <c r="H119" s="607">
        <v>4.9406564584124654E-324</v>
      </c>
      <c r="I119" s="604">
        <v>0.40745999999999999</v>
      </c>
      <c r="J119" s="605">
        <v>0.40745999999999999</v>
      </c>
      <c r="K119" s="615" t="s">
        <v>333</v>
      </c>
    </row>
    <row r="120" spans="1:11" ht="14.4" customHeight="1" thickBot="1" x14ac:dyDescent="0.35">
      <c r="A120" s="623" t="s">
        <v>48</v>
      </c>
      <c r="B120" s="604">
        <v>61353.983445809397</v>
      </c>
      <c r="C120" s="604">
        <v>69672.641619999995</v>
      </c>
      <c r="D120" s="605">
        <v>8318.6581741906593</v>
      </c>
      <c r="E120" s="606">
        <v>1.1355846467820001</v>
      </c>
      <c r="F120" s="604">
        <v>68016.335961322693</v>
      </c>
      <c r="G120" s="605">
        <v>39676.195977438198</v>
      </c>
      <c r="H120" s="607">
        <v>7840.1368400000001</v>
      </c>
      <c r="I120" s="604">
        <v>41258.297720000002</v>
      </c>
      <c r="J120" s="605">
        <v>1582.1017425617899</v>
      </c>
      <c r="K120" s="608">
        <v>0.60659394742200001</v>
      </c>
    </row>
    <row r="121" spans="1:11" ht="14.4" customHeight="1" thickBot="1" x14ac:dyDescent="0.35">
      <c r="A121" s="629" t="s">
        <v>446</v>
      </c>
      <c r="B121" s="609">
        <v>45475.999999997497</v>
      </c>
      <c r="C121" s="609">
        <v>52078.77</v>
      </c>
      <c r="D121" s="610">
        <v>6602.7700000025097</v>
      </c>
      <c r="E121" s="617">
        <v>1.145192409182</v>
      </c>
      <c r="F121" s="609">
        <v>50448.999999999098</v>
      </c>
      <c r="G121" s="610">
        <v>29428.583333332801</v>
      </c>
      <c r="H121" s="612">
        <v>5826.4759999999997</v>
      </c>
      <c r="I121" s="609">
        <v>30598.285</v>
      </c>
      <c r="J121" s="610">
        <v>1169.70166666722</v>
      </c>
      <c r="K121" s="616">
        <v>0.60651915796099998</v>
      </c>
    </row>
    <row r="122" spans="1:11" ht="14.4" customHeight="1" thickBot="1" x14ac:dyDescent="0.35">
      <c r="A122" s="625" t="s">
        <v>447</v>
      </c>
      <c r="B122" s="609">
        <v>45355.999999997497</v>
      </c>
      <c r="C122" s="609">
        <v>51824.703000000001</v>
      </c>
      <c r="D122" s="610">
        <v>6468.7030000025097</v>
      </c>
      <c r="E122" s="617">
        <v>1.1426206676070001</v>
      </c>
      <c r="F122" s="609">
        <v>50179.999999999098</v>
      </c>
      <c r="G122" s="610">
        <v>29271.6666666661</v>
      </c>
      <c r="H122" s="612">
        <v>5807.7120000000004</v>
      </c>
      <c r="I122" s="609">
        <v>30471.34</v>
      </c>
      <c r="J122" s="610">
        <v>1199.67333333389</v>
      </c>
      <c r="K122" s="616">
        <v>0.60724073335899997</v>
      </c>
    </row>
    <row r="123" spans="1:11" ht="14.4" customHeight="1" thickBot="1" x14ac:dyDescent="0.35">
      <c r="A123" s="626" t="s">
        <v>448</v>
      </c>
      <c r="B123" s="604">
        <v>45355.999999997497</v>
      </c>
      <c r="C123" s="604">
        <v>51824.703000000001</v>
      </c>
      <c r="D123" s="605">
        <v>6468.7030000025097</v>
      </c>
      <c r="E123" s="606">
        <v>1.1426206676070001</v>
      </c>
      <c r="F123" s="604">
        <v>50179.999999999098</v>
      </c>
      <c r="G123" s="605">
        <v>29271.6666666661</v>
      </c>
      <c r="H123" s="607">
        <v>5807.7120000000004</v>
      </c>
      <c r="I123" s="604">
        <v>30471.34</v>
      </c>
      <c r="J123" s="605">
        <v>1199.67333333389</v>
      </c>
      <c r="K123" s="608">
        <v>0.60724073335899997</v>
      </c>
    </row>
    <row r="124" spans="1:11" ht="14.4" customHeight="1" thickBot="1" x14ac:dyDescent="0.35">
      <c r="A124" s="625" t="s">
        <v>449</v>
      </c>
      <c r="B124" s="609">
        <v>0</v>
      </c>
      <c r="C124" s="609">
        <v>1.1020000000000001</v>
      </c>
      <c r="D124" s="610">
        <v>1.1020000000000001</v>
      </c>
      <c r="E124" s="611" t="s">
        <v>333</v>
      </c>
      <c r="F124" s="609">
        <v>0</v>
      </c>
      <c r="G124" s="610">
        <v>0</v>
      </c>
      <c r="H124" s="612">
        <v>4.9406564584124654E-324</v>
      </c>
      <c r="I124" s="609">
        <v>0.46500000000000002</v>
      </c>
      <c r="J124" s="610">
        <v>0.46500000000000002</v>
      </c>
      <c r="K124" s="613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1.1020000000000001</v>
      </c>
      <c r="D125" s="605">
        <v>1.1020000000000001</v>
      </c>
      <c r="E125" s="614" t="s">
        <v>333</v>
      </c>
      <c r="F125" s="604">
        <v>0</v>
      </c>
      <c r="G125" s="605">
        <v>0</v>
      </c>
      <c r="H125" s="607">
        <v>4.9406564584124654E-324</v>
      </c>
      <c r="I125" s="604">
        <v>0.46500000000000002</v>
      </c>
      <c r="J125" s="605">
        <v>0.46500000000000002</v>
      </c>
      <c r="K125" s="615" t="s">
        <v>333</v>
      </c>
    </row>
    <row r="126" spans="1:11" ht="14.4" customHeight="1" thickBot="1" x14ac:dyDescent="0.35">
      <c r="A126" s="625" t="s">
        <v>451</v>
      </c>
      <c r="B126" s="609">
        <v>119.99999999999299</v>
      </c>
      <c r="C126" s="609">
        <v>113.4</v>
      </c>
      <c r="D126" s="610">
        <v>-6.5999999999929999</v>
      </c>
      <c r="E126" s="617">
        <v>0.94499999999999995</v>
      </c>
      <c r="F126" s="609">
        <v>105.999999999998</v>
      </c>
      <c r="G126" s="610">
        <v>61.833333333332</v>
      </c>
      <c r="H126" s="612">
        <v>9</v>
      </c>
      <c r="I126" s="609">
        <v>72.2</v>
      </c>
      <c r="J126" s="610">
        <v>10.366666666666999</v>
      </c>
      <c r="K126" s="616">
        <v>0.68113207547099996</v>
      </c>
    </row>
    <row r="127" spans="1:11" ht="14.4" customHeight="1" thickBot="1" x14ac:dyDescent="0.35">
      <c r="A127" s="626" t="s">
        <v>452</v>
      </c>
      <c r="B127" s="604">
        <v>119.99999999999299</v>
      </c>
      <c r="C127" s="604">
        <v>113.4</v>
      </c>
      <c r="D127" s="605">
        <v>-6.5999999999929999</v>
      </c>
      <c r="E127" s="606">
        <v>0.94499999999999995</v>
      </c>
      <c r="F127" s="604">
        <v>105.999999999998</v>
      </c>
      <c r="G127" s="605">
        <v>61.833333333332</v>
      </c>
      <c r="H127" s="607">
        <v>9</v>
      </c>
      <c r="I127" s="604">
        <v>72.2</v>
      </c>
      <c r="J127" s="605">
        <v>10.366666666666999</v>
      </c>
      <c r="K127" s="608">
        <v>0.68113207547099996</v>
      </c>
    </row>
    <row r="128" spans="1:11" ht="14.4" customHeight="1" thickBot="1" x14ac:dyDescent="0.35">
      <c r="A128" s="625" t="s">
        <v>453</v>
      </c>
      <c r="B128" s="609">
        <v>0</v>
      </c>
      <c r="C128" s="609">
        <v>139.565</v>
      </c>
      <c r="D128" s="610">
        <v>139.565</v>
      </c>
      <c r="E128" s="611" t="s">
        <v>333</v>
      </c>
      <c r="F128" s="609">
        <v>162.99999999999699</v>
      </c>
      <c r="G128" s="610">
        <v>95.083333333330998</v>
      </c>
      <c r="H128" s="612">
        <v>9.7639999999999993</v>
      </c>
      <c r="I128" s="609">
        <v>54.28</v>
      </c>
      <c r="J128" s="610">
        <v>-40.803333333330997</v>
      </c>
      <c r="K128" s="616">
        <v>0.333006134969</v>
      </c>
    </row>
    <row r="129" spans="1:11" ht="14.4" customHeight="1" thickBot="1" x14ac:dyDescent="0.35">
      <c r="A129" s="626" t="s">
        <v>454</v>
      </c>
      <c r="B129" s="604">
        <v>0</v>
      </c>
      <c r="C129" s="604">
        <v>139.565</v>
      </c>
      <c r="D129" s="605">
        <v>139.565</v>
      </c>
      <c r="E129" s="614" t="s">
        <v>333</v>
      </c>
      <c r="F129" s="604">
        <v>162.99999999999699</v>
      </c>
      <c r="G129" s="605">
        <v>95.083333333330998</v>
      </c>
      <c r="H129" s="607">
        <v>9.7639999999999993</v>
      </c>
      <c r="I129" s="604">
        <v>54.28</v>
      </c>
      <c r="J129" s="605">
        <v>-40.803333333330997</v>
      </c>
      <c r="K129" s="608">
        <v>0.333006134969</v>
      </c>
    </row>
    <row r="130" spans="1:11" ht="14.4" customHeight="1" thickBot="1" x14ac:dyDescent="0.35">
      <c r="A130" s="624" t="s">
        <v>455</v>
      </c>
      <c r="B130" s="604">
        <v>15423.9834458119</v>
      </c>
      <c r="C130" s="604">
        <v>17074.230769999998</v>
      </c>
      <c r="D130" s="605">
        <v>1650.24732418811</v>
      </c>
      <c r="E130" s="606">
        <v>1.1069922909329999</v>
      </c>
      <c r="F130" s="604">
        <v>17063.335961323599</v>
      </c>
      <c r="G130" s="605">
        <v>9953.6126441054294</v>
      </c>
      <c r="H130" s="607">
        <v>1955.2593899999999</v>
      </c>
      <c r="I130" s="604">
        <v>10354.52707</v>
      </c>
      <c r="J130" s="605">
        <v>400.91442589457603</v>
      </c>
      <c r="K130" s="608">
        <v>0.60682899835399995</v>
      </c>
    </row>
    <row r="131" spans="1:11" ht="14.4" customHeight="1" thickBot="1" x14ac:dyDescent="0.35">
      <c r="A131" s="625" t="s">
        <v>456</v>
      </c>
      <c r="B131" s="609">
        <v>4082.9999685734902</v>
      </c>
      <c r="C131" s="609">
        <v>4674.4137700000001</v>
      </c>
      <c r="D131" s="610">
        <v>591.41380142651496</v>
      </c>
      <c r="E131" s="617">
        <v>1.1448478584320001</v>
      </c>
      <c r="F131" s="609">
        <v>4517.3359613238399</v>
      </c>
      <c r="G131" s="610">
        <v>2635.1126441055699</v>
      </c>
      <c r="H131" s="612">
        <v>523.50540999999998</v>
      </c>
      <c r="I131" s="609">
        <v>2748.9808699999999</v>
      </c>
      <c r="J131" s="610">
        <v>113.868225894429</v>
      </c>
      <c r="K131" s="616">
        <v>0.60854027540400002</v>
      </c>
    </row>
    <row r="132" spans="1:11" ht="14.4" customHeight="1" thickBot="1" x14ac:dyDescent="0.35">
      <c r="A132" s="626" t="s">
        <v>457</v>
      </c>
      <c r="B132" s="604">
        <v>4082.9999685734902</v>
      </c>
      <c r="C132" s="604">
        <v>4674.4137700000001</v>
      </c>
      <c r="D132" s="605">
        <v>591.41380142651496</v>
      </c>
      <c r="E132" s="606">
        <v>1.1448478584320001</v>
      </c>
      <c r="F132" s="604">
        <v>4517.3359613238399</v>
      </c>
      <c r="G132" s="605">
        <v>2635.1126441055699</v>
      </c>
      <c r="H132" s="607">
        <v>523.50540999999998</v>
      </c>
      <c r="I132" s="604">
        <v>2748.9808699999999</v>
      </c>
      <c r="J132" s="605">
        <v>113.868225894429</v>
      </c>
      <c r="K132" s="608">
        <v>0.60854027540400002</v>
      </c>
    </row>
    <row r="133" spans="1:11" ht="14.4" customHeight="1" thickBot="1" x14ac:dyDescent="0.35">
      <c r="A133" s="625" t="s">
        <v>458</v>
      </c>
      <c r="B133" s="609">
        <v>11340.9834772384</v>
      </c>
      <c r="C133" s="609">
        <v>12399.816999999999</v>
      </c>
      <c r="D133" s="610">
        <v>1058.8335227615901</v>
      </c>
      <c r="E133" s="617">
        <v>1.0933634657769999</v>
      </c>
      <c r="F133" s="609">
        <v>12545.9999999997</v>
      </c>
      <c r="G133" s="610">
        <v>7318.4999999998499</v>
      </c>
      <c r="H133" s="612">
        <v>1431.75398</v>
      </c>
      <c r="I133" s="609">
        <v>7605.5461999999998</v>
      </c>
      <c r="J133" s="610">
        <v>287.04620000015302</v>
      </c>
      <c r="K133" s="616">
        <v>0.60621283277500004</v>
      </c>
    </row>
    <row r="134" spans="1:11" ht="14.4" customHeight="1" thickBot="1" x14ac:dyDescent="0.35">
      <c r="A134" s="626" t="s">
        <v>459</v>
      </c>
      <c r="B134" s="604">
        <v>11340.9834772384</v>
      </c>
      <c r="C134" s="604">
        <v>12399.816999999999</v>
      </c>
      <c r="D134" s="605">
        <v>1058.8335227615901</v>
      </c>
      <c r="E134" s="606">
        <v>1.0933634657769999</v>
      </c>
      <c r="F134" s="604">
        <v>12545.9999999997</v>
      </c>
      <c r="G134" s="605">
        <v>7318.4999999998499</v>
      </c>
      <c r="H134" s="607">
        <v>1431.75398</v>
      </c>
      <c r="I134" s="604">
        <v>7605.5461999999998</v>
      </c>
      <c r="J134" s="605">
        <v>287.04620000015302</v>
      </c>
      <c r="K134" s="608">
        <v>0.60621283277500004</v>
      </c>
    </row>
    <row r="135" spans="1:11" ht="14.4" customHeight="1" thickBot="1" x14ac:dyDescent="0.35">
      <c r="A135" s="624" t="s">
        <v>460</v>
      </c>
      <c r="B135" s="604">
        <v>453.99999999997499</v>
      </c>
      <c r="C135" s="604">
        <v>519.64085</v>
      </c>
      <c r="D135" s="605">
        <v>65.640850000024997</v>
      </c>
      <c r="E135" s="606">
        <v>1.144583370044</v>
      </c>
      <c r="F135" s="604">
        <v>503.99999999999</v>
      </c>
      <c r="G135" s="605">
        <v>293.99999999999397</v>
      </c>
      <c r="H135" s="607">
        <v>58.401449999999997</v>
      </c>
      <c r="I135" s="604">
        <v>305.48565000000002</v>
      </c>
      <c r="J135" s="605">
        <v>11.485650000006</v>
      </c>
      <c r="K135" s="608">
        <v>0.60612232142800004</v>
      </c>
    </row>
    <row r="136" spans="1:11" ht="14.4" customHeight="1" thickBot="1" x14ac:dyDescent="0.35">
      <c r="A136" s="625" t="s">
        <v>461</v>
      </c>
      <c r="B136" s="609">
        <v>453.99999999997499</v>
      </c>
      <c r="C136" s="609">
        <v>519.64085</v>
      </c>
      <c r="D136" s="610">
        <v>65.640850000024997</v>
      </c>
      <c r="E136" s="617">
        <v>1.144583370044</v>
      </c>
      <c r="F136" s="609">
        <v>503.99999999999</v>
      </c>
      <c r="G136" s="610">
        <v>293.99999999999397</v>
      </c>
      <c r="H136" s="612">
        <v>58.401449999999997</v>
      </c>
      <c r="I136" s="609">
        <v>305.48565000000002</v>
      </c>
      <c r="J136" s="610">
        <v>11.485650000006</v>
      </c>
      <c r="K136" s="616">
        <v>0.60612232142800004</v>
      </c>
    </row>
    <row r="137" spans="1:11" ht="14.4" customHeight="1" thickBot="1" x14ac:dyDescent="0.35">
      <c r="A137" s="626" t="s">
        <v>462</v>
      </c>
      <c r="B137" s="604">
        <v>453.99999999997499</v>
      </c>
      <c r="C137" s="604">
        <v>519.64085</v>
      </c>
      <c r="D137" s="605">
        <v>65.640850000024997</v>
      </c>
      <c r="E137" s="606">
        <v>1.144583370044</v>
      </c>
      <c r="F137" s="604">
        <v>503.99999999999</v>
      </c>
      <c r="G137" s="605">
        <v>293.99999999999397</v>
      </c>
      <c r="H137" s="607">
        <v>58.401449999999997</v>
      </c>
      <c r="I137" s="604">
        <v>305.48565000000002</v>
      </c>
      <c r="J137" s="605">
        <v>11.485650000006</v>
      </c>
      <c r="K137" s="608">
        <v>0.60612232142800004</v>
      </c>
    </row>
    <row r="138" spans="1:11" ht="14.4" customHeight="1" thickBot="1" x14ac:dyDescent="0.35">
      <c r="A138" s="623" t="s">
        <v>463</v>
      </c>
      <c r="B138" s="604">
        <v>0</v>
      </c>
      <c r="C138" s="604">
        <v>397.00932</v>
      </c>
      <c r="D138" s="605">
        <v>397.00932</v>
      </c>
      <c r="E138" s="614" t="s">
        <v>333</v>
      </c>
      <c r="F138" s="604">
        <v>0</v>
      </c>
      <c r="G138" s="605">
        <v>0</v>
      </c>
      <c r="H138" s="607">
        <v>66.850499999999997</v>
      </c>
      <c r="I138" s="604">
        <v>179.06431000000001</v>
      </c>
      <c r="J138" s="605">
        <v>179.06431000000001</v>
      </c>
      <c r="K138" s="615" t="s">
        <v>333</v>
      </c>
    </row>
    <row r="139" spans="1:11" ht="14.4" customHeight="1" thickBot="1" x14ac:dyDescent="0.35">
      <c r="A139" s="624" t="s">
        <v>464</v>
      </c>
      <c r="B139" s="604">
        <v>0</v>
      </c>
      <c r="C139" s="604">
        <v>283.35000000000002</v>
      </c>
      <c r="D139" s="605">
        <v>283.35000000000002</v>
      </c>
      <c r="E139" s="614" t="s">
        <v>333</v>
      </c>
      <c r="F139" s="604">
        <v>0</v>
      </c>
      <c r="G139" s="605">
        <v>0</v>
      </c>
      <c r="H139" s="607">
        <v>5.78</v>
      </c>
      <c r="I139" s="604">
        <v>5.78</v>
      </c>
      <c r="J139" s="605">
        <v>5.78</v>
      </c>
      <c r="K139" s="615" t="s">
        <v>333</v>
      </c>
    </row>
    <row r="140" spans="1:11" ht="14.4" customHeight="1" thickBot="1" x14ac:dyDescent="0.35">
      <c r="A140" s="625" t="s">
        <v>465</v>
      </c>
      <c r="B140" s="609">
        <v>0</v>
      </c>
      <c r="C140" s="609">
        <v>283.35000000000002</v>
      </c>
      <c r="D140" s="610">
        <v>283.35000000000002</v>
      </c>
      <c r="E140" s="611" t="s">
        <v>333</v>
      </c>
      <c r="F140" s="609">
        <v>0</v>
      </c>
      <c r="G140" s="610">
        <v>0</v>
      </c>
      <c r="H140" s="612">
        <v>5.78</v>
      </c>
      <c r="I140" s="609">
        <v>5.78</v>
      </c>
      <c r="J140" s="610">
        <v>5.78</v>
      </c>
      <c r="K140" s="613" t="s">
        <v>333</v>
      </c>
    </row>
    <row r="141" spans="1:11" ht="14.4" customHeight="1" thickBot="1" x14ac:dyDescent="0.35">
      <c r="A141" s="626" t="s">
        <v>466</v>
      </c>
      <c r="B141" s="604">
        <v>0</v>
      </c>
      <c r="C141" s="604">
        <v>283.35000000000002</v>
      </c>
      <c r="D141" s="605">
        <v>283.35000000000002</v>
      </c>
      <c r="E141" s="614" t="s">
        <v>333</v>
      </c>
      <c r="F141" s="604">
        <v>0</v>
      </c>
      <c r="G141" s="605">
        <v>0</v>
      </c>
      <c r="H141" s="607">
        <v>5.78</v>
      </c>
      <c r="I141" s="604">
        <v>5.78</v>
      </c>
      <c r="J141" s="605">
        <v>5.78</v>
      </c>
      <c r="K141" s="615" t="s">
        <v>333</v>
      </c>
    </row>
    <row r="142" spans="1:11" ht="14.4" customHeight="1" thickBot="1" x14ac:dyDescent="0.35">
      <c r="A142" s="624" t="s">
        <v>467</v>
      </c>
      <c r="B142" s="604">
        <v>0</v>
      </c>
      <c r="C142" s="604">
        <v>113.65931999999999</v>
      </c>
      <c r="D142" s="605">
        <v>113.65931999999999</v>
      </c>
      <c r="E142" s="614" t="s">
        <v>333</v>
      </c>
      <c r="F142" s="604">
        <v>0</v>
      </c>
      <c r="G142" s="605">
        <v>0</v>
      </c>
      <c r="H142" s="607">
        <v>61.070500000000003</v>
      </c>
      <c r="I142" s="604">
        <v>173.28431</v>
      </c>
      <c r="J142" s="605">
        <v>173.28431</v>
      </c>
      <c r="K142" s="615" t="s">
        <v>333</v>
      </c>
    </row>
    <row r="143" spans="1:11" ht="14.4" customHeight="1" thickBot="1" x14ac:dyDescent="0.35">
      <c r="A143" s="625" t="s">
        <v>468</v>
      </c>
      <c r="B143" s="609">
        <v>0</v>
      </c>
      <c r="C143" s="609">
        <v>73.621440000000007</v>
      </c>
      <c r="D143" s="610">
        <v>73.621440000000007</v>
      </c>
      <c r="E143" s="611" t="s">
        <v>333</v>
      </c>
      <c r="F143" s="609">
        <v>0</v>
      </c>
      <c r="G143" s="610">
        <v>0</v>
      </c>
      <c r="H143" s="612">
        <v>6.1295000000000002</v>
      </c>
      <c r="I143" s="609">
        <v>49.356200000000001</v>
      </c>
      <c r="J143" s="610">
        <v>49.356200000000001</v>
      </c>
      <c r="K143" s="613" t="s">
        <v>333</v>
      </c>
    </row>
    <row r="144" spans="1:11" ht="14.4" customHeight="1" thickBot="1" x14ac:dyDescent="0.35">
      <c r="A144" s="626" t="s">
        <v>469</v>
      </c>
      <c r="B144" s="604">
        <v>0</v>
      </c>
      <c r="C144" s="604">
        <v>3.0949</v>
      </c>
      <c r="D144" s="605">
        <v>3.0949</v>
      </c>
      <c r="E144" s="614" t="s">
        <v>333</v>
      </c>
      <c r="F144" s="604">
        <v>0</v>
      </c>
      <c r="G144" s="605">
        <v>0</v>
      </c>
      <c r="H144" s="607">
        <v>0.22950000000000001</v>
      </c>
      <c r="I144" s="604">
        <v>7.3811999999999998</v>
      </c>
      <c r="J144" s="605">
        <v>7.3811999999999998</v>
      </c>
      <c r="K144" s="615" t="s">
        <v>333</v>
      </c>
    </row>
    <row r="145" spans="1:11" ht="14.4" customHeight="1" thickBot="1" x14ac:dyDescent="0.35">
      <c r="A145" s="626" t="s">
        <v>470</v>
      </c>
      <c r="B145" s="604">
        <v>0</v>
      </c>
      <c r="C145" s="604">
        <v>-4.5039999999999996</v>
      </c>
      <c r="D145" s="605">
        <v>-4.5039999999999996</v>
      </c>
      <c r="E145" s="614" t="s">
        <v>333</v>
      </c>
      <c r="F145" s="604">
        <v>0</v>
      </c>
      <c r="G145" s="605">
        <v>0</v>
      </c>
      <c r="H145" s="607">
        <v>4.9406564584124654E-324</v>
      </c>
      <c r="I145" s="604">
        <v>3.4584595208887258E-323</v>
      </c>
      <c r="J145" s="605">
        <v>3.4584595208887258E-323</v>
      </c>
      <c r="K145" s="615" t="s">
        <v>333</v>
      </c>
    </row>
    <row r="146" spans="1:11" ht="14.4" customHeight="1" thickBot="1" x14ac:dyDescent="0.35">
      <c r="A146" s="626" t="s">
        <v>471</v>
      </c>
      <c r="B146" s="604">
        <v>0</v>
      </c>
      <c r="C146" s="604">
        <v>24.678540000000002</v>
      </c>
      <c r="D146" s="605">
        <v>24.678540000000002</v>
      </c>
      <c r="E146" s="614" t="s">
        <v>333</v>
      </c>
      <c r="F146" s="604">
        <v>0</v>
      </c>
      <c r="G146" s="605">
        <v>0</v>
      </c>
      <c r="H146" s="607">
        <v>1.9</v>
      </c>
      <c r="I146" s="604">
        <v>4.8</v>
      </c>
      <c r="J146" s="605">
        <v>4.8</v>
      </c>
      <c r="K146" s="615" t="s">
        <v>333</v>
      </c>
    </row>
    <row r="147" spans="1:11" ht="14.4" customHeight="1" thickBot="1" x14ac:dyDescent="0.35">
      <c r="A147" s="626" t="s">
        <v>472</v>
      </c>
      <c r="B147" s="604">
        <v>0</v>
      </c>
      <c r="C147" s="604">
        <v>49.752000000000002</v>
      </c>
      <c r="D147" s="605">
        <v>49.752000000000002</v>
      </c>
      <c r="E147" s="614" t="s">
        <v>333</v>
      </c>
      <c r="F147" s="604">
        <v>0</v>
      </c>
      <c r="G147" s="605">
        <v>0</v>
      </c>
      <c r="H147" s="607">
        <v>4</v>
      </c>
      <c r="I147" s="604">
        <v>36.975000000000001</v>
      </c>
      <c r="J147" s="605">
        <v>36.975000000000001</v>
      </c>
      <c r="K147" s="615" t="s">
        <v>333</v>
      </c>
    </row>
    <row r="148" spans="1:11" ht="14.4" customHeight="1" thickBot="1" x14ac:dyDescent="0.35">
      <c r="A148" s="626" t="s">
        <v>473</v>
      </c>
      <c r="B148" s="604">
        <v>4.9406564584124654E-324</v>
      </c>
      <c r="C148" s="604">
        <v>0.599999999999</v>
      </c>
      <c r="D148" s="605">
        <v>0.599999999999</v>
      </c>
      <c r="E148" s="614" t="s">
        <v>339</v>
      </c>
      <c r="F148" s="604">
        <v>0</v>
      </c>
      <c r="G148" s="605">
        <v>0</v>
      </c>
      <c r="H148" s="607">
        <v>4.9406564584124654E-324</v>
      </c>
      <c r="I148" s="604">
        <v>0.2</v>
      </c>
      <c r="J148" s="605">
        <v>0.2</v>
      </c>
      <c r="K148" s="615" t="s">
        <v>333</v>
      </c>
    </row>
    <row r="149" spans="1:11" ht="14.4" customHeight="1" thickBot="1" x14ac:dyDescent="0.35">
      <c r="A149" s="625" t="s">
        <v>474</v>
      </c>
      <c r="B149" s="609">
        <v>0</v>
      </c>
      <c r="C149" s="609">
        <v>4.9406564584124654E-324</v>
      </c>
      <c r="D149" s="610">
        <v>4.9406564584124654E-324</v>
      </c>
      <c r="E149" s="611" t="s">
        <v>333</v>
      </c>
      <c r="F149" s="609">
        <v>4.9406564584124654E-324</v>
      </c>
      <c r="G149" s="610">
        <v>0</v>
      </c>
      <c r="H149" s="612">
        <v>4.9406564584124654E-324</v>
      </c>
      <c r="I149" s="609">
        <v>1.28</v>
      </c>
      <c r="J149" s="610">
        <v>1.28</v>
      </c>
      <c r="K149" s="613" t="s">
        <v>339</v>
      </c>
    </row>
    <row r="150" spans="1:11" ht="14.4" customHeight="1" thickBot="1" x14ac:dyDescent="0.35">
      <c r="A150" s="626" t="s">
        <v>475</v>
      </c>
      <c r="B150" s="604">
        <v>0</v>
      </c>
      <c r="C150" s="604">
        <v>4.9406564584124654E-324</v>
      </c>
      <c r="D150" s="605">
        <v>4.9406564584124654E-324</v>
      </c>
      <c r="E150" s="614" t="s">
        <v>333</v>
      </c>
      <c r="F150" s="604">
        <v>4.9406564584124654E-324</v>
      </c>
      <c r="G150" s="605">
        <v>0</v>
      </c>
      <c r="H150" s="607">
        <v>4.9406564584124654E-324</v>
      </c>
      <c r="I150" s="604">
        <v>1.28</v>
      </c>
      <c r="J150" s="605">
        <v>1.28</v>
      </c>
      <c r="K150" s="615" t="s">
        <v>339</v>
      </c>
    </row>
    <row r="151" spans="1:11" ht="14.4" customHeight="1" thickBot="1" x14ac:dyDescent="0.35">
      <c r="A151" s="628" t="s">
        <v>476</v>
      </c>
      <c r="B151" s="604">
        <v>4.9406564584124654E-324</v>
      </c>
      <c r="C151" s="604">
        <v>4.9406564584124654E-324</v>
      </c>
      <c r="D151" s="605">
        <v>0</v>
      </c>
      <c r="E151" s="606">
        <v>1</v>
      </c>
      <c r="F151" s="604">
        <v>4.9406564584124654E-324</v>
      </c>
      <c r="G151" s="605">
        <v>0</v>
      </c>
      <c r="H151" s="607">
        <v>4.9406564584124654E-324</v>
      </c>
      <c r="I151" s="604">
        <v>8.3930000000000007</v>
      </c>
      <c r="J151" s="605">
        <v>8.3930000000000007</v>
      </c>
      <c r="K151" s="615" t="s">
        <v>339</v>
      </c>
    </row>
    <row r="152" spans="1:11" ht="14.4" customHeight="1" thickBot="1" x14ac:dyDescent="0.35">
      <c r="A152" s="626" t="s">
        <v>477</v>
      </c>
      <c r="B152" s="604">
        <v>4.9406564584124654E-324</v>
      </c>
      <c r="C152" s="604">
        <v>4.9406564584124654E-324</v>
      </c>
      <c r="D152" s="605">
        <v>0</v>
      </c>
      <c r="E152" s="606">
        <v>1</v>
      </c>
      <c r="F152" s="604">
        <v>4.9406564584124654E-324</v>
      </c>
      <c r="G152" s="605">
        <v>0</v>
      </c>
      <c r="H152" s="607">
        <v>4.9406564584124654E-324</v>
      </c>
      <c r="I152" s="604">
        <v>8.3930000000000007</v>
      </c>
      <c r="J152" s="605">
        <v>8.3930000000000007</v>
      </c>
      <c r="K152" s="615" t="s">
        <v>339</v>
      </c>
    </row>
    <row r="153" spans="1:11" ht="14.4" customHeight="1" thickBot="1" x14ac:dyDescent="0.35">
      <c r="A153" s="625" t="s">
        <v>478</v>
      </c>
      <c r="B153" s="609">
        <v>0</v>
      </c>
      <c r="C153" s="609">
        <v>4.9406564584124654E-324</v>
      </c>
      <c r="D153" s="610">
        <v>4.9406564584124654E-324</v>
      </c>
      <c r="E153" s="611" t="s">
        <v>333</v>
      </c>
      <c r="F153" s="609">
        <v>4.9406564584124654E-324</v>
      </c>
      <c r="G153" s="610">
        <v>0</v>
      </c>
      <c r="H153" s="612">
        <v>4.9406564584124654E-324</v>
      </c>
      <c r="I153" s="609">
        <v>32.13711</v>
      </c>
      <c r="J153" s="610">
        <v>32.13711</v>
      </c>
      <c r="K153" s="613" t="s">
        <v>339</v>
      </c>
    </row>
    <row r="154" spans="1:11" ht="14.4" customHeight="1" thickBot="1" x14ac:dyDescent="0.35">
      <c r="A154" s="626" t="s">
        <v>479</v>
      </c>
      <c r="B154" s="604">
        <v>0</v>
      </c>
      <c r="C154" s="604">
        <v>4.9406564584124654E-324</v>
      </c>
      <c r="D154" s="605">
        <v>4.9406564584124654E-324</v>
      </c>
      <c r="E154" s="614" t="s">
        <v>333</v>
      </c>
      <c r="F154" s="604">
        <v>4.9406564584124654E-324</v>
      </c>
      <c r="G154" s="605">
        <v>0</v>
      </c>
      <c r="H154" s="607">
        <v>4.9406564584124654E-324</v>
      </c>
      <c r="I154" s="604">
        <v>32.13711</v>
      </c>
      <c r="J154" s="605">
        <v>32.13711</v>
      </c>
      <c r="K154" s="615" t="s">
        <v>339</v>
      </c>
    </row>
    <row r="155" spans="1:11" ht="14.4" customHeight="1" thickBot="1" x14ac:dyDescent="0.35">
      <c r="A155" s="628" t="s">
        <v>480</v>
      </c>
      <c r="B155" s="604">
        <v>0</v>
      </c>
      <c r="C155" s="604">
        <v>23.15</v>
      </c>
      <c r="D155" s="605">
        <v>23.15</v>
      </c>
      <c r="E155" s="614" t="s">
        <v>333</v>
      </c>
      <c r="F155" s="604">
        <v>0</v>
      </c>
      <c r="G155" s="605">
        <v>0</v>
      </c>
      <c r="H155" s="607">
        <v>4.9406564584124654E-324</v>
      </c>
      <c r="I155" s="604">
        <v>19.2</v>
      </c>
      <c r="J155" s="605">
        <v>19.2</v>
      </c>
      <c r="K155" s="615" t="s">
        <v>333</v>
      </c>
    </row>
    <row r="156" spans="1:11" ht="14.4" customHeight="1" thickBot="1" x14ac:dyDescent="0.35">
      <c r="A156" s="626" t="s">
        <v>481</v>
      </c>
      <c r="B156" s="604">
        <v>0</v>
      </c>
      <c r="C156" s="604">
        <v>23.15</v>
      </c>
      <c r="D156" s="605">
        <v>23.15</v>
      </c>
      <c r="E156" s="614" t="s">
        <v>333</v>
      </c>
      <c r="F156" s="604">
        <v>0</v>
      </c>
      <c r="G156" s="605">
        <v>0</v>
      </c>
      <c r="H156" s="607">
        <v>4.9406564584124654E-324</v>
      </c>
      <c r="I156" s="604">
        <v>19.2</v>
      </c>
      <c r="J156" s="605">
        <v>19.2</v>
      </c>
      <c r="K156" s="615" t="s">
        <v>333</v>
      </c>
    </row>
    <row r="157" spans="1:11" ht="14.4" customHeight="1" thickBot="1" x14ac:dyDescent="0.35">
      <c r="A157" s="628" t="s">
        <v>482</v>
      </c>
      <c r="B157" s="604">
        <v>0</v>
      </c>
      <c r="C157" s="604">
        <v>5.0199999999999996</v>
      </c>
      <c r="D157" s="605">
        <v>5.0199999999999996</v>
      </c>
      <c r="E157" s="614" t="s">
        <v>333</v>
      </c>
      <c r="F157" s="604">
        <v>0</v>
      </c>
      <c r="G157" s="605">
        <v>0</v>
      </c>
      <c r="H157" s="607">
        <v>4.9406564584124654E-324</v>
      </c>
      <c r="I157" s="604">
        <v>3.4584595208887258E-323</v>
      </c>
      <c r="J157" s="605">
        <v>3.4584595208887258E-323</v>
      </c>
      <c r="K157" s="615" t="s">
        <v>333</v>
      </c>
    </row>
    <row r="158" spans="1:11" ht="14.4" customHeight="1" thickBot="1" x14ac:dyDescent="0.35">
      <c r="A158" s="626" t="s">
        <v>483</v>
      </c>
      <c r="B158" s="604">
        <v>0</v>
      </c>
      <c r="C158" s="604">
        <v>5.0199999999999996</v>
      </c>
      <c r="D158" s="605">
        <v>5.0199999999999996</v>
      </c>
      <c r="E158" s="614" t="s">
        <v>333</v>
      </c>
      <c r="F158" s="604">
        <v>0</v>
      </c>
      <c r="G158" s="605">
        <v>0</v>
      </c>
      <c r="H158" s="607">
        <v>4.9406564584124654E-324</v>
      </c>
      <c r="I158" s="604">
        <v>3.4584595208887258E-323</v>
      </c>
      <c r="J158" s="605">
        <v>3.4584595208887258E-323</v>
      </c>
      <c r="K158" s="615" t="s">
        <v>333</v>
      </c>
    </row>
    <row r="159" spans="1:11" ht="14.4" customHeight="1" thickBot="1" x14ac:dyDescent="0.35">
      <c r="A159" s="628" t="s">
        <v>484</v>
      </c>
      <c r="B159" s="604">
        <v>4.9406564584124654E-324</v>
      </c>
      <c r="C159" s="604">
        <v>4.9406564584124654E-324</v>
      </c>
      <c r="D159" s="605">
        <v>0</v>
      </c>
      <c r="E159" s="606">
        <v>1</v>
      </c>
      <c r="F159" s="604">
        <v>4.9406564584124654E-324</v>
      </c>
      <c r="G159" s="605">
        <v>0</v>
      </c>
      <c r="H159" s="607">
        <v>54.941000000000003</v>
      </c>
      <c r="I159" s="604">
        <v>62.917999999999999</v>
      </c>
      <c r="J159" s="605">
        <v>62.917999999999999</v>
      </c>
      <c r="K159" s="615" t="s">
        <v>339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4.9406564584124654E-324</v>
      </c>
      <c r="D160" s="605">
        <v>0</v>
      </c>
      <c r="E160" s="606">
        <v>1</v>
      </c>
      <c r="F160" s="604">
        <v>4.9406564584124654E-324</v>
      </c>
      <c r="G160" s="605">
        <v>0</v>
      </c>
      <c r="H160" s="607">
        <v>54.941000000000003</v>
      </c>
      <c r="I160" s="604">
        <v>62.917999999999999</v>
      </c>
      <c r="J160" s="605">
        <v>62.917999999999999</v>
      </c>
      <c r="K160" s="615" t="s">
        <v>339</v>
      </c>
    </row>
    <row r="161" spans="1:11" ht="14.4" customHeight="1" thickBot="1" x14ac:dyDescent="0.35">
      <c r="A161" s="625" t="s">
        <v>486</v>
      </c>
      <c r="B161" s="609">
        <v>0</v>
      </c>
      <c r="C161" s="609">
        <v>11.86788</v>
      </c>
      <c r="D161" s="610">
        <v>11.86788</v>
      </c>
      <c r="E161" s="611" t="s">
        <v>333</v>
      </c>
      <c r="F161" s="609">
        <v>0</v>
      </c>
      <c r="G161" s="610">
        <v>0</v>
      </c>
      <c r="H161" s="612">
        <v>4.9406564584124654E-324</v>
      </c>
      <c r="I161" s="609">
        <v>3.4584595208887258E-323</v>
      </c>
      <c r="J161" s="610">
        <v>3.4584595208887258E-323</v>
      </c>
      <c r="K161" s="613" t="s">
        <v>333</v>
      </c>
    </row>
    <row r="162" spans="1:11" ht="14.4" customHeight="1" thickBot="1" x14ac:dyDescent="0.35">
      <c r="A162" s="626" t="s">
        <v>487</v>
      </c>
      <c r="B162" s="604">
        <v>0</v>
      </c>
      <c r="C162" s="604">
        <v>11.86788</v>
      </c>
      <c r="D162" s="605">
        <v>11.86788</v>
      </c>
      <c r="E162" s="614" t="s">
        <v>333</v>
      </c>
      <c r="F162" s="604">
        <v>0</v>
      </c>
      <c r="G162" s="605">
        <v>0</v>
      </c>
      <c r="H162" s="607">
        <v>4.9406564584124654E-324</v>
      </c>
      <c r="I162" s="604">
        <v>3.4584595208887258E-323</v>
      </c>
      <c r="J162" s="605">
        <v>3.4584595208887258E-323</v>
      </c>
      <c r="K162" s="615" t="s">
        <v>333</v>
      </c>
    </row>
    <row r="163" spans="1:11" ht="14.4" customHeight="1" thickBot="1" x14ac:dyDescent="0.35">
      <c r="A163" s="623" t="s">
        <v>488</v>
      </c>
      <c r="B163" s="604">
        <v>3122.9999999998299</v>
      </c>
      <c r="C163" s="604">
        <v>3520.93381</v>
      </c>
      <c r="D163" s="605">
        <v>397.93381000017399</v>
      </c>
      <c r="E163" s="606">
        <v>1.1274203682349999</v>
      </c>
      <c r="F163" s="604">
        <v>3037.97271459473</v>
      </c>
      <c r="G163" s="605">
        <v>1772.15075018026</v>
      </c>
      <c r="H163" s="607">
        <v>317.08168999999998</v>
      </c>
      <c r="I163" s="604">
        <v>1900.56104</v>
      </c>
      <c r="J163" s="605">
        <v>128.410289819741</v>
      </c>
      <c r="K163" s="608">
        <v>0.62560174779300004</v>
      </c>
    </row>
    <row r="164" spans="1:11" ht="14.4" customHeight="1" thickBot="1" x14ac:dyDescent="0.35">
      <c r="A164" s="624" t="s">
        <v>489</v>
      </c>
      <c r="B164" s="604">
        <v>3122.9999999998299</v>
      </c>
      <c r="C164" s="604">
        <v>3130.4409999999998</v>
      </c>
      <c r="D164" s="605">
        <v>7.441000000172</v>
      </c>
      <c r="E164" s="606">
        <v>1.0023826448919999</v>
      </c>
      <c r="F164" s="604">
        <v>3031.97271459473</v>
      </c>
      <c r="G164" s="605">
        <v>1768.65075018026</v>
      </c>
      <c r="H164" s="607">
        <v>253.20699999999999</v>
      </c>
      <c r="I164" s="604">
        <v>1787.59</v>
      </c>
      <c r="J164" s="605">
        <v>18.939249819741001</v>
      </c>
      <c r="K164" s="608">
        <v>0.58957984397200003</v>
      </c>
    </row>
    <row r="165" spans="1:11" ht="14.4" customHeight="1" thickBot="1" x14ac:dyDescent="0.35">
      <c r="A165" s="625" t="s">
        <v>490</v>
      </c>
      <c r="B165" s="609">
        <v>3122.9999999998299</v>
      </c>
      <c r="C165" s="609">
        <v>2919.4119999999998</v>
      </c>
      <c r="D165" s="610">
        <v>-203.58799999982699</v>
      </c>
      <c r="E165" s="617">
        <v>0.93481011847499995</v>
      </c>
      <c r="F165" s="609">
        <v>3031.97271459473</v>
      </c>
      <c r="G165" s="610">
        <v>1768.65075018026</v>
      </c>
      <c r="H165" s="612">
        <v>253.20699999999999</v>
      </c>
      <c r="I165" s="609">
        <v>1776.51</v>
      </c>
      <c r="J165" s="610">
        <v>7.8592498197399996</v>
      </c>
      <c r="K165" s="616">
        <v>0.58592545752400005</v>
      </c>
    </row>
    <row r="166" spans="1:11" ht="14.4" customHeight="1" thickBot="1" x14ac:dyDescent="0.35">
      <c r="A166" s="626" t="s">
        <v>491</v>
      </c>
      <c r="B166" s="604">
        <v>311.999999999983</v>
      </c>
      <c r="C166" s="604">
        <v>310.69900000000001</v>
      </c>
      <c r="D166" s="605">
        <v>-1.3009999999820001</v>
      </c>
      <c r="E166" s="606">
        <v>0.99583012820500005</v>
      </c>
      <c r="F166" s="604">
        <v>312.98756457935201</v>
      </c>
      <c r="G166" s="605">
        <v>182.57607933795501</v>
      </c>
      <c r="H166" s="607">
        <v>26.132000000000001</v>
      </c>
      <c r="I166" s="604">
        <v>182.92400000000001</v>
      </c>
      <c r="J166" s="605">
        <v>0.34792066204400002</v>
      </c>
      <c r="K166" s="608">
        <v>0.58444494510699996</v>
      </c>
    </row>
    <row r="167" spans="1:11" ht="14.4" customHeight="1" thickBot="1" x14ac:dyDescent="0.35">
      <c r="A167" s="626" t="s">
        <v>492</v>
      </c>
      <c r="B167" s="604">
        <v>645.99999999996498</v>
      </c>
      <c r="C167" s="604">
        <v>393.93</v>
      </c>
      <c r="D167" s="605">
        <v>-252.06999999996501</v>
      </c>
      <c r="E167" s="606">
        <v>0.60979876160900004</v>
      </c>
      <c r="F167" s="604">
        <v>535.99999999999</v>
      </c>
      <c r="G167" s="605">
        <v>312.666666666661</v>
      </c>
      <c r="H167" s="607">
        <v>44.341999999999999</v>
      </c>
      <c r="I167" s="604">
        <v>313.62200000000001</v>
      </c>
      <c r="J167" s="605">
        <v>0.95533333333899995</v>
      </c>
      <c r="K167" s="608">
        <v>0.58511567164099998</v>
      </c>
    </row>
    <row r="168" spans="1:11" ht="14.4" customHeight="1" thickBot="1" x14ac:dyDescent="0.35">
      <c r="A168" s="626" t="s">
        <v>493</v>
      </c>
      <c r="B168" s="604">
        <v>4.9406564584124654E-324</v>
      </c>
      <c r="C168" s="604">
        <v>2.0550000000000002</v>
      </c>
      <c r="D168" s="605">
        <v>2.0550000000000002</v>
      </c>
      <c r="E168" s="614" t="s">
        <v>339</v>
      </c>
      <c r="F168" s="604">
        <v>8.0000669316599993</v>
      </c>
      <c r="G168" s="605">
        <v>4.666705710135</v>
      </c>
      <c r="H168" s="607">
        <v>0.68500000000000005</v>
      </c>
      <c r="I168" s="604">
        <v>4.7949999999999999</v>
      </c>
      <c r="J168" s="605">
        <v>0.12829428986399999</v>
      </c>
      <c r="K168" s="608">
        <v>0.59936998539599995</v>
      </c>
    </row>
    <row r="169" spans="1:11" ht="14.4" customHeight="1" thickBot="1" x14ac:dyDescent="0.35">
      <c r="A169" s="626" t="s">
        <v>494</v>
      </c>
      <c r="B169" s="604">
        <v>1085.99999999994</v>
      </c>
      <c r="C169" s="604">
        <v>1177.5509999999999</v>
      </c>
      <c r="D169" s="605">
        <v>91.551000000059005</v>
      </c>
      <c r="E169" s="606">
        <v>1.0843011049719999</v>
      </c>
      <c r="F169" s="604">
        <v>1210.9850830837499</v>
      </c>
      <c r="G169" s="605">
        <v>706.40796513218595</v>
      </c>
      <c r="H169" s="607">
        <v>100.82299999999999</v>
      </c>
      <c r="I169" s="604">
        <v>705.76099999999997</v>
      </c>
      <c r="J169" s="605">
        <v>-0.64696513218499996</v>
      </c>
      <c r="K169" s="608">
        <v>0.58279908634599997</v>
      </c>
    </row>
    <row r="170" spans="1:11" ht="14.4" customHeight="1" thickBot="1" x14ac:dyDescent="0.35">
      <c r="A170" s="626" t="s">
        <v>495</v>
      </c>
      <c r="B170" s="604">
        <v>975.99999999994702</v>
      </c>
      <c r="C170" s="604">
        <v>931.8</v>
      </c>
      <c r="D170" s="605">
        <v>-44.199999999946002</v>
      </c>
      <c r="E170" s="606">
        <v>0.954713114754</v>
      </c>
      <c r="F170" s="604">
        <v>854.99999999998499</v>
      </c>
      <c r="G170" s="605">
        <v>498.74999999999102</v>
      </c>
      <c r="H170" s="607">
        <v>72.477999999999994</v>
      </c>
      <c r="I170" s="604">
        <v>507.42599999999999</v>
      </c>
      <c r="J170" s="605">
        <v>8.6760000000089992</v>
      </c>
      <c r="K170" s="608">
        <v>0.59348070175400003</v>
      </c>
    </row>
    <row r="171" spans="1:11" ht="14.4" customHeight="1" thickBot="1" x14ac:dyDescent="0.35">
      <c r="A171" s="626" t="s">
        <v>496</v>
      </c>
      <c r="B171" s="604">
        <v>102.999999999994</v>
      </c>
      <c r="C171" s="604">
        <v>103.377</v>
      </c>
      <c r="D171" s="605">
        <v>0.377000000005</v>
      </c>
      <c r="E171" s="606">
        <v>1.003660194174</v>
      </c>
      <c r="F171" s="604">
        <v>108.999999999998</v>
      </c>
      <c r="G171" s="605">
        <v>63.583333333332</v>
      </c>
      <c r="H171" s="607">
        <v>8.7469999999999999</v>
      </c>
      <c r="I171" s="604">
        <v>61.981999999999999</v>
      </c>
      <c r="J171" s="605">
        <v>-1.6013333333319999</v>
      </c>
      <c r="K171" s="608">
        <v>0.56864220183400005</v>
      </c>
    </row>
    <row r="172" spans="1:11" ht="14.4" customHeight="1" thickBot="1" x14ac:dyDescent="0.35">
      <c r="A172" s="625" t="s">
        <v>497</v>
      </c>
      <c r="B172" s="609">
        <v>0</v>
      </c>
      <c r="C172" s="609">
        <v>211.029</v>
      </c>
      <c r="D172" s="610">
        <v>211.029</v>
      </c>
      <c r="E172" s="611" t="s">
        <v>333</v>
      </c>
      <c r="F172" s="609">
        <v>0</v>
      </c>
      <c r="G172" s="610">
        <v>0</v>
      </c>
      <c r="H172" s="612">
        <v>4.9406564584124654E-324</v>
      </c>
      <c r="I172" s="609">
        <v>11.08</v>
      </c>
      <c r="J172" s="610">
        <v>11.08</v>
      </c>
      <c r="K172" s="613" t="s">
        <v>333</v>
      </c>
    </row>
    <row r="173" spans="1:11" ht="14.4" customHeight="1" thickBot="1" x14ac:dyDescent="0.35">
      <c r="A173" s="626" t="s">
        <v>498</v>
      </c>
      <c r="B173" s="604">
        <v>0</v>
      </c>
      <c r="C173" s="604">
        <v>209.52500000000001</v>
      </c>
      <c r="D173" s="605">
        <v>209.52500000000001</v>
      </c>
      <c r="E173" s="614" t="s">
        <v>333</v>
      </c>
      <c r="F173" s="604">
        <v>0</v>
      </c>
      <c r="G173" s="605">
        <v>0</v>
      </c>
      <c r="H173" s="607">
        <v>4.9406564584124654E-324</v>
      </c>
      <c r="I173" s="604">
        <v>3.4584595208887258E-323</v>
      </c>
      <c r="J173" s="605">
        <v>3.4584595208887258E-323</v>
      </c>
      <c r="K173" s="615" t="s">
        <v>333</v>
      </c>
    </row>
    <row r="174" spans="1:11" ht="14.4" customHeight="1" thickBot="1" x14ac:dyDescent="0.35">
      <c r="A174" s="626" t="s">
        <v>499</v>
      </c>
      <c r="B174" s="604">
        <v>4.9406564584124654E-324</v>
      </c>
      <c r="C174" s="604">
        <v>1.504</v>
      </c>
      <c r="D174" s="605">
        <v>1.504</v>
      </c>
      <c r="E174" s="614" t="s">
        <v>339</v>
      </c>
      <c r="F174" s="604">
        <v>0</v>
      </c>
      <c r="G174" s="605">
        <v>0</v>
      </c>
      <c r="H174" s="607">
        <v>4.9406564584124654E-324</v>
      </c>
      <c r="I174" s="604">
        <v>11.08</v>
      </c>
      <c r="J174" s="605">
        <v>11.08</v>
      </c>
      <c r="K174" s="615" t="s">
        <v>333</v>
      </c>
    </row>
    <row r="175" spans="1:11" ht="14.4" customHeight="1" thickBot="1" x14ac:dyDescent="0.35">
      <c r="A175" s="624" t="s">
        <v>500</v>
      </c>
      <c r="B175" s="604">
        <v>4.9406564584124654E-324</v>
      </c>
      <c r="C175" s="604">
        <v>0.54800000000000004</v>
      </c>
      <c r="D175" s="605">
        <v>0.54800000000000004</v>
      </c>
      <c r="E175" s="614" t="s">
        <v>339</v>
      </c>
      <c r="F175" s="604">
        <v>0</v>
      </c>
      <c r="G175" s="605">
        <v>0</v>
      </c>
      <c r="H175" s="607">
        <v>4.9406564584124654E-324</v>
      </c>
      <c r="I175" s="604">
        <v>3.4584595208887258E-323</v>
      </c>
      <c r="J175" s="605">
        <v>3.4584595208887258E-323</v>
      </c>
      <c r="K175" s="615" t="s">
        <v>333</v>
      </c>
    </row>
    <row r="176" spans="1:11" ht="14.4" customHeight="1" thickBot="1" x14ac:dyDescent="0.35">
      <c r="A176" s="625" t="s">
        <v>501</v>
      </c>
      <c r="B176" s="609">
        <v>4.9406564584124654E-324</v>
      </c>
      <c r="C176" s="609">
        <v>0.54800000000000004</v>
      </c>
      <c r="D176" s="610">
        <v>0.54800000000000004</v>
      </c>
      <c r="E176" s="611" t="s">
        <v>339</v>
      </c>
      <c r="F176" s="609">
        <v>0</v>
      </c>
      <c r="G176" s="610">
        <v>0</v>
      </c>
      <c r="H176" s="612">
        <v>4.9406564584124654E-324</v>
      </c>
      <c r="I176" s="609">
        <v>3.4584595208887258E-323</v>
      </c>
      <c r="J176" s="610">
        <v>3.4584595208887258E-323</v>
      </c>
      <c r="K176" s="613" t="s">
        <v>333</v>
      </c>
    </row>
    <row r="177" spans="1:11" ht="14.4" customHeight="1" thickBot="1" x14ac:dyDescent="0.35">
      <c r="A177" s="626" t="s">
        <v>502</v>
      </c>
      <c r="B177" s="604">
        <v>4.9406564584124654E-324</v>
      </c>
      <c r="C177" s="604">
        <v>0.54800000000000004</v>
      </c>
      <c r="D177" s="605">
        <v>0.54800000000000004</v>
      </c>
      <c r="E177" s="614" t="s">
        <v>339</v>
      </c>
      <c r="F177" s="604">
        <v>0</v>
      </c>
      <c r="G177" s="605">
        <v>0</v>
      </c>
      <c r="H177" s="607">
        <v>4.9406564584124654E-324</v>
      </c>
      <c r="I177" s="604">
        <v>3.4584595208887258E-323</v>
      </c>
      <c r="J177" s="605">
        <v>3.4584595208887258E-323</v>
      </c>
      <c r="K177" s="615" t="s">
        <v>333</v>
      </c>
    </row>
    <row r="178" spans="1:11" ht="14.4" customHeight="1" thickBot="1" x14ac:dyDescent="0.35">
      <c r="A178" s="624" t="s">
        <v>503</v>
      </c>
      <c r="B178" s="604">
        <v>0</v>
      </c>
      <c r="C178" s="604">
        <v>389.94481000000201</v>
      </c>
      <c r="D178" s="605">
        <v>389.94481000000201</v>
      </c>
      <c r="E178" s="614" t="s">
        <v>333</v>
      </c>
      <c r="F178" s="604">
        <v>6</v>
      </c>
      <c r="G178" s="605">
        <v>3.5</v>
      </c>
      <c r="H178" s="607">
        <v>63.874690000000001</v>
      </c>
      <c r="I178" s="604">
        <v>112.97104</v>
      </c>
      <c r="J178" s="605">
        <v>109.47104</v>
      </c>
      <c r="K178" s="608">
        <v>18.828506666666001</v>
      </c>
    </row>
    <row r="179" spans="1:11" ht="14.4" customHeight="1" thickBot="1" x14ac:dyDescent="0.35">
      <c r="A179" s="625" t="s">
        <v>504</v>
      </c>
      <c r="B179" s="609">
        <v>0</v>
      </c>
      <c r="C179" s="609">
        <v>359.69682000000199</v>
      </c>
      <c r="D179" s="610">
        <v>359.69682000000199</v>
      </c>
      <c r="E179" s="611" t="s">
        <v>333</v>
      </c>
      <c r="F179" s="609">
        <v>6</v>
      </c>
      <c r="G179" s="610">
        <v>3.5</v>
      </c>
      <c r="H179" s="612">
        <v>4.9406564584124654E-324</v>
      </c>
      <c r="I179" s="609">
        <v>5.8685</v>
      </c>
      <c r="J179" s="610">
        <v>2.3685</v>
      </c>
      <c r="K179" s="616">
        <v>0.97808333333300002</v>
      </c>
    </row>
    <row r="180" spans="1:11" ht="14.4" customHeight="1" thickBot="1" x14ac:dyDescent="0.35">
      <c r="A180" s="626" t="s">
        <v>505</v>
      </c>
      <c r="B180" s="604">
        <v>0</v>
      </c>
      <c r="C180" s="604">
        <v>347.137020000002</v>
      </c>
      <c r="D180" s="605">
        <v>347.137020000002</v>
      </c>
      <c r="E180" s="614" t="s">
        <v>333</v>
      </c>
      <c r="F180" s="604">
        <v>6</v>
      </c>
      <c r="G180" s="605">
        <v>3.5</v>
      </c>
      <c r="H180" s="607">
        <v>4.9406564584124654E-324</v>
      </c>
      <c r="I180" s="604">
        <v>5.8685</v>
      </c>
      <c r="J180" s="605">
        <v>2.3685</v>
      </c>
      <c r="K180" s="608">
        <v>0.97808333333300002</v>
      </c>
    </row>
    <row r="181" spans="1:11" ht="14.4" customHeight="1" thickBot="1" x14ac:dyDescent="0.35">
      <c r="A181" s="626" t="s">
        <v>506</v>
      </c>
      <c r="B181" s="604">
        <v>0</v>
      </c>
      <c r="C181" s="604">
        <v>12.559799999999999</v>
      </c>
      <c r="D181" s="605">
        <v>12.559799999999999</v>
      </c>
      <c r="E181" s="614" t="s">
        <v>333</v>
      </c>
      <c r="F181" s="604">
        <v>0</v>
      </c>
      <c r="G181" s="605">
        <v>0</v>
      </c>
      <c r="H181" s="607">
        <v>4.9406564584124654E-324</v>
      </c>
      <c r="I181" s="604">
        <v>3.4584595208887258E-323</v>
      </c>
      <c r="J181" s="605">
        <v>3.4584595208887258E-323</v>
      </c>
      <c r="K181" s="615" t="s">
        <v>333</v>
      </c>
    </row>
    <row r="182" spans="1:11" ht="14.4" customHeight="1" thickBot="1" x14ac:dyDescent="0.35">
      <c r="A182" s="625" t="s">
        <v>507</v>
      </c>
      <c r="B182" s="609">
        <v>0</v>
      </c>
      <c r="C182" s="609">
        <v>18.893999999999998</v>
      </c>
      <c r="D182" s="610">
        <v>18.893999999999998</v>
      </c>
      <c r="E182" s="611" t="s">
        <v>333</v>
      </c>
      <c r="F182" s="609">
        <v>0</v>
      </c>
      <c r="G182" s="610">
        <v>0</v>
      </c>
      <c r="H182" s="612">
        <v>4.9406564584124654E-324</v>
      </c>
      <c r="I182" s="609">
        <v>25.14085</v>
      </c>
      <c r="J182" s="610">
        <v>25.14085</v>
      </c>
      <c r="K182" s="613" t="s">
        <v>333</v>
      </c>
    </row>
    <row r="183" spans="1:11" ht="14.4" customHeight="1" thickBot="1" x14ac:dyDescent="0.35">
      <c r="A183" s="626" t="s">
        <v>508</v>
      </c>
      <c r="B183" s="604">
        <v>0</v>
      </c>
      <c r="C183" s="604">
        <v>9.99</v>
      </c>
      <c r="D183" s="605">
        <v>9.99</v>
      </c>
      <c r="E183" s="614" t="s">
        <v>333</v>
      </c>
      <c r="F183" s="604">
        <v>0</v>
      </c>
      <c r="G183" s="605">
        <v>0</v>
      </c>
      <c r="H183" s="607">
        <v>4.9406564584124654E-324</v>
      </c>
      <c r="I183" s="604">
        <v>8.0888500000000008</v>
      </c>
      <c r="J183" s="605">
        <v>8.0888500000000008</v>
      </c>
      <c r="K183" s="615" t="s">
        <v>333</v>
      </c>
    </row>
    <row r="184" spans="1:11" ht="14.4" customHeight="1" thickBot="1" x14ac:dyDescent="0.35">
      <c r="A184" s="626" t="s">
        <v>509</v>
      </c>
      <c r="B184" s="604">
        <v>0</v>
      </c>
      <c r="C184" s="604">
        <v>8.9039999999989998</v>
      </c>
      <c r="D184" s="605">
        <v>8.9039999999989998</v>
      </c>
      <c r="E184" s="614" t="s">
        <v>333</v>
      </c>
      <c r="F184" s="604">
        <v>0</v>
      </c>
      <c r="G184" s="605">
        <v>0</v>
      </c>
      <c r="H184" s="607">
        <v>4.9406564584124654E-324</v>
      </c>
      <c r="I184" s="604">
        <v>3.4584595208887258E-323</v>
      </c>
      <c r="J184" s="605">
        <v>3.4584595208887258E-323</v>
      </c>
      <c r="K184" s="615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4.9406564584124654E-324</v>
      </c>
      <c r="D185" s="605">
        <v>0</v>
      </c>
      <c r="E185" s="606">
        <v>1</v>
      </c>
      <c r="F185" s="604">
        <v>4.9406564584124654E-324</v>
      </c>
      <c r="G185" s="605">
        <v>0</v>
      </c>
      <c r="H185" s="607">
        <v>4.9406564584124654E-324</v>
      </c>
      <c r="I185" s="604">
        <v>17.052</v>
      </c>
      <c r="J185" s="605">
        <v>17.052</v>
      </c>
      <c r="K185" s="615" t="s">
        <v>339</v>
      </c>
    </row>
    <row r="186" spans="1:11" ht="14.4" customHeight="1" thickBot="1" x14ac:dyDescent="0.35">
      <c r="A186" s="625" t="s">
        <v>511</v>
      </c>
      <c r="B186" s="609">
        <v>4.9406564584124654E-324</v>
      </c>
      <c r="C186" s="609">
        <v>4.9406564584124654E-324</v>
      </c>
      <c r="D186" s="610">
        <v>0</v>
      </c>
      <c r="E186" s="617">
        <v>1</v>
      </c>
      <c r="F186" s="609">
        <v>4.9406564584124654E-324</v>
      </c>
      <c r="G186" s="610">
        <v>0</v>
      </c>
      <c r="H186" s="612">
        <v>4.9406564584124654E-324</v>
      </c>
      <c r="I186" s="609">
        <v>4.5999999999999996</v>
      </c>
      <c r="J186" s="610">
        <v>4.5999999999999996</v>
      </c>
      <c r="K186" s="613" t="s">
        <v>339</v>
      </c>
    </row>
    <row r="187" spans="1:11" ht="14.4" customHeight="1" thickBot="1" x14ac:dyDescent="0.35">
      <c r="A187" s="626" t="s">
        <v>512</v>
      </c>
      <c r="B187" s="604">
        <v>4.9406564584124654E-324</v>
      </c>
      <c r="C187" s="604">
        <v>4.9406564584124654E-324</v>
      </c>
      <c r="D187" s="605">
        <v>0</v>
      </c>
      <c r="E187" s="606">
        <v>1</v>
      </c>
      <c r="F187" s="604">
        <v>4.9406564584124654E-324</v>
      </c>
      <c r="G187" s="605">
        <v>0</v>
      </c>
      <c r="H187" s="607">
        <v>4.9406564584124654E-324</v>
      </c>
      <c r="I187" s="604">
        <v>4.5999999999999996</v>
      </c>
      <c r="J187" s="605">
        <v>4.5999999999999996</v>
      </c>
      <c r="K187" s="615" t="s">
        <v>339</v>
      </c>
    </row>
    <row r="188" spans="1:11" ht="14.4" customHeight="1" thickBot="1" x14ac:dyDescent="0.35">
      <c r="A188" s="625" t="s">
        <v>513</v>
      </c>
      <c r="B188" s="609">
        <v>0</v>
      </c>
      <c r="C188" s="609">
        <v>11.35399</v>
      </c>
      <c r="D188" s="610">
        <v>11.35399</v>
      </c>
      <c r="E188" s="611" t="s">
        <v>333</v>
      </c>
      <c r="F188" s="609">
        <v>0</v>
      </c>
      <c r="G188" s="610">
        <v>0</v>
      </c>
      <c r="H188" s="612">
        <v>4.9406564584124654E-324</v>
      </c>
      <c r="I188" s="609">
        <v>9.5980000000000008</v>
      </c>
      <c r="J188" s="610">
        <v>9.5980000000000008</v>
      </c>
      <c r="K188" s="613" t="s">
        <v>333</v>
      </c>
    </row>
    <row r="189" spans="1:11" ht="14.4" customHeight="1" thickBot="1" x14ac:dyDescent="0.35">
      <c r="A189" s="626" t="s">
        <v>514</v>
      </c>
      <c r="B189" s="604">
        <v>0</v>
      </c>
      <c r="C189" s="604">
        <v>11.35399</v>
      </c>
      <c r="D189" s="605">
        <v>11.35399</v>
      </c>
      <c r="E189" s="614" t="s">
        <v>333</v>
      </c>
      <c r="F189" s="604">
        <v>0</v>
      </c>
      <c r="G189" s="605">
        <v>0</v>
      </c>
      <c r="H189" s="607">
        <v>4.9406564584124654E-324</v>
      </c>
      <c r="I189" s="604">
        <v>3.4584595208887258E-323</v>
      </c>
      <c r="J189" s="605">
        <v>3.4584595208887258E-323</v>
      </c>
      <c r="K189" s="615" t="s">
        <v>333</v>
      </c>
    </row>
    <row r="190" spans="1:11" ht="14.4" customHeight="1" thickBot="1" x14ac:dyDescent="0.35">
      <c r="A190" s="626" t="s">
        <v>515</v>
      </c>
      <c r="B190" s="604">
        <v>4.9406564584124654E-324</v>
      </c>
      <c r="C190" s="604">
        <v>4.9406564584124654E-324</v>
      </c>
      <c r="D190" s="605">
        <v>0</v>
      </c>
      <c r="E190" s="606">
        <v>1</v>
      </c>
      <c r="F190" s="604">
        <v>4.9406564584124654E-324</v>
      </c>
      <c r="G190" s="605">
        <v>0</v>
      </c>
      <c r="H190" s="607">
        <v>4.9406564584124654E-324</v>
      </c>
      <c r="I190" s="604">
        <v>9.5980000000000008</v>
      </c>
      <c r="J190" s="605">
        <v>9.5980000000000008</v>
      </c>
      <c r="K190" s="615" t="s">
        <v>339</v>
      </c>
    </row>
    <row r="191" spans="1:11" ht="14.4" customHeight="1" thickBot="1" x14ac:dyDescent="0.35">
      <c r="A191" s="625" t="s">
        <v>516</v>
      </c>
      <c r="B191" s="609">
        <v>0</v>
      </c>
      <c r="C191" s="609">
        <v>4.9406564584124654E-324</v>
      </c>
      <c r="D191" s="610">
        <v>4.9406564584124654E-324</v>
      </c>
      <c r="E191" s="611" t="s">
        <v>333</v>
      </c>
      <c r="F191" s="609">
        <v>4.9406564584124654E-324</v>
      </c>
      <c r="G191" s="610">
        <v>0</v>
      </c>
      <c r="H191" s="612">
        <v>63.874690000000001</v>
      </c>
      <c r="I191" s="609">
        <v>67.763689999999997</v>
      </c>
      <c r="J191" s="610">
        <v>67.763689999999997</v>
      </c>
      <c r="K191" s="613" t="s">
        <v>339</v>
      </c>
    </row>
    <row r="192" spans="1:11" ht="14.4" customHeight="1" thickBot="1" x14ac:dyDescent="0.35">
      <c r="A192" s="626" t="s">
        <v>517</v>
      </c>
      <c r="B192" s="604">
        <v>0</v>
      </c>
      <c r="C192" s="604">
        <v>4.9406564584124654E-324</v>
      </c>
      <c r="D192" s="605">
        <v>4.9406564584124654E-324</v>
      </c>
      <c r="E192" s="614" t="s">
        <v>333</v>
      </c>
      <c r="F192" s="604">
        <v>4.9406564584124654E-324</v>
      </c>
      <c r="G192" s="605">
        <v>0</v>
      </c>
      <c r="H192" s="607">
        <v>58.067900000000002</v>
      </c>
      <c r="I192" s="604">
        <v>58.067900000000002</v>
      </c>
      <c r="J192" s="605">
        <v>58.067900000000002</v>
      </c>
      <c r="K192" s="615" t="s">
        <v>339</v>
      </c>
    </row>
    <row r="193" spans="1:11" ht="14.4" customHeight="1" thickBot="1" x14ac:dyDescent="0.35">
      <c r="A193" s="626" t="s">
        <v>518</v>
      </c>
      <c r="B193" s="604">
        <v>4.9406564584124654E-324</v>
      </c>
      <c r="C193" s="604">
        <v>4.9406564584124654E-324</v>
      </c>
      <c r="D193" s="605">
        <v>0</v>
      </c>
      <c r="E193" s="606">
        <v>1</v>
      </c>
      <c r="F193" s="604">
        <v>4.9406564584124654E-324</v>
      </c>
      <c r="G193" s="605">
        <v>0</v>
      </c>
      <c r="H193" s="607">
        <v>4.9406564584124654E-324</v>
      </c>
      <c r="I193" s="604">
        <v>3.8889999999999998</v>
      </c>
      <c r="J193" s="605">
        <v>3.8889999999999998</v>
      </c>
      <c r="K193" s="615" t="s">
        <v>339</v>
      </c>
    </row>
    <row r="194" spans="1:11" ht="14.4" customHeight="1" thickBot="1" x14ac:dyDescent="0.35">
      <c r="A194" s="626" t="s">
        <v>519</v>
      </c>
      <c r="B194" s="604">
        <v>4.9406564584124654E-324</v>
      </c>
      <c r="C194" s="604">
        <v>4.9406564584124654E-324</v>
      </c>
      <c r="D194" s="605">
        <v>0</v>
      </c>
      <c r="E194" s="606">
        <v>1</v>
      </c>
      <c r="F194" s="604">
        <v>4.9406564584124654E-324</v>
      </c>
      <c r="G194" s="605">
        <v>0</v>
      </c>
      <c r="H194" s="607">
        <v>5.8067900000000003</v>
      </c>
      <c r="I194" s="604">
        <v>5.8067900000000003</v>
      </c>
      <c r="J194" s="605">
        <v>5.8067900000000003</v>
      </c>
      <c r="K194" s="615" t="s">
        <v>339</v>
      </c>
    </row>
    <row r="195" spans="1:11" ht="14.4" customHeight="1" thickBot="1" x14ac:dyDescent="0.35">
      <c r="A195" s="623" t="s">
        <v>520</v>
      </c>
      <c r="B195" s="604">
        <v>0</v>
      </c>
      <c r="C195" s="604">
        <v>0.29791000000000001</v>
      </c>
      <c r="D195" s="605">
        <v>0.29791000000000001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3.4584595208887258E-323</v>
      </c>
      <c r="J195" s="605">
        <v>3.4584595208887258E-323</v>
      </c>
      <c r="K195" s="615" t="s">
        <v>333</v>
      </c>
    </row>
    <row r="196" spans="1:11" ht="14.4" customHeight="1" thickBot="1" x14ac:dyDescent="0.35">
      <c r="A196" s="624" t="s">
        <v>521</v>
      </c>
      <c r="B196" s="604">
        <v>0</v>
      </c>
      <c r="C196" s="604">
        <v>0.29791000000000001</v>
      </c>
      <c r="D196" s="605">
        <v>0.29791000000000001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3.4584595208887258E-323</v>
      </c>
      <c r="J196" s="605">
        <v>3.4584595208887258E-323</v>
      </c>
      <c r="K196" s="615" t="s">
        <v>333</v>
      </c>
    </row>
    <row r="197" spans="1:11" ht="14.4" customHeight="1" thickBot="1" x14ac:dyDescent="0.35">
      <c r="A197" s="625" t="s">
        <v>522</v>
      </c>
      <c r="B197" s="609">
        <v>0</v>
      </c>
      <c r="C197" s="609">
        <v>0.29791000000000001</v>
      </c>
      <c r="D197" s="610">
        <v>0.29791000000000001</v>
      </c>
      <c r="E197" s="611" t="s">
        <v>333</v>
      </c>
      <c r="F197" s="609">
        <v>0</v>
      </c>
      <c r="G197" s="610">
        <v>0</v>
      </c>
      <c r="H197" s="612">
        <v>4.9406564584124654E-324</v>
      </c>
      <c r="I197" s="609">
        <v>3.4584595208887258E-323</v>
      </c>
      <c r="J197" s="610">
        <v>3.4584595208887258E-323</v>
      </c>
      <c r="K197" s="613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0.29791000000000001</v>
      </c>
      <c r="D198" s="605">
        <v>0.29791000000000001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15" t="s">
        <v>333</v>
      </c>
    </row>
    <row r="199" spans="1:11" ht="14.4" customHeight="1" thickBot="1" x14ac:dyDescent="0.35">
      <c r="A199" s="622" t="s">
        <v>524</v>
      </c>
      <c r="B199" s="604">
        <v>89506.294168434106</v>
      </c>
      <c r="C199" s="604">
        <v>83068.048330000005</v>
      </c>
      <c r="D199" s="605">
        <v>-6438.2458384341599</v>
      </c>
      <c r="E199" s="606">
        <v>0.92806935089499998</v>
      </c>
      <c r="F199" s="604">
        <v>97204.886959703406</v>
      </c>
      <c r="G199" s="605">
        <v>56702.850726493598</v>
      </c>
      <c r="H199" s="607">
        <v>7998.4718899999998</v>
      </c>
      <c r="I199" s="604">
        <v>55509.728159999999</v>
      </c>
      <c r="J199" s="605">
        <v>-1193.1225664936501</v>
      </c>
      <c r="K199" s="608">
        <v>0.57105902692900001</v>
      </c>
    </row>
    <row r="200" spans="1:11" ht="14.4" customHeight="1" thickBot="1" x14ac:dyDescent="0.35">
      <c r="A200" s="623" t="s">
        <v>525</v>
      </c>
      <c r="B200" s="604">
        <v>88881.409500585694</v>
      </c>
      <c r="C200" s="604">
        <v>82558.121270000003</v>
      </c>
      <c r="D200" s="605">
        <v>-6323.2882305856801</v>
      </c>
      <c r="E200" s="606">
        <v>0.92885702121299996</v>
      </c>
      <c r="F200" s="604">
        <v>97100.702804444503</v>
      </c>
      <c r="G200" s="605">
        <v>56642.076635926001</v>
      </c>
      <c r="H200" s="607">
        <v>7982.6787100000001</v>
      </c>
      <c r="I200" s="604">
        <v>55413.270510000002</v>
      </c>
      <c r="J200" s="605">
        <v>-1228.80612592596</v>
      </c>
      <c r="K200" s="608">
        <v>0.57067836698899999</v>
      </c>
    </row>
    <row r="201" spans="1:11" ht="14.4" customHeight="1" thickBot="1" x14ac:dyDescent="0.35">
      <c r="A201" s="624" t="s">
        <v>526</v>
      </c>
      <c r="B201" s="604">
        <v>88881.409500585694</v>
      </c>
      <c r="C201" s="604">
        <v>82558.121270000003</v>
      </c>
      <c r="D201" s="605">
        <v>-6323.2882305856801</v>
      </c>
      <c r="E201" s="606">
        <v>0.92885702121299996</v>
      </c>
      <c r="F201" s="604">
        <v>97100.702804444503</v>
      </c>
      <c r="G201" s="605">
        <v>56642.076635926001</v>
      </c>
      <c r="H201" s="607">
        <v>7982.6787100000001</v>
      </c>
      <c r="I201" s="604">
        <v>55413.270510000002</v>
      </c>
      <c r="J201" s="605">
        <v>-1228.80612592596</v>
      </c>
      <c r="K201" s="608">
        <v>0.57067836698899999</v>
      </c>
    </row>
    <row r="202" spans="1:11" ht="14.4" customHeight="1" thickBot="1" x14ac:dyDescent="0.35">
      <c r="A202" s="625" t="s">
        <v>527</v>
      </c>
      <c r="B202" s="609">
        <v>206.35887429697701</v>
      </c>
      <c r="C202" s="609">
        <v>125.31048</v>
      </c>
      <c r="D202" s="610">
        <v>-81.048394296975999</v>
      </c>
      <c r="E202" s="617">
        <v>0.60724541373300001</v>
      </c>
      <c r="F202" s="609">
        <v>131.70287122877599</v>
      </c>
      <c r="G202" s="610">
        <v>76.826674883452</v>
      </c>
      <c r="H202" s="612">
        <v>4.9406564584124654E-324</v>
      </c>
      <c r="I202" s="609">
        <v>155.00308999999999</v>
      </c>
      <c r="J202" s="610">
        <v>78.176415116547005</v>
      </c>
      <c r="K202" s="616">
        <v>1.176915040301</v>
      </c>
    </row>
    <row r="203" spans="1:11" ht="14.4" customHeight="1" thickBot="1" x14ac:dyDescent="0.35">
      <c r="A203" s="626" t="s">
        <v>528</v>
      </c>
      <c r="B203" s="604">
        <v>4.1264576317520003</v>
      </c>
      <c r="C203" s="604">
        <v>3.2127500000000002</v>
      </c>
      <c r="D203" s="605">
        <v>-0.91370763175199998</v>
      </c>
      <c r="E203" s="606">
        <v>0.77857336405800004</v>
      </c>
      <c r="F203" s="604">
        <v>3.6100797320589999</v>
      </c>
      <c r="G203" s="605">
        <v>2.105879843701</v>
      </c>
      <c r="H203" s="607">
        <v>4.9406564584124654E-324</v>
      </c>
      <c r="I203" s="604">
        <v>0.11983000000000001</v>
      </c>
      <c r="J203" s="605">
        <v>-1.9860498437009999</v>
      </c>
      <c r="K203" s="608">
        <v>3.3193172697999998E-2</v>
      </c>
    </row>
    <row r="204" spans="1:11" ht="14.4" customHeight="1" thickBot="1" x14ac:dyDescent="0.35">
      <c r="A204" s="626" t="s">
        <v>529</v>
      </c>
      <c r="B204" s="604">
        <v>4.9406564584124654E-324</v>
      </c>
      <c r="C204" s="604">
        <v>0.46200000000000002</v>
      </c>
      <c r="D204" s="605">
        <v>0.46200000000000002</v>
      </c>
      <c r="E204" s="614" t="s">
        <v>339</v>
      </c>
      <c r="F204" s="604">
        <v>0.49098892337799999</v>
      </c>
      <c r="G204" s="605">
        <v>0.28641020530400002</v>
      </c>
      <c r="H204" s="607">
        <v>4.9406564584124654E-324</v>
      </c>
      <c r="I204" s="604">
        <v>0.23400000000000001</v>
      </c>
      <c r="J204" s="605">
        <v>-5.2410205304E-2</v>
      </c>
      <c r="K204" s="608">
        <v>0.47658916292699999</v>
      </c>
    </row>
    <row r="205" spans="1:11" ht="14.4" customHeight="1" thickBot="1" x14ac:dyDescent="0.35">
      <c r="A205" s="626" t="s">
        <v>530</v>
      </c>
      <c r="B205" s="604">
        <v>12.413087762484</v>
      </c>
      <c r="C205" s="604">
        <v>25.740159999999999</v>
      </c>
      <c r="D205" s="605">
        <v>13.327072237515001</v>
      </c>
      <c r="E205" s="606">
        <v>2.0736307107880001</v>
      </c>
      <c r="F205" s="604">
        <v>25.735459301378999</v>
      </c>
      <c r="G205" s="605">
        <v>15.012351259137001</v>
      </c>
      <c r="H205" s="607">
        <v>4.9406564584124654E-324</v>
      </c>
      <c r="I205" s="604">
        <v>20.870249999999999</v>
      </c>
      <c r="J205" s="605">
        <v>5.8578987408619998</v>
      </c>
      <c r="K205" s="608">
        <v>0.81095308055600002</v>
      </c>
    </row>
    <row r="206" spans="1:11" ht="14.4" customHeight="1" thickBot="1" x14ac:dyDescent="0.35">
      <c r="A206" s="626" t="s">
        <v>531</v>
      </c>
      <c r="B206" s="604">
        <v>142.722980153512</v>
      </c>
      <c r="C206" s="604">
        <v>10.43496</v>
      </c>
      <c r="D206" s="605">
        <v>-132.28802015351201</v>
      </c>
      <c r="E206" s="606">
        <v>7.3113383623999995E-2</v>
      </c>
      <c r="F206" s="604">
        <v>12.017773662186</v>
      </c>
      <c r="G206" s="605">
        <v>7.0103679696079997</v>
      </c>
      <c r="H206" s="607">
        <v>4.9406564584124654E-324</v>
      </c>
      <c r="I206" s="604">
        <v>86.212959999999995</v>
      </c>
      <c r="J206" s="605">
        <v>79.202592030391003</v>
      </c>
      <c r="K206" s="608">
        <v>7.1737879596829996</v>
      </c>
    </row>
    <row r="207" spans="1:11" ht="14.4" customHeight="1" thickBot="1" x14ac:dyDescent="0.35">
      <c r="A207" s="626" t="s">
        <v>532</v>
      </c>
      <c r="B207" s="604">
        <v>46.193205375514999</v>
      </c>
      <c r="C207" s="604">
        <v>85.460610000000003</v>
      </c>
      <c r="D207" s="605">
        <v>39.267404624484001</v>
      </c>
      <c r="E207" s="606">
        <v>1.85006884249</v>
      </c>
      <c r="F207" s="604">
        <v>89.848569609771005</v>
      </c>
      <c r="G207" s="605">
        <v>52.411665605700001</v>
      </c>
      <c r="H207" s="607">
        <v>4.9406564584124654E-324</v>
      </c>
      <c r="I207" s="604">
        <v>47.566049999999997</v>
      </c>
      <c r="J207" s="605">
        <v>-4.8456156056989999</v>
      </c>
      <c r="K207" s="608">
        <v>0.52940241794099996</v>
      </c>
    </row>
    <row r="208" spans="1:11" ht="14.4" customHeight="1" thickBot="1" x14ac:dyDescent="0.35">
      <c r="A208" s="625" t="s">
        <v>533</v>
      </c>
      <c r="B208" s="609">
        <v>312.004360661303</v>
      </c>
      <c r="C208" s="609">
        <v>95.885310000000004</v>
      </c>
      <c r="D208" s="610">
        <v>-216.11905066130299</v>
      </c>
      <c r="E208" s="617">
        <v>0.30732041628099999</v>
      </c>
      <c r="F208" s="609">
        <v>0</v>
      </c>
      <c r="G208" s="610">
        <v>0</v>
      </c>
      <c r="H208" s="612">
        <v>78.231129999999993</v>
      </c>
      <c r="I208" s="609">
        <v>267.48234000000002</v>
      </c>
      <c r="J208" s="610">
        <v>267.48234000000002</v>
      </c>
      <c r="K208" s="613" t="s">
        <v>333</v>
      </c>
    </row>
    <row r="209" spans="1:11" ht="14.4" customHeight="1" thickBot="1" x14ac:dyDescent="0.35">
      <c r="A209" s="626" t="s">
        <v>534</v>
      </c>
      <c r="B209" s="604">
        <v>312.004360661303</v>
      </c>
      <c r="C209" s="604">
        <v>90.416110000000003</v>
      </c>
      <c r="D209" s="605">
        <v>-221.58825066130299</v>
      </c>
      <c r="E209" s="606">
        <v>0.28979117409799998</v>
      </c>
      <c r="F209" s="604">
        <v>0</v>
      </c>
      <c r="G209" s="605">
        <v>0</v>
      </c>
      <c r="H209" s="607">
        <v>78.231129999999993</v>
      </c>
      <c r="I209" s="604">
        <v>267.27994000000001</v>
      </c>
      <c r="J209" s="605">
        <v>267.27994000000001</v>
      </c>
      <c r="K209" s="615" t="s">
        <v>333</v>
      </c>
    </row>
    <row r="210" spans="1:11" ht="14.4" customHeight="1" thickBot="1" x14ac:dyDescent="0.35">
      <c r="A210" s="626" t="s">
        <v>535</v>
      </c>
      <c r="B210" s="604">
        <v>0</v>
      </c>
      <c r="C210" s="604">
        <v>5.4691999999999998</v>
      </c>
      <c r="D210" s="605">
        <v>5.4691999999999998</v>
      </c>
      <c r="E210" s="614" t="s">
        <v>333</v>
      </c>
      <c r="F210" s="604">
        <v>0</v>
      </c>
      <c r="G210" s="605">
        <v>0</v>
      </c>
      <c r="H210" s="607">
        <v>4.9406564584124654E-324</v>
      </c>
      <c r="I210" s="604">
        <v>0.2024</v>
      </c>
      <c r="J210" s="605">
        <v>0.2024</v>
      </c>
      <c r="K210" s="615" t="s">
        <v>333</v>
      </c>
    </row>
    <row r="211" spans="1:11" ht="14.4" customHeight="1" thickBot="1" x14ac:dyDescent="0.35">
      <c r="A211" s="625" t="s">
        <v>536</v>
      </c>
      <c r="B211" s="609">
        <v>583.04110746670301</v>
      </c>
      <c r="C211" s="609">
        <v>132.08920000000001</v>
      </c>
      <c r="D211" s="610">
        <v>-450.95190746670301</v>
      </c>
      <c r="E211" s="617">
        <v>0.22655212181100001</v>
      </c>
      <c r="F211" s="609">
        <v>9.9999332156909997</v>
      </c>
      <c r="G211" s="610">
        <v>5.8332943758200004</v>
      </c>
      <c r="H211" s="612">
        <v>6.4832999999999998</v>
      </c>
      <c r="I211" s="609">
        <v>142.55476999999999</v>
      </c>
      <c r="J211" s="610">
        <v>136.72147562417999</v>
      </c>
      <c r="K211" s="616">
        <v>14.255572204851999</v>
      </c>
    </row>
    <row r="212" spans="1:11" ht="14.4" customHeight="1" thickBot="1" x14ac:dyDescent="0.35">
      <c r="A212" s="626" t="s">
        <v>537</v>
      </c>
      <c r="B212" s="604">
        <v>24.999154306302</v>
      </c>
      <c r="C212" s="604">
        <v>23.079519999999999</v>
      </c>
      <c r="D212" s="605">
        <v>-1.919634306302</v>
      </c>
      <c r="E212" s="606">
        <v>0.92321203018300002</v>
      </c>
      <c r="F212" s="604">
        <v>9.9999332156909997</v>
      </c>
      <c r="G212" s="605">
        <v>5.8332943758200004</v>
      </c>
      <c r="H212" s="607">
        <v>3.0632999999999999</v>
      </c>
      <c r="I212" s="604">
        <v>3.0632999999999999</v>
      </c>
      <c r="J212" s="605">
        <v>-2.7699943758200001</v>
      </c>
      <c r="K212" s="608">
        <v>0.30633204581700002</v>
      </c>
    </row>
    <row r="213" spans="1:11" ht="14.4" customHeight="1" thickBot="1" x14ac:dyDescent="0.35">
      <c r="A213" s="626" t="s">
        <v>538</v>
      </c>
      <c r="B213" s="604">
        <v>346.00000521030603</v>
      </c>
      <c r="C213" s="604">
        <v>100.47599</v>
      </c>
      <c r="D213" s="605">
        <v>-245.524015210306</v>
      </c>
      <c r="E213" s="606">
        <v>0.29039303030899999</v>
      </c>
      <c r="F213" s="604">
        <v>0</v>
      </c>
      <c r="G213" s="605">
        <v>0</v>
      </c>
      <c r="H213" s="607">
        <v>4.9406564584124654E-324</v>
      </c>
      <c r="I213" s="604">
        <v>3.4584595208887258E-323</v>
      </c>
      <c r="J213" s="605">
        <v>3.4584595208887258E-323</v>
      </c>
      <c r="K213" s="615" t="s">
        <v>333</v>
      </c>
    </row>
    <row r="214" spans="1:11" ht="14.4" customHeight="1" thickBot="1" x14ac:dyDescent="0.35">
      <c r="A214" s="626" t="s">
        <v>539</v>
      </c>
      <c r="B214" s="604">
        <v>212.041947950094</v>
      </c>
      <c r="C214" s="604">
        <v>8.53369</v>
      </c>
      <c r="D214" s="605">
        <v>-203.50825795009399</v>
      </c>
      <c r="E214" s="606">
        <v>4.0245291474000001E-2</v>
      </c>
      <c r="F214" s="604">
        <v>0</v>
      </c>
      <c r="G214" s="605">
        <v>0</v>
      </c>
      <c r="H214" s="607">
        <v>3.42</v>
      </c>
      <c r="I214" s="604">
        <v>139.49146999999999</v>
      </c>
      <c r="J214" s="605">
        <v>139.49146999999999</v>
      </c>
      <c r="K214" s="615" t="s">
        <v>333</v>
      </c>
    </row>
    <row r="215" spans="1:11" ht="14.4" customHeight="1" thickBot="1" x14ac:dyDescent="0.35">
      <c r="A215" s="625" t="s">
        <v>540</v>
      </c>
      <c r="B215" s="609">
        <v>0</v>
      </c>
      <c r="C215" s="609">
        <v>-1.92337</v>
      </c>
      <c r="D215" s="610">
        <v>-1.92337</v>
      </c>
      <c r="E215" s="611" t="s">
        <v>333</v>
      </c>
      <c r="F215" s="609">
        <v>0</v>
      </c>
      <c r="G215" s="610">
        <v>0</v>
      </c>
      <c r="H215" s="612">
        <v>4.9406564584124654E-324</v>
      </c>
      <c r="I215" s="609">
        <v>3.4584595208887258E-323</v>
      </c>
      <c r="J215" s="610">
        <v>3.4584595208887258E-323</v>
      </c>
      <c r="K215" s="613" t="s">
        <v>333</v>
      </c>
    </row>
    <row r="216" spans="1:11" ht="14.4" customHeight="1" thickBot="1" x14ac:dyDescent="0.35">
      <c r="A216" s="626" t="s">
        <v>541</v>
      </c>
      <c r="B216" s="604">
        <v>4.9406564584124654E-324</v>
      </c>
      <c r="C216" s="604">
        <v>-1.92337</v>
      </c>
      <c r="D216" s="605">
        <v>-1.92337</v>
      </c>
      <c r="E216" s="614" t="s">
        <v>339</v>
      </c>
      <c r="F216" s="604">
        <v>0</v>
      </c>
      <c r="G216" s="605">
        <v>0</v>
      </c>
      <c r="H216" s="607">
        <v>4.9406564584124654E-324</v>
      </c>
      <c r="I216" s="604">
        <v>3.4584595208887258E-323</v>
      </c>
      <c r="J216" s="605">
        <v>3.4584595208887258E-323</v>
      </c>
      <c r="K216" s="615" t="s">
        <v>333</v>
      </c>
    </row>
    <row r="217" spans="1:11" ht="14.4" customHeight="1" thickBot="1" x14ac:dyDescent="0.35">
      <c r="A217" s="625" t="s">
        <v>542</v>
      </c>
      <c r="B217" s="609">
        <v>87780.005158160697</v>
      </c>
      <c r="C217" s="609">
        <v>78062.253049999999</v>
      </c>
      <c r="D217" s="610">
        <v>-9717.7521081606792</v>
      </c>
      <c r="E217" s="617">
        <v>0.88929424086200004</v>
      </c>
      <c r="F217" s="609">
        <v>96959</v>
      </c>
      <c r="G217" s="610">
        <v>56559.416666666701</v>
      </c>
      <c r="H217" s="612">
        <v>7183.3784100000003</v>
      </c>
      <c r="I217" s="609">
        <v>53019.90193</v>
      </c>
      <c r="J217" s="610">
        <v>-3539.5147366666902</v>
      </c>
      <c r="K217" s="616">
        <v>0.54682806062300005</v>
      </c>
    </row>
    <row r="218" spans="1:11" ht="14.4" customHeight="1" thickBot="1" x14ac:dyDescent="0.35">
      <c r="A218" s="626" t="s">
        <v>543</v>
      </c>
      <c r="B218" s="604">
        <v>42130.002871436001</v>
      </c>
      <c r="C218" s="604">
        <v>34787.365819999999</v>
      </c>
      <c r="D218" s="605">
        <v>-7342.6370514360497</v>
      </c>
      <c r="E218" s="606">
        <v>0.82571477448399999</v>
      </c>
      <c r="F218" s="604">
        <v>45630</v>
      </c>
      <c r="G218" s="605">
        <v>26617.5</v>
      </c>
      <c r="H218" s="607">
        <v>3416.0868599999999</v>
      </c>
      <c r="I218" s="604">
        <v>24602.08526</v>
      </c>
      <c r="J218" s="605">
        <v>-2015.4147400000199</v>
      </c>
      <c r="K218" s="608">
        <v>0.53916469997799998</v>
      </c>
    </row>
    <row r="219" spans="1:11" ht="14.4" customHeight="1" thickBot="1" x14ac:dyDescent="0.35">
      <c r="A219" s="626" t="s">
        <v>544</v>
      </c>
      <c r="B219" s="604">
        <v>45650.002286724601</v>
      </c>
      <c r="C219" s="604">
        <v>43274.88723</v>
      </c>
      <c r="D219" s="605">
        <v>-2375.11505672464</v>
      </c>
      <c r="E219" s="606">
        <v>0.94797119522999995</v>
      </c>
      <c r="F219" s="604">
        <v>51329</v>
      </c>
      <c r="G219" s="605">
        <v>29941.916666666701</v>
      </c>
      <c r="H219" s="607">
        <v>3767.2915499999999</v>
      </c>
      <c r="I219" s="604">
        <v>28417.81667</v>
      </c>
      <c r="J219" s="605">
        <v>-1524.09999666667</v>
      </c>
      <c r="K219" s="608">
        <v>0.55364056712499998</v>
      </c>
    </row>
    <row r="220" spans="1:11" ht="14.4" customHeight="1" thickBot="1" x14ac:dyDescent="0.35">
      <c r="A220" s="625" t="s">
        <v>545</v>
      </c>
      <c r="B220" s="609">
        <v>0</v>
      </c>
      <c r="C220" s="609">
        <v>4144.5065999999997</v>
      </c>
      <c r="D220" s="610">
        <v>4144.5065999999997</v>
      </c>
      <c r="E220" s="611" t="s">
        <v>333</v>
      </c>
      <c r="F220" s="609">
        <v>0</v>
      </c>
      <c r="G220" s="610">
        <v>0</v>
      </c>
      <c r="H220" s="612">
        <v>714.58587</v>
      </c>
      <c r="I220" s="609">
        <v>1828.3283799999999</v>
      </c>
      <c r="J220" s="610">
        <v>1828.3283799999999</v>
      </c>
      <c r="K220" s="613" t="s">
        <v>333</v>
      </c>
    </row>
    <row r="221" spans="1:11" ht="14.4" customHeight="1" thickBot="1" x14ac:dyDescent="0.35">
      <c r="A221" s="626" t="s">
        <v>546</v>
      </c>
      <c r="B221" s="604">
        <v>4.9406564584124654E-324</v>
      </c>
      <c r="C221" s="604">
        <v>2652.8748399999999</v>
      </c>
      <c r="D221" s="605">
        <v>2652.8748399999999</v>
      </c>
      <c r="E221" s="614" t="s">
        <v>339</v>
      </c>
      <c r="F221" s="604">
        <v>0</v>
      </c>
      <c r="G221" s="605">
        <v>0</v>
      </c>
      <c r="H221" s="607">
        <v>-955.39026000000001</v>
      </c>
      <c r="I221" s="604">
        <v>-754.88936999999999</v>
      </c>
      <c r="J221" s="605">
        <v>-754.88936999999999</v>
      </c>
      <c r="K221" s="615" t="s">
        <v>333</v>
      </c>
    </row>
    <row r="222" spans="1:11" ht="14.4" customHeight="1" thickBot="1" x14ac:dyDescent="0.35">
      <c r="A222" s="626" t="s">
        <v>547</v>
      </c>
      <c r="B222" s="604">
        <v>0</v>
      </c>
      <c r="C222" s="604">
        <v>1491.63176</v>
      </c>
      <c r="D222" s="605">
        <v>1491.63176</v>
      </c>
      <c r="E222" s="614" t="s">
        <v>333</v>
      </c>
      <c r="F222" s="604">
        <v>0</v>
      </c>
      <c r="G222" s="605">
        <v>0</v>
      </c>
      <c r="H222" s="607">
        <v>1669.97613</v>
      </c>
      <c r="I222" s="604">
        <v>2583.2177499999998</v>
      </c>
      <c r="J222" s="605">
        <v>2583.2177499999998</v>
      </c>
      <c r="K222" s="615" t="s">
        <v>333</v>
      </c>
    </row>
    <row r="223" spans="1:11" ht="14.4" customHeight="1" thickBot="1" x14ac:dyDescent="0.35">
      <c r="A223" s="623" t="s">
        <v>548</v>
      </c>
      <c r="B223" s="604">
        <v>525.88466784849197</v>
      </c>
      <c r="C223" s="604">
        <v>470.28505999999999</v>
      </c>
      <c r="D223" s="605">
        <v>-55.599607848491999</v>
      </c>
      <c r="E223" s="606">
        <v>0.89427414174999997</v>
      </c>
      <c r="F223" s="604">
        <v>58.184155258894997</v>
      </c>
      <c r="G223" s="605">
        <v>33.940757234354997</v>
      </c>
      <c r="H223" s="607">
        <v>15.79318</v>
      </c>
      <c r="I223" s="604">
        <v>73.24615</v>
      </c>
      <c r="J223" s="605">
        <v>39.305392765644001</v>
      </c>
      <c r="K223" s="608">
        <v>1.2588676362839999</v>
      </c>
    </row>
    <row r="224" spans="1:11" ht="14.4" customHeight="1" thickBot="1" x14ac:dyDescent="0.35">
      <c r="A224" s="624" t="s">
        <v>549</v>
      </c>
      <c r="B224" s="604">
        <v>470.88235483644098</v>
      </c>
      <c r="C224" s="604">
        <v>319.68675999999999</v>
      </c>
      <c r="D224" s="605">
        <v>-151.19559483644099</v>
      </c>
      <c r="E224" s="606">
        <v>0.67891004348799999</v>
      </c>
      <c r="F224" s="604">
        <v>0</v>
      </c>
      <c r="G224" s="605">
        <v>0</v>
      </c>
      <c r="H224" s="607">
        <v>6.1201800000000004</v>
      </c>
      <c r="I224" s="604">
        <v>6.5276399999999999</v>
      </c>
      <c r="J224" s="605">
        <v>6.5276399999999999</v>
      </c>
      <c r="K224" s="615" t="s">
        <v>333</v>
      </c>
    </row>
    <row r="225" spans="1:11" ht="14.4" customHeight="1" thickBot="1" x14ac:dyDescent="0.35">
      <c r="A225" s="625" t="s">
        <v>550</v>
      </c>
      <c r="B225" s="609">
        <v>0</v>
      </c>
      <c r="C225" s="609">
        <v>12.642899999999999</v>
      </c>
      <c r="D225" s="610">
        <v>12.642899999999999</v>
      </c>
      <c r="E225" s="611" t="s">
        <v>333</v>
      </c>
      <c r="F225" s="609">
        <v>0</v>
      </c>
      <c r="G225" s="610">
        <v>0</v>
      </c>
      <c r="H225" s="612">
        <v>6.1201800000000004</v>
      </c>
      <c r="I225" s="609">
        <v>6.5276399999999999</v>
      </c>
      <c r="J225" s="610">
        <v>6.5276399999999999</v>
      </c>
      <c r="K225" s="613" t="s">
        <v>333</v>
      </c>
    </row>
    <row r="226" spans="1:11" ht="14.4" customHeight="1" thickBot="1" x14ac:dyDescent="0.35">
      <c r="A226" s="626" t="s">
        <v>551</v>
      </c>
      <c r="B226" s="604">
        <v>0</v>
      </c>
      <c r="C226" s="604">
        <v>12.642899999999999</v>
      </c>
      <c r="D226" s="605">
        <v>12.642899999999999</v>
      </c>
      <c r="E226" s="614" t="s">
        <v>333</v>
      </c>
      <c r="F226" s="604">
        <v>0</v>
      </c>
      <c r="G226" s="605">
        <v>0</v>
      </c>
      <c r="H226" s="607">
        <v>6.1201800000000004</v>
      </c>
      <c r="I226" s="604">
        <v>6.5276399999999999</v>
      </c>
      <c r="J226" s="605">
        <v>6.5276399999999999</v>
      </c>
      <c r="K226" s="615" t="s">
        <v>333</v>
      </c>
    </row>
    <row r="227" spans="1:11" ht="14.4" customHeight="1" thickBot="1" x14ac:dyDescent="0.35">
      <c r="A227" s="625" t="s">
        <v>552</v>
      </c>
      <c r="B227" s="609">
        <v>470.88235483644098</v>
      </c>
      <c r="C227" s="609">
        <v>307.04386</v>
      </c>
      <c r="D227" s="610">
        <v>-163.83849483644099</v>
      </c>
      <c r="E227" s="617">
        <v>0.65206066196000001</v>
      </c>
      <c r="F227" s="609">
        <v>0</v>
      </c>
      <c r="G227" s="610">
        <v>0</v>
      </c>
      <c r="H227" s="612">
        <v>4.9406564584124654E-324</v>
      </c>
      <c r="I227" s="609">
        <v>3.4584595208887258E-323</v>
      </c>
      <c r="J227" s="610">
        <v>3.4584595208887258E-323</v>
      </c>
      <c r="K227" s="613" t="s">
        <v>333</v>
      </c>
    </row>
    <row r="228" spans="1:11" ht="14.4" customHeight="1" thickBot="1" x14ac:dyDescent="0.35">
      <c r="A228" s="626" t="s">
        <v>553</v>
      </c>
      <c r="B228" s="604">
        <v>0</v>
      </c>
      <c r="C228" s="604">
        <v>132.94356999999999</v>
      </c>
      <c r="D228" s="605">
        <v>132.94356999999999</v>
      </c>
      <c r="E228" s="614" t="s">
        <v>333</v>
      </c>
      <c r="F228" s="604">
        <v>0</v>
      </c>
      <c r="G228" s="605">
        <v>0</v>
      </c>
      <c r="H228" s="607">
        <v>4.9406564584124654E-324</v>
      </c>
      <c r="I228" s="604">
        <v>3.4584595208887258E-323</v>
      </c>
      <c r="J228" s="605">
        <v>3.4584595208887258E-323</v>
      </c>
      <c r="K228" s="615" t="s">
        <v>333</v>
      </c>
    </row>
    <row r="229" spans="1:11" ht="14.4" customHeight="1" thickBot="1" x14ac:dyDescent="0.35">
      <c r="A229" s="626" t="s">
        <v>554</v>
      </c>
      <c r="B229" s="604">
        <v>0</v>
      </c>
      <c r="C229" s="604">
        <v>23.733789999999999</v>
      </c>
      <c r="D229" s="605">
        <v>23.733789999999999</v>
      </c>
      <c r="E229" s="614" t="s">
        <v>333</v>
      </c>
      <c r="F229" s="604">
        <v>0</v>
      </c>
      <c r="G229" s="605">
        <v>0</v>
      </c>
      <c r="H229" s="607">
        <v>4.9406564584124654E-324</v>
      </c>
      <c r="I229" s="604">
        <v>3.4584595208887258E-323</v>
      </c>
      <c r="J229" s="605">
        <v>3.4584595208887258E-323</v>
      </c>
      <c r="K229" s="615" t="s">
        <v>333</v>
      </c>
    </row>
    <row r="230" spans="1:11" ht="14.4" customHeight="1" thickBot="1" x14ac:dyDescent="0.35">
      <c r="A230" s="626" t="s">
        <v>555</v>
      </c>
      <c r="B230" s="604">
        <v>0</v>
      </c>
      <c r="C230" s="604">
        <v>67.518330000000006</v>
      </c>
      <c r="D230" s="605">
        <v>67.518330000000006</v>
      </c>
      <c r="E230" s="614" t="s">
        <v>333</v>
      </c>
      <c r="F230" s="604">
        <v>0</v>
      </c>
      <c r="G230" s="605">
        <v>0</v>
      </c>
      <c r="H230" s="607">
        <v>4.9406564584124654E-324</v>
      </c>
      <c r="I230" s="604">
        <v>3.4584595208887258E-323</v>
      </c>
      <c r="J230" s="605">
        <v>3.4584595208887258E-323</v>
      </c>
      <c r="K230" s="615" t="s">
        <v>333</v>
      </c>
    </row>
    <row r="231" spans="1:11" ht="14.4" customHeight="1" thickBot="1" x14ac:dyDescent="0.35">
      <c r="A231" s="626" t="s">
        <v>556</v>
      </c>
      <c r="B231" s="604">
        <v>0</v>
      </c>
      <c r="C231" s="604">
        <v>82.848169999999996</v>
      </c>
      <c r="D231" s="605">
        <v>82.848169999999996</v>
      </c>
      <c r="E231" s="614" t="s">
        <v>333</v>
      </c>
      <c r="F231" s="604">
        <v>0</v>
      </c>
      <c r="G231" s="605">
        <v>0</v>
      </c>
      <c r="H231" s="607">
        <v>4.9406564584124654E-324</v>
      </c>
      <c r="I231" s="604">
        <v>3.4584595208887258E-323</v>
      </c>
      <c r="J231" s="605">
        <v>3.4584595208887258E-323</v>
      </c>
      <c r="K231" s="615" t="s">
        <v>333</v>
      </c>
    </row>
    <row r="232" spans="1:11" ht="14.4" customHeight="1" thickBot="1" x14ac:dyDescent="0.35">
      <c r="A232" s="629" t="s">
        <v>557</v>
      </c>
      <c r="B232" s="609">
        <v>55.002313012050998</v>
      </c>
      <c r="C232" s="609">
        <v>150.59829999999999</v>
      </c>
      <c r="D232" s="610">
        <v>95.595986987947995</v>
      </c>
      <c r="E232" s="617">
        <v>2.738035761641</v>
      </c>
      <c r="F232" s="609">
        <v>58.184155258894997</v>
      </c>
      <c r="G232" s="610">
        <v>33.940757234354997</v>
      </c>
      <c r="H232" s="612">
        <v>9.673</v>
      </c>
      <c r="I232" s="609">
        <v>66.718509999999995</v>
      </c>
      <c r="J232" s="610">
        <v>32.777752765644003</v>
      </c>
      <c r="K232" s="616">
        <v>1.1466783302620001</v>
      </c>
    </row>
    <row r="233" spans="1:11" ht="14.4" customHeight="1" thickBot="1" x14ac:dyDescent="0.35">
      <c r="A233" s="625" t="s">
        <v>558</v>
      </c>
      <c r="B233" s="609">
        <v>0</v>
      </c>
      <c r="C233" s="609">
        <v>-6.9999999999999999E-4</v>
      </c>
      <c r="D233" s="610">
        <v>-6.9999999999999999E-4</v>
      </c>
      <c r="E233" s="611" t="s">
        <v>333</v>
      </c>
      <c r="F233" s="609">
        <v>0</v>
      </c>
      <c r="G233" s="610">
        <v>0</v>
      </c>
      <c r="H233" s="612">
        <v>9.673</v>
      </c>
      <c r="I233" s="609">
        <v>9.67361</v>
      </c>
      <c r="J233" s="610">
        <v>9.67361</v>
      </c>
      <c r="K233" s="613" t="s">
        <v>333</v>
      </c>
    </row>
    <row r="234" spans="1:11" ht="14.4" customHeight="1" thickBot="1" x14ac:dyDescent="0.35">
      <c r="A234" s="626" t="s">
        <v>559</v>
      </c>
      <c r="B234" s="604">
        <v>0</v>
      </c>
      <c r="C234" s="604">
        <v>-6.9999999999999999E-4</v>
      </c>
      <c r="D234" s="605">
        <v>-6.9999999999999999E-4</v>
      </c>
      <c r="E234" s="614" t="s">
        <v>333</v>
      </c>
      <c r="F234" s="604">
        <v>0</v>
      </c>
      <c r="G234" s="605">
        <v>0</v>
      </c>
      <c r="H234" s="607">
        <v>4.9406564584124654E-324</v>
      </c>
      <c r="I234" s="604">
        <v>6.0999999999999997E-4</v>
      </c>
      <c r="J234" s="605">
        <v>6.0999999999999997E-4</v>
      </c>
      <c r="K234" s="615" t="s">
        <v>333</v>
      </c>
    </row>
    <row r="235" spans="1:11" ht="14.4" customHeight="1" thickBot="1" x14ac:dyDescent="0.35">
      <c r="A235" s="626" t="s">
        <v>560</v>
      </c>
      <c r="B235" s="604">
        <v>4.9406564584124654E-324</v>
      </c>
      <c r="C235" s="604">
        <v>4.9406564584124654E-324</v>
      </c>
      <c r="D235" s="605">
        <v>0</v>
      </c>
      <c r="E235" s="606">
        <v>1</v>
      </c>
      <c r="F235" s="604">
        <v>4.9406564584124654E-324</v>
      </c>
      <c r="G235" s="605">
        <v>0</v>
      </c>
      <c r="H235" s="607">
        <v>9.673</v>
      </c>
      <c r="I235" s="604">
        <v>9.673</v>
      </c>
      <c r="J235" s="605">
        <v>9.673</v>
      </c>
      <c r="K235" s="615" t="s">
        <v>339</v>
      </c>
    </row>
    <row r="236" spans="1:11" ht="14.4" customHeight="1" thickBot="1" x14ac:dyDescent="0.35">
      <c r="A236" s="625" t="s">
        <v>561</v>
      </c>
      <c r="B236" s="609">
        <v>55.002313012050998</v>
      </c>
      <c r="C236" s="609">
        <v>150.59899999999999</v>
      </c>
      <c r="D236" s="610">
        <v>95.596686987948004</v>
      </c>
      <c r="E236" s="617">
        <v>2.7380484883789999</v>
      </c>
      <c r="F236" s="609">
        <v>58.184155258894997</v>
      </c>
      <c r="G236" s="610">
        <v>33.940757234354997</v>
      </c>
      <c r="H236" s="612">
        <v>4.9406564584124654E-324</v>
      </c>
      <c r="I236" s="609">
        <v>23.407900000000001</v>
      </c>
      <c r="J236" s="610">
        <v>-10.532857234354999</v>
      </c>
      <c r="K236" s="616">
        <v>0.40230712117099998</v>
      </c>
    </row>
    <row r="237" spans="1:11" ht="14.4" customHeight="1" thickBot="1" x14ac:dyDescent="0.35">
      <c r="A237" s="626" t="s">
        <v>562</v>
      </c>
      <c r="B237" s="604">
        <v>0</v>
      </c>
      <c r="C237" s="604">
        <v>0.46500000000000002</v>
      </c>
      <c r="D237" s="605">
        <v>0.46500000000000002</v>
      </c>
      <c r="E237" s="614" t="s">
        <v>333</v>
      </c>
      <c r="F237" s="604">
        <v>0</v>
      </c>
      <c r="G237" s="605">
        <v>0</v>
      </c>
      <c r="H237" s="607">
        <v>4.9406564584124654E-324</v>
      </c>
      <c r="I237" s="604">
        <v>0.22600000000000001</v>
      </c>
      <c r="J237" s="605">
        <v>0.22600000000000001</v>
      </c>
      <c r="K237" s="615" t="s">
        <v>333</v>
      </c>
    </row>
    <row r="238" spans="1:11" ht="14.4" customHeight="1" thickBot="1" x14ac:dyDescent="0.35">
      <c r="A238" s="626" t="s">
        <v>563</v>
      </c>
      <c r="B238" s="604">
        <v>15.652210170768999</v>
      </c>
      <c r="C238" s="604">
        <v>53.7</v>
      </c>
      <c r="D238" s="605">
        <v>38.047789829229998</v>
      </c>
      <c r="E238" s="606">
        <v>3.4308253859429998</v>
      </c>
      <c r="F238" s="604">
        <v>18.782652204923</v>
      </c>
      <c r="G238" s="605">
        <v>10.956547119538</v>
      </c>
      <c r="H238" s="607">
        <v>4.9406564584124654E-324</v>
      </c>
      <c r="I238" s="604">
        <v>3.4584595208887258E-323</v>
      </c>
      <c r="J238" s="605">
        <v>-10.956547119538</v>
      </c>
      <c r="K238" s="608">
        <v>0</v>
      </c>
    </row>
    <row r="239" spans="1:11" ht="14.4" customHeight="1" thickBot="1" x14ac:dyDescent="0.35">
      <c r="A239" s="626" t="s">
        <v>564</v>
      </c>
      <c r="B239" s="604">
        <v>4.9406564584124654E-324</v>
      </c>
      <c r="C239" s="604">
        <v>2.9000000000000001E-2</v>
      </c>
      <c r="D239" s="605">
        <v>2.9000000000000001E-2</v>
      </c>
      <c r="E239" s="614" t="s">
        <v>339</v>
      </c>
      <c r="F239" s="604">
        <v>5.1400212690000002E-2</v>
      </c>
      <c r="G239" s="605">
        <v>2.9983457402000001E-2</v>
      </c>
      <c r="H239" s="607">
        <v>4.9406564584124654E-324</v>
      </c>
      <c r="I239" s="604">
        <v>3.4584595208887258E-323</v>
      </c>
      <c r="J239" s="605">
        <v>-2.9983457402000001E-2</v>
      </c>
      <c r="K239" s="608">
        <v>6.719292783440953E-322</v>
      </c>
    </row>
    <row r="240" spans="1:11" ht="14.4" customHeight="1" thickBot="1" x14ac:dyDescent="0.35">
      <c r="A240" s="626" t="s">
        <v>565</v>
      </c>
      <c r="B240" s="604">
        <v>39.350102841281</v>
      </c>
      <c r="C240" s="604">
        <v>96.405000000000001</v>
      </c>
      <c r="D240" s="605">
        <v>57.054897158717999</v>
      </c>
      <c r="E240" s="606">
        <v>2.4499300647019999</v>
      </c>
      <c r="F240" s="604">
        <v>39.350102841281</v>
      </c>
      <c r="G240" s="605">
        <v>22.954226657414001</v>
      </c>
      <c r="H240" s="607">
        <v>4.9406564584124654E-324</v>
      </c>
      <c r="I240" s="604">
        <v>23.181899999999999</v>
      </c>
      <c r="J240" s="605">
        <v>0.22767334258499999</v>
      </c>
      <c r="K240" s="608">
        <v>0.58911917189899998</v>
      </c>
    </row>
    <row r="241" spans="1:11" ht="14.4" customHeight="1" thickBot="1" x14ac:dyDescent="0.35">
      <c r="A241" s="625" t="s">
        <v>566</v>
      </c>
      <c r="B241" s="609">
        <v>4.9406564584124654E-324</v>
      </c>
      <c r="C241" s="609">
        <v>4.9406564584124654E-324</v>
      </c>
      <c r="D241" s="610">
        <v>0</v>
      </c>
      <c r="E241" s="617">
        <v>1</v>
      </c>
      <c r="F241" s="609">
        <v>4.9406564584124654E-324</v>
      </c>
      <c r="G241" s="610">
        <v>0</v>
      </c>
      <c r="H241" s="612">
        <v>4.9406564584124654E-324</v>
      </c>
      <c r="I241" s="609">
        <v>33.637</v>
      </c>
      <c r="J241" s="610">
        <v>33.637</v>
      </c>
      <c r="K241" s="613" t="s">
        <v>339</v>
      </c>
    </row>
    <row r="242" spans="1:11" ht="14.4" customHeight="1" thickBot="1" x14ac:dyDescent="0.35">
      <c r="A242" s="626" t="s">
        <v>567</v>
      </c>
      <c r="B242" s="604">
        <v>4.9406564584124654E-324</v>
      </c>
      <c r="C242" s="604">
        <v>4.9406564584124654E-324</v>
      </c>
      <c r="D242" s="605">
        <v>0</v>
      </c>
      <c r="E242" s="606">
        <v>1</v>
      </c>
      <c r="F242" s="604">
        <v>4.9406564584124654E-324</v>
      </c>
      <c r="G242" s="605">
        <v>0</v>
      </c>
      <c r="H242" s="607">
        <v>4.9406564584124654E-324</v>
      </c>
      <c r="I242" s="604">
        <v>33.637</v>
      </c>
      <c r="J242" s="605">
        <v>33.637</v>
      </c>
      <c r="K242" s="615" t="s">
        <v>339</v>
      </c>
    </row>
    <row r="243" spans="1:11" ht="14.4" customHeight="1" thickBot="1" x14ac:dyDescent="0.35">
      <c r="A243" s="623" t="s">
        <v>568</v>
      </c>
      <c r="B243" s="604">
        <v>98.999999999999005</v>
      </c>
      <c r="C243" s="604">
        <v>39.642000000000003</v>
      </c>
      <c r="D243" s="605">
        <v>-59.357999999999002</v>
      </c>
      <c r="E243" s="606">
        <v>0.40042424242399999</v>
      </c>
      <c r="F243" s="604">
        <v>46</v>
      </c>
      <c r="G243" s="605">
        <v>26.833333333333002</v>
      </c>
      <c r="H243" s="607">
        <v>4.9406564584124654E-324</v>
      </c>
      <c r="I243" s="604">
        <v>23.211500000000001</v>
      </c>
      <c r="J243" s="605">
        <v>-3.6218333333329999</v>
      </c>
      <c r="K243" s="608">
        <v>0.50459782608600001</v>
      </c>
    </row>
    <row r="244" spans="1:11" ht="14.4" customHeight="1" thickBot="1" x14ac:dyDescent="0.35">
      <c r="A244" s="629" t="s">
        <v>569</v>
      </c>
      <c r="B244" s="609">
        <v>98.999999999999005</v>
      </c>
      <c r="C244" s="609">
        <v>39.642000000000003</v>
      </c>
      <c r="D244" s="610">
        <v>-59.357999999999002</v>
      </c>
      <c r="E244" s="617">
        <v>0.40042424242399999</v>
      </c>
      <c r="F244" s="609">
        <v>46</v>
      </c>
      <c r="G244" s="610">
        <v>26.833333333333002</v>
      </c>
      <c r="H244" s="612">
        <v>4.9406564584124654E-324</v>
      </c>
      <c r="I244" s="609">
        <v>23.211500000000001</v>
      </c>
      <c r="J244" s="610">
        <v>-3.6218333333329999</v>
      </c>
      <c r="K244" s="616">
        <v>0.50459782608600001</v>
      </c>
    </row>
    <row r="245" spans="1:11" ht="14.4" customHeight="1" thickBot="1" x14ac:dyDescent="0.35">
      <c r="A245" s="625" t="s">
        <v>570</v>
      </c>
      <c r="B245" s="609">
        <v>98.999999999999005</v>
      </c>
      <c r="C245" s="609">
        <v>39.642000000000003</v>
      </c>
      <c r="D245" s="610">
        <v>-59.357999999999002</v>
      </c>
      <c r="E245" s="617">
        <v>0.40042424242399999</v>
      </c>
      <c r="F245" s="609">
        <v>46</v>
      </c>
      <c r="G245" s="610">
        <v>26.833333333333002</v>
      </c>
      <c r="H245" s="612">
        <v>4.9406564584124654E-324</v>
      </c>
      <c r="I245" s="609">
        <v>23.211500000000001</v>
      </c>
      <c r="J245" s="610">
        <v>-3.6218333333329999</v>
      </c>
      <c r="K245" s="616">
        <v>0.50459782608600001</v>
      </c>
    </row>
    <row r="246" spans="1:11" ht="14.4" customHeight="1" thickBot="1" x14ac:dyDescent="0.35">
      <c r="A246" s="626" t="s">
        <v>571</v>
      </c>
      <c r="B246" s="604">
        <v>98.999999999999005</v>
      </c>
      <c r="C246" s="604">
        <v>39.642000000000003</v>
      </c>
      <c r="D246" s="605">
        <v>-59.357999999999002</v>
      </c>
      <c r="E246" s="606">
        <v>0.40042424242399999</v>
      </c>
      <c r="F246" s="604">
        <v>46</v>
      </c>
      <c r="G246" s="605">
        <v>26.833333333333002</v>
      </c>
      <c r="H246" s="607">
        <v>4.9406564584124654E-324</v>
      </c>
      <c r="I246" s="604">
        <v>23.211500000000001</v>
      </c>
      <c r="J246" s="605">
        <v>-3.6218333333329999</v>
      </c>
      <c r="K246" s="608">
        <v>0.50459782608600001</v>
      </c>
    </row>
    <row r="247" spans="1:11" ht="14.4" customHeight="1" thickBot="1" x14ac:dyDescent="0.35">
      <c r="A247" s="622" t="s">
        <v>572</v>
      </c>
      <c r="B247" s="604">
        <v>11755.0277620746</v>
      </c>
      <c r="C247" s="604">
        <v>12357.917020000001</v>
      </c>
      <c r="D247" s="605">
        <v>602.88925792537702</v>
      </c>
      <c r="E247" s="606">
        <v>1.0512877783129999</v>
      </c>
      <c r="F247" s="604">
        <v>11863.0212645308</v>
      </c>
      <c r="G247" s="605">
        <v>6920.0957376429496</v>
      </c>
      <c r="H247" s="607">
        <v>1556.3419200000001</v>
      </c>
      <c r="I247" s="604">
        <v>8232.1554400000005</v>
      </c>
      <c r="J247" s="605">
        <v>1312.0597023570499</v>
      </c>
      <c r="K247" s="608">
        <v>0.693934138398</v>
      </c>
    </row>
    <row r="248" spans="1:11" ht="14.4" customHeight="1" thickBot="1" x14ac:dyDescent="0.35">
      <c r="A248" s="627" t="s">
        <v>573</v>
      </c>
      <c r="B248" s="609">
        <v>11755.0277620746</v>
      </c>
      <c r="C248" s="609">
        <v>12357.917020000001</v>
      </c>
      <c r="D248" s="610">
        <v>602.88925792537702</v>
      </c>
      <c r="E248" s="617">
        <v>1.0512877783129999</v>
      </c>
      <c r="F248" s="609">
        <v>11863.0212645308</v>
      </c>
      <c r="G248" s="610">
        <v>6920.0957376429496</v>
      </c>
      <c r="H248" s="612">
        <v>1556.3419200000001</v>
      </c>
      <c r="I248" s="609">
        <v>8232.1554400000005</v>
      </c>
      <c r="J248" s="610">
        <v>1312.0597023570499</v>
      </c>
      <c r="K248" s="616">
        <v>0.693934138398</v>
      </c>
    </row>
    <row r="249" spans="1:11" ht="14.4" customHeight="1" thickBot="1" x14ac:dyDescent="0.35">
      <c r="A249" s="629" t="s">
        <v>54</v>
      </c>
      <c r="B249" s="609">
        <v>11755.0277620746</v>
      </c>
      <c r="C249" s="609">
        <v>12357.917020000001</v>
      </c>
      <c r="D249" s="610">
        <v>602.88925792537702</v>
      </c>
      <c r="E249" s="617">
        <v>1.0512877783129999</v>
      </c>
      <c r="F249" s="609">
        <v>11863.0212645308</v>
      </c>
      <c r="G249" s="610">
        <v>6920.0957376429496</v>
      </c>
      <c r="H249" s="612">
        <v>1556.3419200000001</v>
      </c>
      <c r="I249" s="609">
        <v>8232.1554400000005</v>
      </c>
      <c r="J249" s="610">
        <v>1312.0597023570499</v>
      </c>
      <c r="K249" s="616">
        <v>0.693934138398</v>
      </c>
    </row>
    <row r="250" spans="1:11" ht="14.4" customHeight="1" thickBot="1" x14ac:dyDescent="0.35">
      <c r="A250" s="625" t="s">
        <v>574</v>
      </c>
      <c r="B250" s="609">
        <v>59.999999999998998</v>
      </c>
      <c r="C250" s="609">
        <v>119.17400000000001</v>
      </c>
      <c r="D250" s="610">
        <v>59.173999999999999</v>
      </c>
      <c r="E250" s="617">
        <v>1.986233333333</v>
      </c>
      <c r="F250" s="609">
        <v>92</v>
      </c>
      <c r="G250" s="610">
        <v>53.666666666666003</v>
      </c>
      <c r="H250" s="612">
        <v>10.686500000000001</v>
      </c>
      <c r="I250" s="609">
        <v>71.835499999999996</v>
      </c>
      <c r="J250" s="610">
        <v>18.168833333333001</v>
      </c>
      <c r="K250" s="616">
        <v>0.78082065217300001</v>
      </c>
    </row>
    <row r="251" spans="1:11" ht="14.4" customHeight="1" thickBot="1" x14ac:dyDescent="0.35">
      <c r="A251" s="626" t="s">
        <v>575</v>
      </c>
      <c r="B251" s="604">
        <v>59.999999999998998</v>
      </c>
      <c r="C251" s="604">
        <v>119.17400000000001</v>
      </c>
      <c r="D251" s="605">
        <v>59.173999999999999</v>
      </c>
      <c r="E251" s="606">
        <v>1.986233333333</v>
      </c>
      <c r="F251" s="604">
        <v>92</v>
      </c>
      <c r="G251" s="605">
        <v>53.666666666666003</v>
      </c>
      <c r="H251" s="607">
        <v>10.686500000000001</v>
      </c>
      <c r="I251" s="604">
        <v>71.835499999999996</v>
      </c>
      <c r="J251" s="605">
        <v>18.168833333333001</v>
      </c>
      <c r="K251" s="608">
        <v>0.78082065217300001</v>
      </c>
    </row>
    <row r="252" spans="1:11" ht="14.4" customHeight="1" thickBot="1" x14ac:dyDescent="0.35">
      <c r="A252" s="625" t="s">
        <v>576</v>
      </c>
      <c r="B252" s="609">
        <v>219.08529364698001</v>
      </c>
      <c r="C252" s="609">
        <v>138.80500000000001</v>
      </c>
      <c r="D252" s="610">
        <v>-80.280293646979999</v>
      </c>
      <c r="E252" s="617">
        <v>0.63356603124400002</v>
      </c>
      <c r="F252" s="609">
        <v>150.02126453076301</v>
      </c>
      <c r="G252" s="610">
        <v>87.512404309611</v>
      </c>
      <c r="H252" s="612">
        <v>14.25168</v>
      </c>
      <c r="I252" s="609">
        <v>91.955719999999999</v>
      </c>
      <c r="J252" s="610">
        <v>4.4433156903880002</v>
      </c>
      <c r="K252" s="616">
        <v>0.61295123919600003</v>
      </c>
    </row>
    <row r="253" spans="1:11" ht="14.4" customHeight="1" thickBot="1" x14ac:dyDescent="0.35">
      <c r="A253" s="626" t="s">
        <v>577</v>
      </c>
      <c r="B253" s="604">
        <v>219.08529364698001</v>
      </c>
      <c r="C253" s="604">
        <v>138.80500000000001</v>
      </c>
      <c r="D253" s="605">
        <v>-80.280293646979999</v>
      </c>
      <c r="E253" s="606">
        <v>0.63356603124400002</v>
      </c>
      <c r="F253" s="604">
        <v>150.02126453076301</v>
      </c>
      <c r="G253" s="605">
        <v>87.512404309611</v>
      </c>
      <c r="H253" s="607">
        <v>14.25168</v>
      </c>
      <c r="I253" s="604">
        <v>91.955719999999999</v>
      </c>
      <c r="J253" s="605">
        <v>4.4433156903880002</v>
      </c>
      <c r="K253" s="608">
        <v>0.61295123919600003</v>
      </c>
    </row>
    <row r="254" spans="1:11" ht="14.4" customHeight="1" thickBot="1" x14ac:dyDescent="0.35">
      <c r="A254" s="625" t="s">
        <v>578</v>
      </c>
      <c r="B254" s="609">
        <v>1906.9424684277701</v>
      </c>
      <c r="C254" s="609">
        <v>2050.5436</v>
      </c>
      <c r="D254" s="610">
        <v>143.601131572231</v>
      </c>
      <c r="E254" s="617">
        <v>1.0753043859210001</v>
      </c>
      <c r="F254" s="609">
        <v>2246</v>
      </c>
      <c r="G254" s="610">
        <v>1310.1666666666699</v>
      </c>
      <c r="H254" s="612">
        <v>205.8921</v>
      </c>
      <c r="I254" s="609">
        <v>1448.2003</v>
      </c>
      <c r="J254" s="610">
        <v>138.033633333333</v>
      </c>
      <c r="K254" s="616">
        <v>0.64479087266199997</v>
      </c>
    </row>
    <row r="255" spans="1:11" ht="14.4" customHeight="1" thickBot="1" x14ac:dyDescent="0.35">
      <c r="A255" s="626" t="s">
        <v>579</v>
      </c>
      <c r="B255" s="604">
        <v>1906.9424684277701</v>
      </c>
      <c r="C255" s="604">
        <v>2050.5436</v>
      </c>
      <c r="D255" s="605">
        <v>143.601131572231</v>
      </c>
      <c r="E255" s="606">
        <v>1.0753043859210001</v>
      </c>
      <c r="F255" s="604">
        <v>2246</v>
      </c>
      <c r="G255" s="605">
        <v>1310.1666666666699</v>
      </c>
      <c r="H255" s="607">
        <v>205.8921</v>
      </c>
      <c r="I255" s="604">
        <v>1448.2003</v>
      </c>
      <c r="J255" s="605">
        <v>138.033633333333</v>
      </c>
      <c r="K255" s="608">
        <v>0.64479087266199997</v>
      </c>
    </row>
    <row r="256" spans="1:11" ht="14.4" customHeight="1" thickBot="1" x14ac:dyDescent="0.35">
      <c r="A256" s="625" t="s">
        <v>580</v>
      </c>
      <c r="B256" s="609">
        <v>0</v>
      </c>
      <c r="C256" s="609">
        <v>22.015999999999998</v>
      </c>
      <c r="D256" s="610">
        <v>22.015999999999998</v>
      </c>
      <c r="E256" s="611" t="s">
        <v>333</v>
      </c>
      <c r="F256" s="609">
        <v>4.9406564584124654E-324</v>
      </c>
      <c r="G256" s="610">
        <v>0</v>
      </c>
      <c r="H256" s="612">
        <v>0.53400000000000003</v>
      </c>
      <c r="I256" s="609">
        <v>10.725</v>
      </c>
      <c r="J256" s="610">
        <v>10.725</v>
      </c>
      <c r="K256" s="613" t="s">
        <v>339</v>
      </c>
    </row>
    <row r="257" spans="1:11" ht="14.4" customHeight="1" thickBot="1" x14ac:dyDescent="0.35">
      <c r="A257" s="626" t="s">
        <v>581</v>
      </c>
      <c r="B257" s="604">
        <v>0</v>
      </c>
      <c r="C257" s="604">
        <v>22.015999999999998</v>
      </c>
      <c r="D257" s="605">
        <v>22.015999999999998</v>
      </c>
      <c r="E257" s="614" t="s">
        <v>333</v>
      </c>
      <c r="F257" s="604">
        <v>4.9406564584124654E-324</v>
      </c>
      <c r="G257" s="605">
        <v>0</v>
      </c>
      <c r="H257" s="607">
        <v>0.53400000000000003</v>
      </c>
      <c r="I257" s="604">
        <v>10.725</v>
      </c>
      <c r="J257" s="605">
        <v>10.725</v>
      </c>
      <c r="K257" s="615" t="s">
        <v>339</v>
      </c>
    </row>
    <row r="258" spans="1:11" ht="14.4" customHeight="1" thickBot="1" x14ac:dyDescent="0.35">
      <c r="A258" s="625" t="s">
        <v>582</v>
      </c>
      <c r="B258" s="609">
        <v>1425.99999999998</v>
      </c>
      <c r="C258" s="609">
        <v>1264.9639199999999</v>
      </c>
      <c r="D258" s="610">
        <v>-161.03607999998201</v>
      </c>
      <c r="E258" s="617">
        <v>0.88707147264999997</v>
      </c>
      <c r="F258" s="609">
        <v>1791</v>
      </c>
      <c r="G258" s="610">
        <v>1044.75</v>
      </c>
      <c r="H258" s="612">
        <v>257.68149</v>
      </c>
      <c r="I258" s="609">
        <v>901.70281</v>
      </c>
      <c r="J258" s="610">
        <v>-143.04719</v>
      </c>
      <c r="K258" s="616">
        <v>0.50346332216599998</v>
      </c>
    </row>
    <row r="259" spans="1:11" ht="14.4" customHeight="1" thickBot="1" x14ac:dyDescent="0.35">
      <c r="A259" s="626" t="s">
        <v>583</v>
      </c>
      <c r="B259" s="604">
        <v>1424.99999999998</v>
      </c>
      <c r="C259" s="604">
        <v>1264.3896</v>
      </c>
      <c r="D259" s="605">
        <v>-160.61039999998201</v>
      </c>
      <c r="E259" s="606">
        <v>0.88729094736799996</v>
      </c>
      <c r="F259" s="604">
        <v>1758</v>
      </c>
      <c r="G259" s="605">
        <v>1025.5</v>
      </c>
      <c r="H259" s="607">
        <v>255.06102000000001</v>
      </c>
      <c r="I259" s="604">
        <v>883.35940000000005</v>
      </c>
      <c r="J259" s="605">
        <v>-142.14060000000001</v>
      </c>
      <c r="K259" s="608">
        <v>0.50247974971499998</v>
      </c>
    </row>
    <row r="260" spans="1:11" ht="14.4" customHeight="1" thickBot="1" x14ac:dyDescent="0.35">
      <c r="A260" s="626" t="s">
        <v>584</v>
      </c>
      <c r="B260" s="604">
        <v>0.99999999999900002</v>
      </c>
      <c r="C260" s="604">
        <v>0.57432000000000005</v>
      </c>
      <c r="D260" s="605">
        <v>-0.42567999999900002</v>
      </c>
      <c r="E260" s="606">
        <v>0.57432000000000005</v>
      </c>
      <c r="F260" s="604">
        <v>33</v>
      </c>
      <c r="G260" s="605">
        <v>19.25</v>
      </c>
      <c r="H260" s="607">
        <v>2.6204700000000001</v>
      </c>
      <c r="I260" s="604">
        <v>18.343409999999999</v>
      </c>
      <c r="J260" s="605">
        <v>-0.90658999999900003</v>
      </c>
      <c r="K260" s="608">
        <v>0.55586090908999997</v>
      </c>
    </row>
    <row r="261" spans="1:11" ht="14.4" customHeight="1" thickBot="1" x14ac:dyDescent="0.35">
      <c r="A261" s="625" t="s">
        <v>585</v>
      </c>
      <c r="B261" s="609">
        <v>0</v>
      </c>
      <c r="C261" s="609">
        <v>1455.20307</v>
      </c>
      <c r="D261" s="610">
        <v>1455.20307</v>
      </c>
      <c r="E261" s="611" t="s">
        <v>333</v>
      </c>
      <c r="F261" s="609">
        <v>4.9406564584124654E-324</v>
      </c>
      <c r="G261" s="610">
        <v>0</v>
      </c>
      <c r="H261" s="612">
        <v>146.05549999999999</v>
      </c>
      <c r="I261" s="609">
        <v>1056.81699</v>
      </c>
      <c r="J261" s="610">
        <v>1056.81699</v>
      </c>
      <c r="K261" s="613" t="s">
        <v>339</v>
      </c>
    </row>
    <row r="262" spans="1:11" ht="14.4" customHeight="1" thickBot="1" x14ac:dyDescent="0.35">
      <c r="A262" s="626" t="s">
        <v>586</v>
      </c>
      <c r="B262" s="604">
        <v>0</v>
      </c>
      <c r="C262" s="604">
        <v>1455.20307</v>
      </c>
      <c r="D262" s="605">
        <v>1455.20307</v>
      </c>
      <c r="E262" s="614" t="s">
        <v>333</v>
      </c>
      <c r="F262" s="604">
        <v>4.9406564584124654E-324</v>
      </c>
      <c r="G262" s="605">
        <v>0</v>
      </c>
      <c r="H262" s="607">
        <v>146.05549999999999</v>
      </c>
      <c r="I262" s="604">
        <v>1056.81699</v>
      </c>
      <c r="J262" s="605">
        <v>1056.81699</v>
      </c>
      <c r="K262" s="615" t="s">
        <v>339</v>
      </c>
    </row>
    <row r="263" spans="1:11" ht="14.4" customHeight="1" thickBot="1" x14ac:dyDescent="0.35">
      <c r="A263" s="625" t="s">
        <v>587</v>
      </c>
      <c r="B263" s="609">
        <v>8142.9999999999</v>
      </c>
      <c r="C263" s="609">
        <v>7307.2114300000003</v>
      </c>
      <c r="D263" s="610">
        <v>-835.78856999989603</v>
      </c>
      <c r="E263" s="617">
        <v>0.89736109910299999</v>
      </c>
      <c r="F263" s="609">
        <v>7584</v>
      </c>
      <c r="G263" s="610">
        <v>4424</v>
      </c>
      <c r="H263" s="612">
        <v>921.24064999999996</v>
      </c>
      <c r="I263" s="609">
        <v>4650.9191199999996</v>
      </c>
      <c r="J263" s="610">
        <v>226.91911999999999</v>
      </c>
      <c r="K263" s="616">
        <v>0.61325410337499997</v>
      </c>
    </row>
    <row r="264" spans="1:11" ht="14.4" customHeight="1" thickBot="1" x14ac:dyDescent="0.35">
      <c r="A264" s="626" t="s">
        <v>588</v>
      </c>
      <c r="B264" s="604">
        <v>8142.9999999999</v>
      </c>
      <c r="C264" s="604">
        <v>7307.2114300000003</v>
      </c>
      <c r="D264" s="605">
        <v>-835.78856999989603</v>
      </c>
      <c r="E264" s="606">
        <v>0.89736109910299999</v>
      </c>
      <c r="F264" s="604">
        <v>7584</v>
      </c>
      <c r="G264" s="605">
        <v>4424</v>
      </c>
      <c r="H264" s="607">
        <v>921.24064999999996</v>
      </c>
      <c r="I264" s="604">
        <v>4650.9191199999996</v>
      </c>
      <c r="J264" s="605">
        <v>226.91911999999999</v>
      </c>
      <c r="K264" s="608">
        <v>0.61325410337499997</v>
      </c>
    </row>
    <row r="265" spans="1:11" ht="14.4" customHeight="1" thickBot="1" x14ac:dyDescent="0.35">
      <c r="A265" s="630" t="s">
        <v>589</v>
      </c>
      <c r="B265" s="609">
        <v>0</v>
      </c>
      <c r="C265" s="609">
        <v>18.560490000000001</v>
      </c>
      <c r="D265" s="610">
        <v>18.560490000000001</v>
      </c>
      <c r="E265" s="611" t="s">
        <v>333</v>
      </c>
      <c r="F265" s="609">
        <v>4.9406564584124654E-324</v>
      </c>
      <c r="G265" s="610">
        <v>0</v>
      </c>
      <c r="H265" s="612">
        <v>0.83191999999999999</v>
      </c>
      <c r="I265" s="609">
        <v>8.2729900000000001</v>
      </c>
      <c r="J265" s="610">
        <v>8.2729900000000001</v>
      </c>
      <c r="K265" s="613" t="s">
        <v>339</v>
      </c>
    </row>
    <row r="266" spans="1:11" ht="14.4" customHeight="1" thickBot="1" x14ac:dyDescent="0.35">
      <c r="A266" s="627" t="s">
        <v>590</v>
      </c>
      <c r="B266" s="609">
        <v>0</v>
      </c>
      <c r="C266" s="609">
        <v>18.560490000000001</v>
      </c>
      <c r="D266" s="610">
        <v>18.560490000000001</v>
      </c>
      <c r="E266" s="611" t="s">
        <v>333</v>
      </c>
      <c r="F266" s="609">
        <v>4.9406564584124654E-324</v>
      </c>
      <c r="G266" s="610">
        <v>0</v>
      </c>
      <c r="H266" s="612">
        <v>0.83191999999999999</v>
      </c>
      <c r="I266" s="609">
        <v>8.2729900000000001</v>
      </c>
      <c r="J266" s="610">
        <v>8.2729900000000001</v>
      </c>
      <c r="K266" s="613" t="s">
        <v>339</v>
      </c>
    </row>
    <row r="267" spans="1:11" ht="14.4" customHeight="1" thickBot="1" x14ac:dyDescent="0.35">
      <c r="A267" s="629" t="s">
        <v>591</v>
      </c>
      <c r="B267" s="609">
        <v>0</v>
      </c>
      <c r="C267" s="609">
        <v>18.560490000000001</v>
      </c>
      <c r="D267" s="610">
        <v>18.560490000000001</v>
      </c>
      <c r="E267" s="611" t="s">
        <v>333</v>
      </c>
      <c r="F267" s="609">
        <v>4.9406564584124654E-324</v>
      </c>
      <c r="G267" s="610">
        <v>0</v>
      </c>
      <c r="H267" s="612">
        <v>0.83191999999999999</v>
      </c>
      <c r="I267" s="609">
        <v>8.2729900000000001</v>
      </c>
      <c r="J267" s="610">
        <v>8.2729900000000001</v>
      </c>
      <c r="K267" s="613" t="s">
        <v>339</v>
      </c>
    </row>
    <row r="268" spans="1:11" ht="14.4" customHeight="1" thickBot="1" x14ac:dyDescent="0.35">
      <c r="A268" s="625" t="s">
        <v>592</v>
      </c>
      <c r="B268" s="609">
        <v>0</v>
      </c>
      <c r="C268" s="609">
        <v>18.560490000000001</v>
      </c>
      <c r="D268" s="610">
        <v>18.560490000000001</v>
      </c>
      <c r="E268" s="611" t="s">
        <v>333</v>
      </c>
      <c r="F268" s="609">
        <v>4.9406564584124654E-324</v>
      </c>
      <c r="G268" s="610">
        <v>0</v>
      </c>
      <c r="H268" s="612">
        <v>0.83191999999999999</v>
      </c>
      <c r="I268" s="609">
        <v>8.2729900000000001</v>
      </c>
      <c r="J268" s="610">
        <v>8.2729900000000001</v>
      </c>
      <c r="K268" s="613" t="s">
        <v>339</v>
      </c>
    </row>
    <row r="269" spans="1:11" ht="14.4" customHeight="1" thickBot="1" x14ac:dyDescent="0.35">
      <c r="A269" s="626" t="s">
        <v>593</v>
      </c>
      <c r="B269" s="604">
        <v>0</v>
      </c>
      <c r="C269" s="604">
        <v>9.56799</v>
      </c>
      <c r="D269" s="605">
        <v>9.56799</v>
      </c>
      <c r="E269" s="614" t="s">
        <v>333</v>
      </c>
      <c r="F269" s="604">
        <v>4.9406564584124654E-324</v>
      </c>
      <c r="G269" s="605">
        <v>0</v>
      </c>
      <c r="H269" s="607">
        <v>0.83191999999999999</v>
      </c>
      <c r="I269" s="604">
        <v>6.4009900000000002</v>
      </c>
      <c r="J269" s="605">
        <v>6.4009900000000002</v>
      </c>
      <c r="K269" s="615" t="s">
        <v>339</v>
      </c>
    </row>
    <row r="270" spans="1:11" ht="14.4" customHeight="1" thickBot="1" x14ac:dyDescent="0.35">
      <c r="A270" s="626" t="s">
        <v>594</v>
      </c>
      <c r="B270" s="604">
        <v>4.9406564584124654E-324</v>
      </c>
      <c r="C270" s="604">
        <v>8.9924999999999997</v>
      </c>
      <c r="D270" s="605">
        <v>8.9924999999999997</v>
      </c>
      <c r="E270" s="614" t="s">
        <v>339</v>
      </c>
      <c r="F270" s="604">
        <v>4.9406564584124654E-324</v>
      </c>
      <c r="G270" s="605">
        <v>0</v>
      </c>
      <c r="H270" s="607">
        <v>4.9406564584124654E-324</v>
      </c>
      <c r="I270" s="604">
        <v>1.8720000000000001</v>
      </c>
      <c r="J270" s="605">
        <v>1.8720000000000001</v>
      </c>
      <c r="K270" s="615" t="s">
        <v>339</v>
      </c>
    </row>
    <row r="271" spans="1:11" ht="14.4" customHeight="1" thickBot="1" x14ac:dyDescent="0.35">
      <c r="A271" s="631"/>
      <c r="B271" s="604">
        <v>-22096.740812190299</v>
      </c>
      <c r="C271" s="604">
        <v>-37851.676220000103</v>
      </c>
      <c r="D271" s="605">
        <v>-15754.9354078098</v>
      </c>
      <c r="E271" s="606">
        <v>1.7129981539679999</v>
      </c>
      <c r="F271" s="604">
        <v>-19940.330479849501</v>
      </c>
      <c r="G271" s="605">
        <v>-11631.859446578899</v>
      </c>
      <c r="H271" s="607">
        <v>-4641.0210699999998</v>
      </c>
      <c r="I271" s="604">
        <v>-15243.685530000001</v>
      </c>
      <c r="J271" s="605">
        <v>-3611.8260834211401</v>
      </c>
      <c r="K271" s="608">
        <v>0.76446503960400003</v>
      </c>
    </row>
    <row r="272" spans="1:11" ht="14.4" customHeight="1" thickBot="1" x14ac:dyDescent="0.35">
      <c r="A272" s="632" t="s">
        <v>66</v>
      </c>
      <c r="B272" s="618">
        <v>-22096.740812190299</v>
      </c>
      <c r="C272" s="618">
        <v>-37851.676220000103</v>
      </c>
      <c r="D272" s="619">
        <v>-15754.9354078097</v>
      </c>
      <c r="E272" s="620" t="s">
        <v>333</v>
      </c>
      <c r="F272" s="618">
        <v>-19940.330479849501</v>
      </c>
      <c r="G272" s="619">
        <v>-11631.859446578899</v>
      </c>
      <c r="H272" s="618">
        <v>-4641.0210699999998</v>
      </c>
      <c r="I272" s="618">
        <v>-15243.685530000001</v>
      </c>
      <c r="J272" s="619">
        <v>-3611.8260834211501</v>
      </c>
      <c r="K272" s="621">
        <v>0.76446503960400003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595</v>
      </c>
      <c r="B5" s="634" t="s">
        <v>596</v>
      </c>
      <c r="C5" s="635" t="s">
        <v>597</v>
      </c>
      <c r="D5" s="635" t="s">
        <v>597</v>
      </c>
      <c r="E5" s="635"/>
      <c r="F5" s="635" t="s">
        <v>597</v>
      </c>
      <c r="G5" s="635" t="s">
        <v>597</v>
      </c>
      <c r="H5" s="635" t="s">
        <v>597</v>
      </c>
      <c r="I5" s="636" t="s">
        <v>597</v>
      </c>
      <c r="J5" s="637" t="s">
        <v>74</v>
      </c>
    </row>
    <row r="6" spans="1:10" ht="14.4" customHeight="1" x14ac:dyDescent="0.3">
      <c r="A6" s="633" t="s">
        <v>595</v>
      </c>
      <c r="B6" s="634" t="s">
        <v>344</v>
      </c>
      <c r="C6" s="635">
        <v>2788.5723900000003</v>
      </c>
      <c r="D6" s="635">
        <v>2403.8105199999982</v>
      </c>
      <c r="E6" s="635"/>
      <c r="F6" s="635">
        <v>2239.38841</v>
      </c>
      <c r="G6" s="635">
        <v>2656.8284492450334</v>
      </c>
      <c r="H6" s="635">
        <v>-417.4400392450334</v>
      </c>
      <c r="I6" s="636">
        <v>0.84288031868837687</v>
      </c>
      <c r="J6" s="637" t="s">
        <v>1</v>
      </c>
    </row>
    <row r="7" spans="1:10" ht="14.4" customHeight="1" x14ac:dyDescent="0.3">
      <c r="A7" s="633" t="s">
        <v>595</v>
      </c>
      <c r="B7" s="634" t="s">
        <v>345</v>
      </c>
      <c r="C7" s="635">
        <v>902.42136000000005</v>
      </c>
      <c r="D7" s="635">
        <v>747.36541999999895</v>
      </c>
      <c r="E7" s="635"/>
      <c r="F7" s="635">
        <v>849.70265000000006</v>
      </c>
      <c r="G7" s="635">
        <v>811.75877187206902</v>
      </c>
      <c r="H7" s="635">
        <v>37.943878127931043</v>
      </c>
      <c r="I7" s="636">
        <v>1.0467428002538552</v>
      </c>
      <c r="J7" s="637" t="s">
        <v>1</v>
      </c>
    </row>
    <row r="8" spans="1:10" ht="14.4" customHeight="1" x14ac:dyDescent="0.3">
      <c r="A8" s="633" t="s">
        <v>595</v>
      </c>
      <c r="B8" s="634" t="s">
        <v>346</v>
      </c>
      <c r="C8" s="635">
        <v>173.02208000000002</v>
      </c>
      <c r="D8" s="635">
        <v>58.826399999999992</v>
      </c>
      <c r="E8" s="635"/>
      <c r="F8" s="635">
        <v>153.4581</v>
      </c>
      <c r="G8" s="635">
        <v>79.334029933026173</v>
      </c>
      <c r="H8" s="635">
        <v>74.124070066973829</v>
      </c>
      <c r="I8" s="636">
        <v>1.9343288136194443</v>
      </c>
      <c r="J8" s="637" t="s">
        <v>1</v>
      </c>
    </row>
    <row r="9" spans="1:10" ht="14.4" customHeight="1" x14ac:dyDescent="0.3">
      <c r="A9" s="633" t="s">
        <v>595</v>
      </c>
      <c r="B9" s="634" t="s">
        <v>598</v>
      </c>
      <c r="C9" s="635">
        <v>0</v>
      </c>
      <c r="D9" s="635" t="s">
        <v>597</v>
      </c>
      <c r="E9" s="635"/>
      <c r="F9" s="635" t="s">
        <v>597</v>
      </c>
      <c r="G9" s="635" t="s">
        <v>597</v>
      </c>
      <c r="H9" s="635" t="s">
        <v>597</v>
      </c>
      <c r="I9" s="636" t="s">
        <v>597</v>
      </c>
      <c r="J9" s="637" t="s">
        <v>1</v>
      </c>
    </row>
    <row r="10" spans="1:10" ht="14.4" customHeight="1" x14ac:dyDescent="0.3">
      <c r="A10" s="633" t="s">
        <v>595</v>
      </c>
      <c r="B10" s="634" t="s">
        <v>347</v>
      </c>
      <c r="C10" s="635">
        <v>128.364</v>
      </c>
      <c r="D10" s="635">
        <v>40.013910000000003</v>
      </c>
      <c r="E10" s="635"/>
      <c r="F10" s="635">
        <v>13.300990000000001</v>
      </c>
      <c r="G10" s="635">
        <v>23.33333333333275</v>
      </c>
      <c r="H10" s="635">
        <v>-10.032343333332749</v>
      </c>
      <c r="I10" s="636">
        <v>0.57004242857144283</v>
      </c>
      <c r="J10" s="637" t="s">
        <v>1</v>
      </c>
    </row>
    <row r="11" spans="1:10" ht="14.4" customHeight="1" x14ac:dyDescent="0.3">
      <c r="A11" s="633" t="s">
        <v>595</v>
      </c>
      <c r="B11" s="634" t="s">
        <v>348</v>
      </c>
      <c r="C11" s="635">
        <v>1830.0201199999999</v>
      </c>
      <c r="D11" s="635">
        <v>1020.2083799999981</v>
      </c>
      <c r="E11" s="635"/>
      <c r="F11" s="635">
        <v>1062.6945900000001</v>
      </c>
      <c r="G11" s="635">
        <v>710.68679292693935</v>
      </c>
      <c r="H11" s="635">
        <v>352.00779707306071</v>
      </c>
      <c r="I11" s="636">
        <v>1.4953065127653893</v>
      </c>
      <c r="J11" s="637" t="s">
        <v>1</v>
      </c>
    </row>
    <row r="12" spans="1:10" ht="14.4" customHeight="1" x14ac:dyDescent="0.3">
      <c r="A12" s="633" t="s">
        <v>595</v>
      </c>
      <c r="B12" s="634" t="s">
        <v>349</v>
      </c>
      <c r="C12" s="635">
        <v>163.67947999999998</v>
      </c>
      <c r="D12" s="635">
        <v>31.706949999999004</v>
      </c>
      <c r="E12" s="635"/>
      <c r="F12" s="635">
        <v>264.80874</v>
      </c>
      <c r="G12" s="635">
        <v>39.085983303690163</v>
      </c>
      <c r="H12" s="635">
        <v>225.72275669630983</v>
      </c>
      <c r="I12" s="636">
        <v>6.7750307813031032</v>
      </c>
      <c r="J12" s="637" t="s">
        <v>1</v>
      </c>
    </row>
    <row r="13" spans="1:10" ht="14.4" customHeight="1" x14ac:dyDescent="0.3">
      <c r="A13" s="633" t="s">
        <v>595</v>
      </c>
      <c r="B13" s="634" t="s">
        <v>350</v>
      </c>
      <c r="C13" s="635">
        <v>178.83132999999998</v>
      </c>
      <c r="D13" s="635">
        <v>179.01425999999799</v>
      </c>
      <c r="E13" s="635"/>
      <c r="F13" s="635">
        <v>186.19699</v>
      </c>
      <c r="G13" s="635">
        <v>171.35153718243225</v>
      </c>
      <c r="H13" s="635">
        <v>14.845452817567747</v>
      </c>
      <c r="I13" s="636">
        <v>1.0866374067118072</v>
      </c>
      <c r="J13" s="637" t="s">
        <v>1</v>
      </c>
    </row>
    <row r="14" spans="1:10" ht="14.4" customHeight="1" x14ac:dyDescent="0.3">
      <c r="A14" s="633" t="s">
        <v>595</v>
      </c>
      <c r="B14" s="634" t="s">
        <v>599</v>
      </c>
      <c r="C14" s="635">
        <v>6164.9107600000007</v>
      </c>
      <c r="D14" s="635">
        <v>4480.9458399999921</v>
      </c>
      <c r="E14" s="635"/>
      <c r="F14" s="635">
        <v>4769.550470000001</v>
      </c>
      <c r="G14" s="635">
        <v>4492.3788977965232</v>
      </c>
      <c r="H14" s="635">
        <v>277.17157220347781</v>
      </c>
      <c r="I14" s="636">
        <v>1.0616981733974906</v>
      </c>
      <c r="J14" s="637" t="s">
        <v>600</v>
      </c>
    </row>
    <row r="16" spans="1:10" ht="14.4" customHeight="1" x14ac:dyDescent="0.3">
      <c r="A16" s="633" t="s">
        <v>595</v>
      </c>
      <c r="B16" s="634" t="s">
        <v>596</v>
      </c>
      <c r="C16" s="635" t="s">
        <v>597</v>
      </c>
      <c r="D16" s="635" t="s">
        <v>597</v>
      </c>
      <c r="E16" s="635"/>
      <c r="F16" s="635" t="s">
        <v>597</v>
      </c>
      <c r="G16" s="635" t="s">
        <v>597</v>
      </c>
      <c r="H16" s="635" t="s">
        <v>597</v>
      </c>
      <c r="I16" s="636" t="s">
        <v>597</v>
      </c>
      <c r="J16" s="637" t="s">
        <v>74</v>
      </c>
    </row>
    <row r="17" spans="1:10" ht="14.4" customHeight="1" x14ac:dyDescent="0.3">
      <c r="A17" s="633" t="s">
        <v>601</v>
      </c>
      <c r="B17" s="634" t="s">
        <v>602</v>
      </c>
      <c r="C17" s="635" t="s">
        <v>597</v>
      </c>
      <c r="D17" s="635" t="s">
        <v>597</v>
      </c>
      <c r="E17" s="635"/>
      <c r="F17" s="635" t="s">
        <v>597</v>
      </c>
      <c r="G17" s="635" t="s">
        <v>597</v>
      </c>
      <c r="H17" s="635" t="s">
        <v>597</v>
      </c>
      <c r="I17" s="636" t="s">
        <v>597</v>
      </c>
      <c r="J17" s="637" t="s">
        <v>0</v>
      </c>
    </row>
    <row r="18" spans="1:10" ht="14.4" customHeight="1" x14ac:dyDescent="0.3">
      <c r="A18" s="633" t="s">
        <v>601</v>
      </c>
      <c r="B18" s="634" t="s">
        <v>344</v>
      </c>
      <c r="C18" s="635">
        <v>512.43552</v>
      </c>
      <c r="D18" s="635">
        <v>395.08749999999901</v>
      </c>
      <c r="E18" s="635"/>
      <c r="F18" s="635">
        <v>407.25833</v>
      </c>
      <c r="G18" s="635">
        <v>452.7194261834149</v>
      </c>
      <c r="H18" s="635">
        <v>-45.461096183414895</v>
      </c>
      <c r="I18" s="636">
        <v>0.89958218367904375</v>
      </c>
      <c r="J18" s="637" t="s">
        <v>1</v>
      </c>
    </row>
    <row r="19" spans="1:10" ht="14.4" customHeight="1" x14ac:dyDescent="0.3">
      <c r="A19" s="633" t="s">
        <v>601</v>
      </c>
      <c r="B19" s="634" t="s">
        <v>345</v>
      </c>
      <c r="C19" s="635">
        <v>215.86647000000002</v>
      </c>
      <c r="D19" s="635">
        <v>169.90120999999999</v>
      </c>
      <c r="E19" s="635"/>
      <c r="F19" s="635">
        <v>220.86899</v>
      </c>
      <c r="G19" s="635">
        <v>212.71346528848906</v>
      </c>
      <c r="H19" s="635">
        <v>8.1555247115109353</v>
      </c>
      <c r="I19" s="636">
        <v>1.0383404252309563</v>
      </c>
      <c r="J19" s="637" t="s">
        <v>1</v>
      </c>
    </row>
    <row r="20" spans="1:10" ht="14.4" customHeight="1" x14ac:dyDescent="0.3">
      <c r="A20" s="633" t="s">
        <v>601</v>
      </c>
      <c r="B20" s="634" t="s">
        <v>346</v>
      </c>
      <c r="C20" s="635">
        <v>9.1032399999999996</v>
      </c>
      <c r="D20" s="635">
        <v>3.8420399999999999</v>
      </c>
      <c r="E20" s="635"/>
      <c r="F20" s="635">
        <v>24.574560000000005</v>
      </c>
      <c r="G20" s="635">
        <v>22.166861304816084</v>
      </c>
      <c r="H20" s="635">
        <v>2.407698695183921</v>
      </c>
      <c r="I20" s="636">
        <v>1.1086170325187541</v>
      </c>
      <c r="J20" s="637" t="s">
        <v>1</v>
      </c>
    </row>
    <row r="21" spans="1:10" ht="14.4" customHeight="1" x14ac:dyDescent="0.3">
      <c r="A21" s="633" t="s">
        <v>601</v>
      </c>
      <c r="B21" s="634" t="s">
        <v>347</v>
      </c>
      <c r="C21" s="635">
        <v>0</v>
      </c>
      <c r="D21" s="635" t="s">
        <v>597</v>
      </c>
      <c r="E21" s="635"/>
      <c r="F21" s="635" t="s">
        <v>597</v>
      </c>
      <c r="G21" s="635" t="s">
        <v>597</v>
      </c>
      <c r="H21" s="635" t="s">
        <v>597</v>
      </c>
      <c r="I21" s="636" t="s">
        <v>597</v>
      </c>
      <c r="J21" s="637" t="s">
        <v>1</v>
      </c>
    </row>
    <row r="22" spans="1:10" ht="14.4" customHeight="1" x14ac:dyDescent="0.3">
      <c r="A22" s="633" t="s">
        <v>601</v>
      </c>
      <c r="B22" s="634" t="s">
        <v>348</v>
      </c>
      <c r="C22" s="635">
        <v>248.65653999999998</v>
      </c>
      <c r="D22" s="635">
        <v>216.77783000000002</v>
      </c>
      <c r="E22" s="635"/>
      <c r="F22" s="635">
        <v>226.29104000000001</v>
      </c>
      <c r="G22" s="635">
        <v>136.48687839989415</v>
      </c>
      <c r="H22" s="635">
        <v>89.804161600105857</v>
      </c>
      <c r="I22" s="636">
        <v>1.6579691956686695</v>
      </c>
      <c r="J22" s="637" t="s">
        <v>1</v>
      </c>
    </row>
    <row r="23" spans="1:10" ht="14.4" customHeight="1" x14ac:dyDescent="0.3">
      <c r="A23" s="633" t="s">
        <v>601</v>
      </c>
      <c r="B23" s="634" t="s">
        <v>349</v>
      </c>
      <c r="C23" s="635">
        <v>46.525479999999995</v>
      </c>
      <c r="D23" s="635">
        <v>9.7212700000000005</v>
      </c>
      <c r="E23" s="635"/>
      <c r="F23" s="635">
        <v>49.325690000000002</v>
      </c>
      <c r="G23" s="635">
        <v>4.0235571047915828</v>
      </c>
      <c r="H23" s="635">
        <v>45.302132895208416</v>
      </c>
      <c r="I23" s="636">
        <v>12.259224540707752</v>
      </c>
      <c r="J23" s="637" t="s">
        <v>1</v>
      </c>
    </row>
    <row r="24" spans="1:10" ht="14.4" customHeight="1" x14ac:dyDescent="0.3">
      <c r="A24" s="633" t="s">
        <v>601</v>
      </c>
      <c r="B24" s="634" t="s">
        <v>350</v>
      </c>
      <c r="C24" s="635">
        <v>51.506729999999997</v>
      </c>
      <c r="D24" s="635">
        <v>53.188899999999002</v>
      </c>
      <c r="E24" s="635"/>
      <c r="F24" s="635">
        <v>56.030199999999994</v>
      </c>
      <c r="G24" s="635">
        <v>52.084758389943993</v>
      </c>
      <c r="H24" s="635">
        <v>3.945441610056001</v>
      </c>
      <c r="I24" s="636">
        <v>1.0757504062996239</v>
      </c>
      <c r="J24" s="637" t="s">
        <v>1</v>
      </c>
    </row>
    <row r="25" spans="1:10" ht="14.4" customHeight="1" x14ac:dyDescent="0.3">
      <c r="A25" s="633" t="s">
        <v>601</v>
      </c>
      <c r="B25" s="634" t="s">
        <v>603</v>
      </c>
      <c r="C25" s="635">
        <v>1084.0939800000001</v>
      </c>
      <c r="D25" s="635">
        <v>848.51874999999791</v>
      </c>
      <c r="E25" s="635"/>
      <c r="F25" s="635">
        <v>984.34881000000019</v>
      </c>
      <c r="G25" s="635">
        <v>880.19494667134984</v>
      </c>
      <c r="H25" s="635">
        <v>104.15386332865035</v>
      </c>
      <c r="I25" s="636">
        <v>1.1183304490925914</v>
      </c>
      <c r="J25" s="637" t="s">
        <v>604</v>
      </c>
    </row>
    <row r="26" spans="1:10" ht="14.4" customHeight="1" x14ac:dyDescent="0.3">
      <c r="A26" s="633" t="s">
        <v>597</v>
      </c>
      <c r="B26" s="634" t="s">
        <v>597</v>
      </c>
      <c r="C26" s="635" t="s">
        <v>597</v>
      </c>
      <c r="D26" s="635" t="s">
        <v>597</v>
      </c>
      <c r="E26" s="635"/>
      <c r="F26" s="635" t="s">
        <v>597</v>
      </c>
      <c r="G26" s="635" t="s">
        <v>597</v>
      </c>
      <c r="H26" s="635" t="s">
        <v>597</v>
      </c>
      <c r="I26" s="636" t="s">
        <v>597</v>
      </c>
      <c r="J26" s="637" t="s">
        <v>605</v>
      </c>
    </row>
    <row r="27" spans="1:10" ht="14.4" customHeight="1" x14ac:dyDescent="0.3">
      <c r="A27" s="633" t="s">
        <v>606</v>
      </c>
      <c r="B27" s="634" t="s">
        <v>607</v>
      </c>
      <c r="C27" s="635" t="s">
        <v>597</v>
      </c>
      <c r="D27" s="635" t="s">
        <v>597</v>
      </c>
      <c r="E27" s="635"/>
      <c r="F27" s="635" t="s">
        <v>597</v>
      </c>
      <c r="G27" s="635" t="s">
        <v>597</v>
      </c>
      <c r="H27" s="635" t="s">
        <v>597</v>
      </c>
      <c r="I27" s="636" t="s">
        <v>597</v>
      </c>
      <c r="J27" s="637" t="s">
        <v>0</v>
      </c>
    </row>
    <row r="28" spans="1:10" ht="14.4" customHeight="1" x14ac:dyDescent="0.3">
      <c r="A28" s="633" t="s">
        <v>606</v>
      </c>
      <c r="B28" s="634" t="s">
        <v>344</v>
      </c>
      <c r="C28" s="635">
        <v>561.34310999999991</v>
      </c>
      <c r="D28" s="635">
        <v>545.92586999999901</v>
      </c>
      <c r="E28" s="635"/>
      <c r="F28" s="635">
        <v>497.81678000000005</v>
      </c>
      <c r="G28" s="635">
        <v>598.65871689700418</v>
      </c>
      <c r="H28" s="635">
        <v>-100.84193689700413</v>
      </c>
      <c r="I28" s="636">
        <v>0.83155354787166091</v>
      </c>
      <c r="J28" s="637" t="s">
        <v>1</v>
      </c>
    </row>
    <row r="29" spans="1:10" ht="14.4" customHeight="1" x14ac:dyDescent="0.3">
      <c r="A29" s="633" t="s">
        <v>606</v>
      </c>
      <c r="B29" s="634" t="s">
        <v>345</v>
      </c>
      <c r="C29" s="635">
        <v>99.556370000000015</v>
      </c>
      <c r="D29" s="635">
        <v>82.788700000000006</v>
      </c>
      <c r="E29" s="635"/>
      <c r="F29" s="635">
        <v>100.44926</v>
      </c>
      <c r="G29" s="635">
        <v>88.439554100981411</v>
      </c>
      <c r="H29" s="635">
        <v>12.009705899018584</v>
      </c>
      <c r="I29" s="636">
        <v>1.135795640549089</v>
      </c>
      <c r="J29" s="637" t="s">
        <v>1</v>
      </c>
    </row>
    <row r="30" spans="1:10" ht="14.4" customHeight="1" x14ac:dyDescent="0.3">
      <c r="A30" s="633" t="s">
        <v>606</v>
      </c>
      <c r="B30" s="634" t="s">
        <v>346</v>
      </c>
      <c r="C30" s="635">
        <v>30.168160000000004</v>
      </c>
      <c r="D30" s="635">
        <v>4.4276999999999997</v>
      </c>
      <c r="E30" s="635"/>
      <c r="F30" s="635">
        <v>23.813400000000001</v>
      </c>
      <c r="G30" s="635">
        <v>16.333476750917082</v>
      </c>
      <c r="H30" s="635">
        <v>7.4799232490829191</v>
      </c>
      <c r="I30" s="636">
        <v>1.4579504635265692</v>
      </c>
      <c r="J30" s="637" t="s">
        <v>1</v>
      </c>
    </row>
    <row r="31" spans="1:10" ht="14.4" customHeight="1" x14ac:dyDescent="0.3">
      <c r="A31" s="633" t="s">
        <v>606</v>
      </c>
      <c r="B31" s="634" t="s">
        <v>347</v>
      </c>
      <c r="C31" s="635">
        <v>128.364</v>
      </c>
      <c r="D31" s="635">
        <v>40.013910000000003</v>
      </c>
      <c r="E31" s="635"/>
      <c r="F31" s="635">
        <v>0</v>
      </c>
      <c r="G31" s="635">
        <v>23.33333333333275</v>
      </c>
      <c r="H31" s="635">
        <v>-23.33333333333275</v>
      </c>
      <c r="I31" s="636">
        <v>0</v>
      </c>
      <c r="J31" s="637" t="s">
        <v>1</v>
      </c>
    </row>
    <row r="32" spans="1:10" ht="14.4" customHeight="1" x14ac:dyDescent="0.3">
      <c r="A32" s="633" t="s">
        <v>606</v>
      </c>
      <c r="B32" s="634" t="s">
        <v>348</v>
      </c>
      <c r="C32" s="635">
        <v>477.57857000000001</v>
      </c>
      <c r="D32" s="635">
        <v>299.65028000000001</v>
      </c>
      <c r="E32" s="635"/>
      <c r="F32" s="635">
        <v>346.89709999999997</v>
      </c>
      <c r="G32" s="635">
        <v>212.31292195539123</v>
      </c>
      <c r="H32" s="635">
        <v>134.58417804460873</v>
      </c>
      <c r="I32" s="636">
        <v>1.6338953691800542</v>
      </c>
      <c r="J32" s="637" t="s">
        <v>1</v>
      </c>
    </row>
    <row r="33" spans="1:10" ht="14.4" customHeight="1" x14ac:dyDescent="0.3">
      <c r="A33" s="633" t="s">
        <v>606</v>
      </c>
      <c r="B33" s="634" t="s">
        <v>349</v>
      </c>
      <c r="C33" s="635">
        <v>48.810360000000003</v>
      </c>
      <c r="D33" s="635">
        <v>13.528589999999001</v>
      </c>
      <c r="E33" s="635"/>
      <c r="F33" s="635">
        <v>6.0166300000000001</v>
      </c>
      <c r="G33" s="635">
        <v>4.5983509769044169</v>
      </c>
      <c r="H33" s="635">
        <v>1.4182790230955833</v>
      </c>
      <c r="I33" s="636">
        <v>1.3084320945093149</v>
      </c>
      <c r="J33" s="637" t="s">
        <v>1</v>
      </c>
    </row>
    <row r="34" spans="1:10" ht="14.4" customHeight="1" x14ac:dyDescent="0.3">
      <c r="A34" s="633" t="s">
        <v>606</v>
      </c>
      <c r="B34" s="634" t="s">
        <v>350</v>
      </c>
      <c r="C34" s="635">
        <v>0.73416000000000003</v>
      </c>
      <c r="D34" s="635">
        <v>1.1109</v>
      </c>
      <c r="E34" s="635"/>
      <c r="F34" s="635">
        <v>0.74060000000000004</v>
      </c>
      <c r="G34" s="635">
        <v>0.82663899479700009</v>
      </c>
      <c r="H34" s="635">
        <v>-8.6038994797000057E-2</v>
      </c>
      <c r="I34" s="636">
        <v>0.89591708673490666</v>
      </c>
      <c r="J34" s="637" t="s">
        <v>1</v>
      </c>
    </row>
    <row r="35" spans="1:10" ht="14.4" customHeight="1" x14ac:dyDescent="0.3">
      <c r="A35" s="633" t="s">
        <v>606</v>
      </c>
      <c r="B35" s="634" t="s">
        <v>608</v>
      </c>
      <c r="C35" s="635">
        <v>1346.5547299999998</v>
      </c>
      <c r="D35" s="635">
        <v>987.44594999999788</v>
      </c>
      <c r="E35" s="635"/>
      <c r="F35" s="635">
        <v>975.73377000000005</v>
      </c>
      <c r="G35" s="635">
        <v>944.50299300932795</v>
      </c>
      <c r="H35" s="635">
        <v>31.230776990672098</v>
      </c>
      <c r="I35" s="636">
        <v>1.0330658316827204</v>
      </c>
      <c r="J35" s="637" t="s">
        <v>604</v>
      </c>
    </row>
    <row r="36" spans="1:10" ht="14.4" customHeight="1" x14ac:dyDescent="0.3">
      <c r="A36" s="633" t="s">
        <v>597</v>
      </c>
      <c r="B36" s="634" t="s">
        <v>597</v>
      </c>
      <c r="C36" s="635" t="s">
        <v>597</v>
      </c>
      <c r="D36" s="635" t="s">
        <v>597</v>
      </c>
      <c r="E36" s="635"/>
      <c r="F36" s="635" t="s">
        <v>597</v>
      </c>
      <c r="G36" s="635" t="s">
        <v>597</v>
      </c>
      <c r="H36" s="635" t="s">
        <v>597</v>
      </c>
      <c r="I36" s="636" t="s">
        <v>597</v>
      </c>
      <c r="J36" s="637" t="s">
        <v>605</v>
      </c>
    </row>
    <row r="37" spans="1:10" ht="14.4" customHeight="1" x14ac:dyDescent="0.3">
      <c r="A37" s="633" t="s">
        <v>609</v>
      </c>
      <c r="B37" s="634" t="s">
        <v>610</v>
      </c>
      <c r="C37" s="635" t="s">
        <v>597</v>
      </c>
      <c r="D37" s="635" t="s">
        <v>597</v>
      </c>
      <c r="E37" s="635"/>
      <c r="F37" s="635" t="s">
        <v>597</v>
      </c>
      <c r="G37" s="635" t="s">
        <v>597</v>
      </c>
      <c r="H37" s="635" t="s">
        <v>597</v>
      </c>
      <c r="I37" s="636" t="s">
        <v>597</v>
      </c>
      <c r="J37" s="637" t="s">
        <v>0</v>
      </c>
    </row>
    <row r="38" spans="1:10" ht="14.4" customHeight="1" x14ac:dyDescent="0.3">
      <c r="A38" s="633" t="s">
        <v>609</v>
      </c>
      <c r="B38" s="634" t="s">
        <v>344</v>
      </c>
      <c r="C38" s="635">
        <v>572.47137999999995</v>
      </c>
      <c r="D38" s="635">
        <v>499.86643000000004</v>
      </c>
      <c r="E38" s="635"/>
      <c r="F38" s="635">
        <v>452.11640000000006</v>
      </c>
      <c r="G38" s="635">
        <v>600.33891500115169</v>
      </c>
      <c r="H38" s="635">
        <v>-148.22251500115163</v>
      </c>
      <c r="I38" s="636">
        <v>0.75310193742668297</v>
      </c>
      <c r="J38" s="637" t="s">
        <v>1</v>
      </c>
    </row>
    <row r="39" spans="1:10" ht="14.4" customHeight="1" x14ac:dyDescent="0.3">
      <c r="A39" s="633" t="s">
        <v>609</v>
      </c>
      <c r="B39" s="634" t="s">
        <v>345</v>
      </c>
      <c r="C39" s="635">
        <v>86.565649999999977</v>
      </c>
      <c r="D39" s="635">
        <v>68.266809999999992</v>
      </c>
      <c r="E39" s="635"/>
      <c r="F39" s="635">
        <v>76.62294</v>
      </c>
      <c r="G39" s="635">
        <v>78.780336823885094</v>
      </c>
      <c r="H39" s="635">
        <v>-2.1573968238850938</v>
      </c>
      <c r="I39" s="636">
        <v>0.97261503427298113</v>
      </c>
      <c r="J39" s="637" t="s">
        <v>1</v>
      </c>
    </row>
    <row r="40" spans="1:10" ht="14.4" customHeight="1" x14ac:dyDescent="0.3">
      <c r="A40" s="633" t="s">
        <v>609</v>
      </c>
      <c r="B40" s="634" t="s">
        <v>346</v>
      </c>
      <c r="C40" s="635">
        <v>32.729320000000001</v>
      </c>
      <c r="D40" s="635">
        <v>19.590779999999999</v>
      </c>
      <c r="E40" s="635"/>
      <c r="F40" s="635">
        <v>24.84036</v>
      </c>
      <c r="G40" s="635">
        <v>11.666769107798</v>
      </c>
      <c r="H40" s="635">
        <v>13.173590892202</v>
      </c>
      <c r="I40" s="636">
        <v>2.1291550188815211</v>
      </c>
      <c r="J40" s="637" t="s">
        <v>1</v>
      </c>
    </row>
    <row r="41" spans="1:10" ht="14.4" customHeight="1" x14ac:dyDescent="0.3">
      <c r="A41" s="633" t="s">
        <v>609</v>
      </c>
      <c r="B41" s="634" t="s">
        <v>347</v>
      </c>
      <c r="C41" s="635" t="s">
        <v>597</v>
      </c>
      <c r="D41" s="635" t="s">
        <v>597</v>
      </c>
      <c r="E41" s="635"/>
      <c r="F41" s="635">
        <v>13.300990000000001</v>
      </c>
      <c r="G41" s="635">
        <v>0</v>
      </c>
      <c r="H41" s="635">
        <v>13.300990000000001</v>
      </c>
      <c r="I41" s="636" t="s">
        <v>597</v>
      </c>
      <c r="J41" s="637" t="s">
        <v>1</v>
      </c>
    </row>
    <row r="42" spans="1:10" ht="14.4" customHeight="1" x14ac:dyDescent="0.3">
      <c r="A42" s="633" t="s">
        <v>609</v>
      </c>
      <c r="B42" s="634" t="s">
        <v>348</v>
      </c>
      <c r="C42" s="635">
        <v>665.58399999999995</v>
      </c>
      <c r="D42" s="635">
        <v>301.83710000000002</v>
      </c>
      <c r="E42" s="635"/>
      <c r="F42" s="635">
        <v>276.07517000000001</v>
      </c>
      <c r="G42" s="635">
        <v>241.48014937419916</v>
      </c>
      <c r="H42" s="635">
        <v>34.595020625800856</v>
      </c>
      <c r="I42" s="636">
        <v>1.1432623787729739</v>
      </c>
      <c r="J42" s="637" t="s">
        <v>1</v>
      </c>
    </row>
    <row r="43" spans="1:10" ht="14.4" customHeight="1" x14ac:dyDescent="0.3">
      <c r="A43" s="633" t="s">
        <v>609</v>
      </c>
      <c r="B43" s="634" t="s">
        <v>349</v>
      </c>
      <c r="C43" s="635">
        <v>31.581019999999999</v>
      </c>
      <c r="D43" s="635">
        <v>5.9611499999999999</v>
      </c>
      <c r="E43" s="635"/>
      <c r="F43" s="635">
        <v>14.285679999999999</v>
      </c>
      <c r="G43" s="635">
        <v>16.669022291279749</v>
      </c>
      <c r="H43" s="635">
        <v>-2.3833422912797495</v>
      </c>
      <c r="I43" s="636">
        <v>0.85701967100214549</v>
      </c>
      <c r="J43" s="637" t="s">
        <v>1</v>
      </c>
    </row>
    <row r="44" spans="1:10" ht="14.4" customHeight="1" x14ac:dyDescent="0.3">
      <c r="A44" s="633" t="s">
        <v>609</v>
      </c>
      <c r="B44" s="634" t="s">
        <v>350</v>
      </c>
      <c r="C44" s="635">
        <v>2.20248</v>
      </c>
      <c r="D44" s="635">
        <v>2.2217999999989999</v>
      </c>
      <c r="E44" s="635"/>
      <c r="F44" s="635">
        <v>2.2218</v>
      </c>
      <c r="G44" s="635">
        <v>1.85993773829325</v>
      </c>
      <c r="H44" s="635">
        <v>0.36186226170674995</v>
      </c>
      <c r="I44" s="636">
        <v>1.1945561156465423</v>
      </c>
      <c r="J44" s="637" t="s">
        <v>1</v>
      </c>
    </row>
    <row r="45" spans="1:10" ht="14.4" customHeight="1" x14ac:dyDescent="0.3">
      <c r="A45" s="633" t="s">
        <v>609</v>
      </c>
      <c r="B45" s="634" t="s">
        <v>611</v>
      </c>
      <c r="C45" s="635">
        <v>1391.1338499999999</v>
      </c>
      <c r="D45" s="635">
        <v>897.74406999999906</v>
      </c>
      <c r="E45" s="635"/>
      <c r="F45" s="635">
        <v>859.46334000000002</v>
      </c>
      <c r="G45" s="635">
        <v>950.79513033660703</v>
      </c>
      <c r="H45" s="635">
        <v>-91.331790336607014</v>
      </c>
      <c r="I45" s="636">
        <v>0.9039416721620428</v>
      </c>
      <c r="J45" s="637" t="s">
        <v>604</v>
      </c>
    </row>
    <row r="46" spans="1:10" ht="14.4" customHeight="1" x14ac:dyDescent="0.3">
      <c r="A46" s="633" t="s">
        <v>597</v>
      </c>
      <c r="B46" s="634" t="s">
        <v>597</v>
      </c>
      <c r="C46" s="635" t="s">
        <v>597</v>
      </c>
      <c r="D46" s="635" t="s">
        <v>597</v>
      </c>
      <c r="E46" s="635"/>
      <c r="F46" s="635" t="s">
        <v>597</v>
      </c>
      <c r="G46" s="635" t="s">
        <v>597</v>
      </c>
      <c r="H46" s="635" t="s">
        <v>597</v>
      </c>
      <c r="I46" s="636" t="s">
        <v>597</v>
      </c>
      <c r="J46" s="637" t="s">
        <v>605</v>
      </c>
    </row>
    <row r="47" spans="1:10" ht="14.4" customHeight="1" x14ac:dyDescent="0.3">
      <c r="A47" s="633" t="s">
        <v>612</v>
      </c>
      <c r="B47" s="634" t="s">
        <v>613</v>
      </c>
      <c r="C47" s="635" t="s">
        <v>597</v>
      </c>
      <c r="D47" s="635" t="s">
        <v>597</v>
      </c>
      <c r="E47" s="635"/>
      <c r="F47" s="635" t="s">
        <v>597</v>
      </c>
      <c r="G47" s="635" t="s">
        <v>597</v>
      </c>
      <c r="H47" s="635" t="s">
        <v>597</v>
      </c>
      <c r="I47" s="636" t="s">
        <v>597</v>
      </c>
      <c r="J47" s="637" t="s">
        <v>0</v>
      </c>
    </row>
    <row r="48" spans="1:10" ht="14.4" customHeight="1" x14ac:dyDescent="0.3">
      <c r="A48" s="633" t="s">
        <v>612</v>
      </c>
      <c r="B48" s="634" t="s">
        <v>344</v>
      </c>
      <c r="C48" s="635">
        <v>23.04</v>
      </c>
      <c r="D48" s="635">
        <v>24.095009999999998</v>
      </c>
      <c r="E48" s="635"/>
      <c r="F48" s="635">
        <v>23.935639999999999</v>
      </c>
      <c r="G48" s="635">
        <v>24.7681967307565</v>
      </c>
      <c r="H48" s="635">
        <v>-0.83255673075650094</v>
      </c>
      <c r="I48" s="636">
        <v>0.96638605790292942</v>
      </c>
      <c r="J48" s="637" t="s">
        <v>1</v>
      </c>
    </row>
    <row r="49" spans="1:10" ht="14.4" customHeight="1" x14ac:dyDescent="0.3">
      <c r="A49" s="633" t="s">
        <v>612</v>
      </c>
      <c r="B49" s="634" t="s">
        <v>348</v>
      </c>
      <c r="C49" s="635">
        <v>0.56062000000000001</v>
      </c>
      <c r="D49" s="635">
        <v>0.22620999999899999</v>
      </c>
      <c r="E49" s="635"/>
      <c r="F49" s="635">
        <v>0</v>
      </c>
      <c r="G49" s="635">
        <v>0.20712726261208331</v>
      </c>
      <c r="H49" s="635">
        <v>-0.20712726261208331</v>
      </c>
      <c r="I49" s="636">
        <v>0</v>
      </c>
      <c r="J49" s="637" t="s">
        <v>1</v>
      </c>
    </row>
    <row r="50" spans="1:10" ht="14.4" customHeight="1" x14ac:dyDescent="0.3">
      <c r="A50" s="633" t="s">
        <v>612</v>
      </c>
      <c r="B50" s="634" t="s">
        <v>350</v>
      </c>
      <c r="C50" s="635">
        <v>17.16892</v>
      </c>
      <c r="D50" s="635">
        <v>19.728330000000003</v>
      </c>
      <c r="E50" s="635"/>
      <c r="F50" s="635">
        <v>18.18299</v>
      </c>
      <c r="G50" s="635">
        <v>18.339264027079334</v>
      </c>
      <c r="H50" s="635">
        <v>-0.15627402707933413</v>
      </c>
      <c r="I50" s="636">
        <v>0.99147871872892046</v>
      </c>
      <c r="J50" s="637" t="s">
        <v>1</v>
      </c>
    </row>
    <row r="51" spans="1:10" ht="14.4" customHeight="1" x14ac:dyDescent="0.3">
      <c r="A51" s="633" t="s">
        <v>612</v>
      </c>
      <c r="B51" s="634" t="s">
        <v>614</v>
      </c>
      <c r="C51" s="635">
        <v>40.769539999999999</v>
      </c>
      <c r="D51" s="635">
        <v>44.049549999999002</v>
      </c>
      <c r="E51" s="635"/>
      <c r="F51" s="635">
        <v>42.118629999999996</v>
      </c>
      <c r="G51" s="635">
        <v>43.314588020447914</v>
      </c>
      <c r="H51" s="635">
        <v>-1.1959580204479181</v>
      </c>
      <c r="I51" s="636">
        <v>0.97238902468878774</v>
      </c>
      <c r="J51" s="637" t="s">
        <v>604</v>
      </c>
    </row>
    <row r="52" spans="1:10" ht="14.4" customHeight="1" x14ac:dyDescent="0.3">
      <c r="A52" s="633" t="s">
        <v>597</v>
      </c>
      <c r="B52" s="634" t="s">
        <v>597</v>
      </c>
      <c r="C52" s="635" t="s">
        <v>597</v>
      </c>
      <c r="D52" s="635" t="s">
        <v>597</v>
      </c>
      <c r="E52" s="635"/>
      <c r="F52" s="635" t="s">
        <v>597</v>
      </c>
      <c r="G52" s="635" t="s">
        <v>597</v>
      </c>
      <c r="H52" s="635" t="s">
        <v>597</v>
      </c>
      <c r="I52" s="636" t="s">
        <v>597</v>
      </c>
      <c r="J52" s="637" t="s">
        <v>605</v>
      </c>
    </row>
    <row r="53" spans="1:10" ht="14.4" customHeight="1" x14ac:dyDescent="0.3">
      <c r="A53" s="633" t="s">
        <v>615</v>
      </c>
      <c r="B53" s="634" t="s">
        <v>616</v>
      </c>
      <c r="C53" s="635" t="s">
        <v>597</v>
      </c>
      <c r="D53" s="635" t="s">
        <v>597</v>
      </c>
      <c r="E53" s="635"/>
      <c r="F53" s="635" t="s">
        <v>597</v>
      </c>
      <c r="G53" s="635" t="s">
        <v>597</v>
      </c>
      <c r="H53" s="635" t="s">
        <v>597</v>
      </c>
      <c r="I53" s="636" t="s">
        <v>597</v>
      </c>
      <c r="J53" s="637" t="s">
        <v>0</v>
      </c>
    </row>
    <row r="54" spans="1:10" ht="14.4" customHeight="1" x14ac:dyDescent="0.3">
      <c r="A54" s="633" t="s">
        <v>615</v>
      </c>
      <c r="B54" s="634" t="s">
        <v>344</v>
      </c>
      <c r="C54" s="635">
        <v>942.60176999999999</v>
      </c>
      <c r="D54" s="635">
        <v>795.13527999999997</v>
      </c>
      <c r="E54" s="635"/>
      <c r="F54" s="635">
        <v>756.89112</v>
      </c>
      <c r="G54" s="635">
        <v>854.55993857534418</v>
      </c>
      <c r="H54" s="635">
        <v>-97.668818575344176</v>
      </c>
      <c r="I54" s="636">
        <v>0.88570863883676776</v>
      </c>
      <c r="J54" s="637" t="s">
        <v>1</v>
      </c>
    </row>
    <row r="55" spans="1:10" ht="14.4" customHeight="1" x14ac:dyDescent="0.3">
      <c r="A55" s="633" t="s">
        <v>615</v>
      </c>
      <c r="B55" s="634" t="s">
        <v>345</v>
      </c>
      <c r="C55" s="635">
        <v>500.43286999999998</v>
      </c>
      <c r="D55" s="635">
        <v>426.40869999999899</v>
      </c>
      <c r="E55" s="635"/>
      <c r="F55" s="635">
        <v>451.76146000000006</v>
      </c>
      <c r="G55" s="635">
        <v>431.82541565871344</v>
      </c>
      <c r="H55" s="635">
        <v>19.936044341286618</v>
      </c>
      <c r="I55" s="636">
        <v>1.0461669082420169</v>
      </c>
      <c r="J55" s="637" t="s">
        <v>1</v>
      </c>
    </row>
    <row r="56" spans="1:10" ht="14.4" customHeight="1" x14ac:dyDescent="0.3">
      <c r="A56" s="633" t="s">
        <v>615</v>
      </c>
      <c r="B56" s="634" t="s">
        <v>346</v>
      </c>
      <c r="C56" s="635">
        <v>101.02136</v>
      </c>
      <c r="D56" s="635">
        <v>30.965879999999999</v>
      </c>
      <c r="E56" s="635"/>
      <c r="F56" s="635">
        <v>80.229779999999991</v>
      </c>
      <c r="G56" s="635">
        <v>29.166922769495002</v>
      </c>
      <c r="H56" s="635">
        <v>51.062857230504989</v>
      </c>
      <c r="I56" s="636">
        <v>2.7507111612031432</v>
      </c>
      <c r="J56" s="637" t="s">
        <v>1</v>
      </c>
    </row>
    <row r="57" spans="1:10" ht="14.4" customHeight="1" x14ac:dyDescent="0.3">
      <c r="A57" s="633" t="s">
        <v>615</v>
      </c>
      <c r="B57" s="634" t="s">
        <v>347</v>
      </c>
      <c r="C57" s="635">
        <v>0</v>
      </c>
      <c r="D57" s="635" t="s">
        <v>597</v>
      </c>
      <c r="E57" s="635"/>
      <c r="F57" s="635" t="s">
        <v>597</v>
      </c>
      <c r="G57" s="635" t="s">
        <v>597</v>
      </c>
      <c r="H57" s="635" t="s">
        <v>597</v>
      </c>
      <c r="I57" s="636" t="s">
        <v>597</v>
      </c>
      <c r="J57" s="637" t="s">
        <v>1</v>
      </c>
    </row>
    <row r="58" spans="1:10" ht="14.4" customHeight="1" x14ac:dyDescent="0.3">
      <c r="A58" s="633" t="s">
        <v>615</v>
      </c>
      <c r="B58" s="634" t="s">
        <v>348</v>
      </c>
      <c r="C58" s="635">
        <v>437.38315000000006</v>
      </c>
      <c r="D58" s="635">
        <v>201.64141999999899</v>
      </c>
      <c r="E58" s="635"/>
      <c r="F58" s="635">
        <v>213.43128000000002</v>
      </c>
      <c r="G58" s="635">
        <v>120.15511517255632</v>
      </c>
      <c r="H58" s="635">
        <v>93.276164827443694</v>
      </c>
      <c r="I58" s="636">
        <v>1.7762979103593599</v>
      </c>
      <c r="J58" s="637" t="s">
        <v>1</v>
      </c>
    </row>
    <row r="59" spans="1:10" ht="14.4" customHeight="1" x14ac:dyDescent="0.3">
      <c r="A59" s="633" t="s">
        <v>615</v>
      </c>
      <c r="B59" s="634" t="s">
        <v>349</v>
      </c>
      <c r="C59" s="635">
        <v>36.762619999999998</v>
      </c>
      <c r="D59" s="635">
        <v>2.49594</v>
      </c>
      <c r="E59" s="635"/>
      <c r="F59" s="635">
        <v>195.18073999999999</v>
      </c>
      <c r="G59" s="635">
        <v>13.795052930714418</v>
      </c>
      <c r="H59" s="635">
        <v>181.38568706928558</v>
      </c>
      <c r="I59" s="636">
        <v>14.148603922021485</v>
      </c>
      <c r="J59" s="637" t="s">
        <v>1</v>
      </c>
    </row>
    <row r="60" spans="1:10" ht="14.4" customHeight="1" x14ac:dyDescent="0.3">
      <c r="A60" s="633" t="s">
        <v>615</v>
      </c>
      <c r="B60" s="634" t="s">
        <v>350</v>
      </c>
      <c r="C60" s="635">
        <v>107.21903999999999</v>
      </c>
      <c r="D60" s="635">
        <v>102.76433</v>
      </c>
      <c r="E60" s="635"/>
      <c r="F60" s="635">
        <v>109.0214</v>
      </c>
      <c r="G60" s="635">
        <v>98.240938032318667</v>
      </c>
      <c r="H60" s="635">
        <v>10.780461967681333</v>
      </c>
      <c r="I60" s="636">
        <v>1.1097349250078907</v>
      </c>
      <c r="J60" s="637" t="s">
        <v>1</v>
      </c>
    </row>
    <row r="61" spans="1:10" ht="14.4" customHeight="1" x14ac:dyDescent="0.3">
      <c r="A61" s="633" t="s">
        <v>615</v>
      </c>
      <c r="B61" s="634" t="s">
        <v>617</v>
      </c>
      <c r="C61" s="635">
        <v>2125.4208100000001</v>
      </c>
      <c r="D61" s="635">
        <v>1559.411549999998</v>
      </c>
      <c r="E61" s="635"/>
      <c r="F61" s="635">
        <v>1806.5157799999999</v>
      </c>
      <c r="G61" s="635">
        <v>1547.743383139142</v>
      </c>
      <c r="H61" s="635">
        <v>258.77239686085795</v>
      </c>
      <c r="I61" s="636">
        <v>1.1671933472175564</v>
      </c>
      <c r="J61" s="637" t="s">
        <v>604</v>
      </c>
    </row>
    <row r="62" spans="1:10" ht="14.4" customHeight="1" x14ac:dyDescent="0.3">
      <c r="A62" s="633" t="s">
        <v>597</v>
      </c>
      <c r="B62" s="634" t="s">
        <v>597</v>
      </c>
      <c r="C62" s="635" t="s">
        <v>597</v>
      </c>
      <c r="D62" s="635" t="s">
        <v>597</v>
      </c>
      <c r="E62" s="635"/>
      <c r="F62" s="635" t="s">
        <v>597</v>
      </c>
      <c r="G62" s="635" t="s">
        <v>597</v>
      </c>
      <c r="H62" s="635" t="s">
        <v>597</v>
      </c>
      <c r="I62" s="636" t="s">
        <v>597</v>
      </c>
      <c r="J62" s="637" t="s">
        <v>605</v>
      </c>
    </row>
    <row r="63" spans="1:10" ht="14.4" customHeight="1" x14ac:dyDescent="0.3">
      <c r="A63" s="633" t="s">
        <v>618</v>
      </c>
      <c r="B63" s="634" t="s">
        <v>619</v>
      </c>
      <c r="C63" s="635" t="s">
        <v>597</v>
      </c>
      <c r="D63" s="635" t="s">
        <v>597</v>
      </c>
      <c r="E63" s="635"/>
      <c r="F63" s="635" t="s">
        <v>597</v>
      </c>
      <c r="G63" s="635" t="s">
        <v>597</v>
      </c>
      <c r="H63" s="635" t="s">
        <v>597</v>
      </c>
      <c r="I63" s="636" t="s">
        <v>597</v>
      </c>
      <c r="J63" s="637" t="s">
        <v>0</v>
      </c>
    </row>
    <row r="64" spans="1:10" ht="14.4" customHeight="1" x14ac:dyDescent="0.3">
      <c r="A64" s="633" t="s">
        <v>618</v>
      </c>
      <c r="B64" s="634" t="s">
        <v>344</v>
      </c>
      <c r="C64" s="635">
        <v>97.325999999999993</v>
      </c>
      <c r="D64" s="635">
        <v>124.97163</v>
      </c>
      <c r="E64" s="635"/>
      <c r="F64" s="635">
        <v>87.936450000000008</v>
      </c>
      <c r="G64" s="635">
        <v>106.19875071929025</v>
      </c>
      <c r="H64" s="635">
        <v>-18.262300719290238</v>
      </c>
      <c r="I64" s="636">
        <v>0.8280365767431479</v>
      </c>
      <c r="J64" s="637" t="s">
        <v>1</v>
      </c>
    </row>
    <row r="65" spans="1:10" ht="14.4" customHeight="1" x14ac:dyDescent="0.3">
      <c r="A65" s="633" t="s">
        <v>618</v>
      </c>
      <c r="B65" s="634" t="s">
        <v>598</v>
      </c>
      <c r="C65" s="635">
        <v>0</v>
      </c>
      <c r="D65" s="635" t="s">
        <v>597</v>
      </c>
      <c r="E65" s="635"/>
      <c r="F65" s="635" t="s">
        <v>597</v>
      </c>
      <c r="G65" s="635" t="s">
        <v>597</v>
      </c>
      <c r="H65" s="635" t="s">
        <v>597</v>
      </c>
      <c r="I65" s="636" t="s">
        <v>597</v>
      </c>
      <c r="J65" s="637" t="s">
        <v>1</v>
      </c>
    </row>
    <row r="66" spans="1:10" ht="14.4" customHeight="1" x14ac:dyDescent="0.3">
      <c r="A66" s="633" t="s">
        <v>618</v>
      </c>
      <c r="B66" s="634" t="s">
        <v>348</v>
      </c>
      <c r="C66" s="635">
        <v>0</v>
      </c>
      <c r="D66" s="635" t="s">
        <v>597</v>
      </c>
      <c r="E66" s="635"/>
      <c r="F66" s="635" t="s">
        <v>597</v>
      </c>
      <c r="G66" s="635" t="s">
        <v>597</v>
      </c>
      <c r="H66" s="635" t="s">
        <v>597</v>
      </c>
      <c r="I66" s="636" t="s">
        <v>597</v>
      </c>
      <c r="J66" s="637" t="s">
        <v>1</v>
      </c>
    </row>
    <row r="67" spans="1:10" ht="14.4" customHeight="1" x14ac:dyDescent="0.3">
      <c r="A67" s="633" t="s">
        <v>618</v>
      </c>
      <c r="B67" s="634" t="s">
        <v>620</v>
      </c>
      <c r="C67" s="635">
        <v>97.325999999999993</v>
      </c>
      <c r="D67" s="635">
        <v>124.97163</v>
      </c>
      <c r="E67" s="635"/>
      <c r="F67" s="635">
        <v>87.936450000000008</v>
      </c>
      <c r="G67" s="635">
        <v>106.19875071929025</v>
      </c>
      <c r="H67" s="635">
        <v>-18.262300719290238</v>
      </c>
      <c r="I67" s="636">
        <v>0.8280365767431479</v>
      </c>
      <c r="J67" s="637" t="s">
        <v>604</v>
      </c>
    </row>
    <row r="68" spans="1:10" ht="14.4" customHeight="1" x14ac:dyDescent="0.3">
      <c r="A68" s="633" t="s">
        <v>597</v>
      </c>
      <c r="B68" s="634" t="s">
        <v>597</v>
      </c>
      <c r="C68" s="635" t="s">
        <v>597</v>
      </c>
      <c r="D68" s="635" t="s">
        <v>597</v>
      </c>
      <c r="E68" s="635"/>
      <c r="F68" s="635" t="s">
        <v>597</v>
      </c>
      <c r="G68" s="635" t="s">
        <v>597</v>
      </c>
      <c r="H68" s="635" t="s">
        <v>597</v>
      </c>
      <c r="I68" s="636" t="s">
        <v>597</v>
      </c>
      <c r="J68" s="637" t="s">
        <v>605</v>
      </c>
    </row>
    <row r="69" spans="1:10" ht="14.4" customHeight="1" x14ac:dyDescent="0.3">
      <c r="A69" s="633" t="s">
        <v>621</v>
      </c>
      <c r="B69" s="634" t="s">
        <v>622</v>
      </c>
      <c r="C69" s="635" t="s">
        <v>597</v>
      </c>
      <c r="D69" s="635" t="s">
        <v>597</v>
      </c>
      <c r="E69" s="635"/>
      <c r="F69" s="635" t="s">
        <v>597</v>
      </c>
      <c r="G69" s="635" t="s">
        <v>597</v>
      </c>
      <c r="H69" s="635" t="s">
        <v>597</v>
      </c>
      <c r="I69" s="636" t="s">
        <v>597</v>
      </c>
      <c r="J69" s="637" t="s">
        <v>0</v>
      </c>
    </row>
    <row r="70" spans="1:10" ht="14.4" customHeight="1" x14ac:dyDescent="0.3">
      <c r="A70" s="633" t="s">
        <v>621</v>
      </c>
      <c r="B70" s="634" t="s">
        <v>344</v>
      </c>
      <c r="C70" s="635">
        <v>57.36448</v>
      </c>
      <c r="D70" s="635">
        <v>0</v>
      </c>
      <c r="E70" s="635"/>
      <c r="F70" s="635" t="s">
        <v>597</v>
      </c>
      <c r="G70" s="635" t="s">
        <v>597</v>
      </c>
      <c r="H70" s="635" t="s">
        <v>597</v>
      </c>
      <c r="I70" s="636" t="s">
        <v>597</v>
      </c>
      <c r="J70" s="637" t="s">
        <v>1</v>
      </c>
    </row>
    <row r="71" spans="1:10" ht="14.4" customHeight="1" x14ac:dyDescent="0.3">
      <c r="A71" s="633" t="s">
        <v>621</v>
      </c>
      <c r="B71" s="634" t="s">
        <v>348</v>
      </c>
      <c r="C71" s="635">
        <v>0.25724000000000002</v>
      </c>
      <c r="D71" s="635">
        <v>0</v>
      </c>
      <c r="E71" s="635"/>
      <c r="F71" s="635" t="s">
        <v>597</v>
      </c>
      <c r="G71" s="635" t="s">
        <v>597</v>
      </c>
      <c r="H71" s="635" t="s">
        <v>597</v>
      </c>
      <c r="I71" s="636" t="s">
        <v>597</v>
      </c>
      <c r="J71" s="637" t="s">
        <v>1</v>
      </c>
    </row>
    <row r="72" spans="1:10" ht="14.4" customHeight="1" x14ac:dyDescent="0.3">
      <c r="A72" s="633" t="s">
        <v>621</v>
      </c>
      <c r="B72" s="634" t="s">
        <v>623</v>
      </c>
      <c r="C72" s="635">
        <v>57.621720000000003</v>
      </c>
      <c r="D72" s="635">
        <v>0</v>
      </c>
      <c r="E72" s="635"/>
      <c r="F72" s="635" t="s">
        <v>597</v>
      </c>
      <c r="G72" s="635" t="s">
        <v>597</v>
      </c>
      <c r="H72" s="635" t="s">
        <v>597</v>
      </c>
      <c r="I72" s="636" t="s">
        <v>597</v>
      </c>
      <c r="J72" s="637" t="s">
        <v>604</v>
      </c>
    </row>
    <row r="73" spans="1:10" ht="14.4" customHeight="1" x14ac:dyDescent="0.3">
      <c r="A73" s="633" t="s">
        <v>597</v>
      </c>
      <c r="B73" s="634" t="s">
        <v>597</v>
      </c>
      <c r="C73" s="635" t="s">
        <v>597</v>
      </c>
      <c r="D73" s="635" t="s">
        <v>597</v>
      </c>
      <c r="E73" s="635"/>
      <c r="F73" s="635" t="s">
        <v>597</v>
      </c>
      <c r="G73" s="635" t="s">
        <v>597</v>
      </c>
      <c r="H73" s="635" t="s">
        <v>597</v>
      </c>
      <c r="I73" s="636" t="s">
        <v>597</v>
      </c>
      <c r="J73" s="637" t="s">
        <v>605</v>
      </c>
    </row>
    <row r="74" spans="1:10" ht="14.4" customHeight="1" x14ac:dyDescent="0.3">
      <c r="A74" s="633" t="s">
        <v>624</v>
      </c>
      <c r="B74" s="634" t="s">
        <v>625</v>
      </c>
      <c r="C74" s="635" t="s">
        <v>597</v>
      </c>
      <c r="D74" s="635" t="s">
        <v>597</v>
      </c>
      <c r="E74" s="635"/>
      <c r="F74" s="635" t="s">
        <v>597</v>
      </c>
      <c r="G74" s="635" t="s">
        <v>597</v>
      </c>
      <c r="H74" s="635" t="s">
        <v>597</v>
      </c>
      <c r="I74" s="636" t="s">
        <v>597</v>
      </c>
      <c r="J74" s="637" t="s">
        <v>0</v>
      </c>
    </row>
    <row r="75" spans="1:10" ht="14.4" customHeight="1" x14ac:dyDescent="0.3">
      <c r="A75" s="633" t="s">
        <v>624</v>
      </c>
      <c r="B75" s="634" t="s">
        <v>344</v>
      </c>
      <c r="C75" s="635">
        <v>21.990130000000001</v>
      </c>
      <c r="D75" s="635">
        <v>18.7288</v>
      </c>
      <c r="E75" s="635"/>
      <c r="F75" s="635">
        <v>13.433689999999999</v>
      </c>
      <c r="G75" s="635">
        <v>19.584505138071997</v>
      </c>
      <c r="H75" s="635">
        <v>-6.150815138071998</v>
      </c>
      <c r="I75" s="636">
        <v>0.68593461541619949</v>
      </c>
      <c r="J75" s="637" t="s">
        <v>1</v>
      </c>
    </row>
    <row r="76" spans="1:10" ht="14.4" customHeight="1" x14ac:dyDescent="0.3">
      <c r="A76" s="633" t="s">
        <v>624</v>
      </c>
      <c r="B76" s="634" t="s">
        <v>348</v>
      </c>
      <c r="C76" s="635">
        <v>0</v>
      </c>
      <c r="D76" s="635">
        <v>7.5539999999999996E-2</v>
      </c>
      <c r="E76" s="635"/>
      <c r="F76" s="635">
        <v>0</v>
      </c>
      <c r="G76" s="635">
        <v>4.4600762286500006E-2</v>
      </c>
      <c r="H76" s="635">
        <v>-4.4600762286500006E-2</v>
      </c>
      <c r="I76" s="636">
        <v>0</v>
      </c>
      <c r="J76" s="637" t="s">
        <v>1</v>
      </c>
    </row>
    <row r="77" spans="1:10" ht="14.4" customHeight="1" x14ac:dyDescent="0.3">
      <c r="A77" s="633" t="s">
        <v>624</v>
      </c>
      <c r="B77" s="634" t="s">
        <v>349</v>
      </c>
      <c r="C77" s="635">
        <v>0</v>
      </c>
      <c r="D77" s="635">
        <v>0</v>
      </c>
      <c r="E77" s="635"/>
      <c r="F77" s="635" t="s">
        <v>597</v>
      </c>
      <c r="G77" s="635" t="s">
        <v>597</v>
      </c>
      <c r="H77" s="635" t="s">
        <v>597</v>
      </c>
      <c r="I77" s="636" t="s">
        <v>597</v>
      </c>
      <c r="J77" s="637" t="s">
        <v>1</v>
      </c>
    </row>
    <row r="78" spans="1:10" ht="14.4" customHeight="1" x14ac:dyDescent="0.3">
      <c r="A78" s="633" t="s">
        <v>624</v>
      </c>
      <c r="B78" s="634" t="s">
        <v>626</v>
      </c>
      <c r="C78" s="635">
        <v>21.990130000000001</v>
      </c>
      <c r="D78" s="635">
        <v>18.80434</v>
      </c>
      <c r="E78" s="635"/>
      <c r="F78" s="635">
        <v>13.433689999999999</v>
      </c>
      <c r="G78" s="635">
        <v>19.629105900358496</v>
      </c>
      <c r="H78" s="635">
        <v>-6.1954159003584977</v>
      </c>
      <c r="I78" s="636">
        <v>0.68437605198078089</v>
      </c>
      <c r="J78" s="637" t="s">
        <v>604</v>
      </c>
    </row>
    <row r="79" spans="1:10" ht="14.4" customHeight="1" x14ac:dyDescent="0.3">
      <c r="A79" s="633" t="s">
        <v>597</v>
      </c>
      <c r="B79" s="634" t="s">
        <v>597</v>
      </c>
      <c r="C79" s="635" t="s">
        <v>597</v>
      </c>
      <c r="D79" s="635" t="s">
        <v>597</v>
      </c>
      <c r="E79" s="635"/>
      <c r="F79" s="635" t="s">
        <v>597</v>
      </c>
      <c r="G79" s="635" t="s">
        <v>597</v>
      </c>
      <c r="H79" s="635" t="s">
        <v>597</v>
      </c>
      <c r="I79" s="636" t="s">
        <v>597</v>
      </c>
      <c r="J79" s="637" t="s">
        <v>605</v>
      </c>
    </row>
    <row r="80" spans="1:10" ht="14.4" customHeight="1" x14ac:dyDescent="0.3">
      <c r="A80" s="633" t="s">
        <v>595</v>
      </c>
      <c r="B80" s="634" t="s">
        <v>599</v>
      </c>
      <c r="C80" s="635">
        <v>6164.9107599999998</v>
      </c>
      <c r="D80" s="635">
        <v>4480.9458399999912</v>
      </c>
      <c r="E80" s="635"/>
      <c r="F80" s="635">
        <v>4769.5504700000001</v>
      </c>
      <c r="G80" s="635">
        <v>4492.3788977965241</v>
      </c>
      <c r="H80" s="635">
        <v>277.17157220347599</v>
      </c>
      <c r="I80" s="636">
        <v>1.0616981733974902</v>
      </c>
      <c r="J80" s="637" t="s">
        <v>600</v>
      </c>
    </row>
  </sheetData>
  <mergeCells count="3">
    <mergeCell ref="F3:I3"/>
    <mergeCell ref="C4:D4"/>
    <mergeCell ref="A1:I1"/>
  </mergeCells>
  <conditionalFormatting sqref="F15 F81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80">
    <cfRule type="expression" dxfId="61" priority="5">
      <formula>$H16&gt;0</formula>
    </cfRule>
  </conditionalFormatting>
  <conditionalFormatting sqref="A16:A80">
    <cfRule type="expression" dxfId="60" priority="2">
      <formula>AND($J16&lt;&gt;"mezeraKL",$J16&lt;&gt;"")</formula>
    </cfRule>
  </conditionalFormatting>
  <conditionalFormatting sqref="I16:I80">
    <cfRule type="expression" dxfId="59" priority="6">
      <formula>$I16&gt;1</formula>
    </cfRule>
  </conditionalFormatting>
  <conditionalFormatting sqref="B16:B80">
    <cfRule type="expression" dxfId="58" priority="1">
      <formula>OR($J16="NS",$J16="SumaNS",$J16="Účet")</formula>
    </cfRule>
  </conditionalFormatting>
  <conditionalFormatting sqref="A16:D80 F16:I80">
    <cfRule type="expression" dxfId="57" priority="8">
      <formula>AND($J16&lt;&gt;"",$J16&lt;&gt;"mezeraKL")</formula>
    </cfRule>
  </conditionalFormatting>
  <conditionalFormatting sqref="B16:D80 F16:I80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80 F16:I80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211.15167890656991</v>
      </c>
      <c r="M3" s="207">
        <f>SUBTOTAL(9,M5:M1048576)</f>
        <v>21707.149033333342</v>
      </c>
      <c r="N3" s="208">
        <f>SUBTOTAL(9,N5:N1048576)</f>
        <v>4583500.9626634615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595</v>
      </c>
      <c r="B5" s="644" t="s">
        <v>3038</v>
      </c>
      <c r="C5" s="645" t="s">
        <v>601</v>
      </c>
      <c r="D5" s="646" t="s">
        <v>3039</v>
      </c>
      <c r="E5" s="645" t="s">
        <v>627</v>
      </c>
      <c r="F5" s="646" t="s">
        <v>3046</v>
      </c>
      <c r="G5" s="645"/>
      <c r="H5" s="645" t="s">
        <v>628</v>
      </c>
      <c r="I5" s="645" t="s">
        <v>629</v>
      </c>
      <c r="J5" s="645" t="s">
        <v>630</v>
      </c>
      <c r="K5" s="645" t="s">
        <v>631</v>
      </c>
      <c r="L5" s="647">
        <v>156.19999999999999</v>
      </c>
      <c r="M5" s="647">
        <v>2</v>
      </c>
      <c r="N5" s="648">
        <v>312.39999999999998</v>
      </c>
    </row>
    <row r="6" spans="1:14" ht="14.4" customHeight="1" x14ac:dyDescent="0.3">
      <c r="A6" s="649" t="s">
        <v>595</v>
      </c>
      <c r="B6" s="650" t="s">
        <v>3038</v>
      </c>
      <c r="C6" s="651" t="s">
        <v>601</v>
      </c>
      <c r="D6" s="652" t="s">
        <v>3039</v>
      </c>
      <c r="E6" s="651" t="s">
        <v>627</v>
      </c>
      <c r="F6" s="652" t="s">
        <v>3046</v>
      </c>
      <c r="G6" s="651"/>
      <c r="H6" s="651" t="s">
        <v>632</v>
      </c>
      <c r="I6" s="651" t="s">
        <v>633</v>
      </c>
      <c r="J6" s="651" t="s">
        <v>634</v>
      </c>
      <c r="K6" s="651" t="s">
        <v>635</v>
      </c>
      <c r="L6" s="653">
        <v>26.109999999999985</v>
      </c>
      <c r="M6" s="653">
        <v>1</v>
      </c>
      <c r="N6" s="654">
        <v>26.109999999999985</v>
      </c>
    </row>
    <row r="7" spans="1:14" ht="14.4" customHeight="1" x14ac:dyDescent="0.3">
      <c r="A7" s="649" t="s">
        <v>595</v>
      </c>
      <c r="B7" s="650" t="s">
        <v>3038</v>
      </c>
      <c r="C7" s="651" t="s">
        <v>601</v>
      </c>
      <c r="D7" s="652" t="s">
        <v>3039</v>
      </c>
      <c r="E7" s="651" t="s">
        <v>627</v>
      </c>
      <c r="F7" s="652" t="s">
        <v>3046</v>
      </c>
      <c r="G7" s="651"/>
      <c r="H7" s="651" t="s">
        <v>636</v>
      </c>
      <c r="I7" s="651" t="s">
        <v>636</v>
      </c>
      <c r="J7" s="651" t="s">
        <v>637</v>
      </c>
      <c r="K7" s="651" t="s">
        <v>638</v>
      </c>
      <c r="L7" s="653">
        <v>100.73000000000003</v>
      </c>
      <c r="M7" s="653">
        <v>1</v>
      </c>
      <c r="N7" s="654">
        <v>100.73000000000003</v>
      </c>
    </row>
    <row r="8" spans="1:14" ht="14.4" customHeight="1" x14ac:dyDescent="0.3">
      <c r="A8" s="649" t="s">
        <v>595</v>
      </c>
      <c r="B8" s="650" t="s">
        <v>3038</v>
      </c>
      <c r="C8" s="651" t="s">
        <v>601</v>
      </c>
      <c r="D8" s="652" t="s">
        <v>3039</v>
      </c>
      <c r="E8" s="651" t="s">
        <v>627</v>
      </c>
      <c r="F8" s="652" t="s">
        <v>3046</v>
      </c>
      <c r="G8" s="651" t="s">
        <v>639</v>
      </c>
      <c r="H8" s="651" t="s">
        <v>640</v>
      </c>
      <c r="I8" s="651" t="s">
        <v>640</v>
      </c>
      <c r="J8" s="651" t="s">
        <v>641</v>
      </c>
      <c r="K8" s="651" t="s">
        <v>642</v>
      </c>
      <c r="L8" s="653">
        <v>184.67079554014472</v>
      </c>
      <c r="M8" s="653">
        <v>192</v>
      </c>
      <c r="N8" s="654">
        <v>35456.792743707789</v>
      </c>
    </row>
    <row r="9" spans="1:14" ht="14.4" customHeight="1" x14ac:dyDescent="0.3">
      <c r="A9" s="649" t="s">
        <v>595</v>
      </c>
      <c r="B9" s="650" t="s">
        <v>3038</v>
      </c>
      <c r="C9" s="651" t="s">
        <v>601</v>
      </c>
      <c r="D9" s="652" t="s">
        <v>3039</v>
      </c>
      <c r="E9" s="651" t="s">
        <v>627</v>
      </c>
      <c r="F9" s="652" t="s">
        <v>3046</v>
      </c>
      <c r="G9" s="651" t="s">
        <v>639</v>
      </c>
      <c r="H9" s="651" t="s">
        <v>643</v>
      </c>
      <c r="I9" s="651" t="s">
        <v>643</v>
      </c>
      <c r="J9" s="651" t="s">
        <v>644</v>
      </c>
      <c r="K9" s="651" t="s">
        <v>645</v>
      </c>
      <c r="L9" s="653">
        <v>181.58986057713622</v>
      </c>
      <c r="M9" s="653">
        <v>40</v>
      </c>
      <c r="N9" s="654">
        <v>7263.5944230854493</v>
      </c>
    </row>
    <row r="10" spans="1:14" ht="14.4" customHeight="1" x14ac:dyDescent="0.3">
      <c r="A10" s="649" t="s">
        <v>595</v>
      </c>
      <c r="B10" s="650" t="s">
        <v>3038</v>
      </c>
      <c r="C10" s="651" t="s">
        <v>601</v>
      </c>
      <c r="D10" s="652" t="s">
        <v>3039</v>
      </c>
      <c r="E10" s="651" t="s">
        <v>627</v>
      </c>
      <c r="F10" s="652" t="s">
        <v>3046</v>
      </c>
      <c r="G10" s="651" t="s">
        <v>639</v>
      </c>
      <c r="H10" s="651" t="s">
        <v>646</v>
      </c>
      <c r="I10" s="651" t="s">
        <v>646</v>
      </c>
      <c r="J10" s="651" t="s">
        <v>647</v>
      </c>
      <c r="K10" s="651" t="s">
        <v>648</v>
      </c>
      <c r="L10" s="653">
        <v>132.24991084683708</v>
      </c>
      <c r="M10" s="653">
        <v>12</v>
      </c>
      <c r="N10" s="654">
        <v>1586.9989301620449</v>
      </c>
    </row>
    <row r="11" spans="1:14" ht="14.4" customHeight="1" x14ac:dyDescent="0.3">
      <c r="A11" s="649" t="s">
        <v>595</v>
      </c>
      <c r="B11" s="650" t="s">
        <v>3038</v>
      </c>
      <c r="C11" s="651" t="s">
        <v>601</v>
      </c>
      <c r="D11" s="652" t="s">
        <v>3039</v>
      </c>
      <c r="E11" s="651" t="s">
        <v>627</v>
      </c>
      <c r="F11" s="652" t="s">
        <v>3046</v>
      </c>
      <c r="G11" s="651" t="s">
        <v>639</v>
      </c>
      <c r="H11" s="651" t="s">
        <v>649</v>
      </c>
      <c r="I11" s="651" t="s">
        <v>649</v>
      </c>
      <c r="J11" s="651" t="s">
        <v>641</v>
      </c>
      <c r="K11" s="651" t="s">
        <v>650</v>
      </c>
      <c r="L11" s="653">
        <v>97.17996133743749</v>
      </c>
      <c r="M11" s="653">
        <v>61</v>
      </c>
      <c r="N11" s="654">
        <v>5927.9776415836868</v>
      </c>
    </row>
    <row r="12" spans="1:14" ht="14.4" customHeight="1" x14ac:dyDescent="0.3">
      <c r="A12" s="649" t="s">
        <v>595</v>
      </c>
      <c r="B12" s="650" t="s">
        <v>3038</v>
      </c>
      <c r="C12" s="651" t="s">
        <v>601</v>
      </c>
      <c r="D12" s="652" t="s">
        <v>3039</v>
      </c>
      <c r="E12" s="651" t="s">
        <v>627</v>
      </c>
      <c r="F12" s="652" t="s">
        <v>3046</v>
      </c>
      <c r="G12" s="651" t="s">
        <v>639</v>
      </c>
      <c r="H12" s="651" t="s">
        <v>651</v>
      </c>
      <c r="I12" s="651" t="s">
        <v>651</v>
      </c>
      <c r="J12" s="651" t="s">
        <v>641</v>
      </c>
      <c r="K12" s="651" t="s">
        <v>652</v>
      </c>
      <c r="L12" s="653">
        <v>97.750227671971473</v>
      </c>
      <c r="M12" s="653">
        <v>23</v>
      </c>
      <c r="N12" s="654">
        <v>2248.2552364553439</v>
      </c>
    </row>
    <row r="13" spans="1:14" ht="14.4" customHeight="1" x14ac:dyDescent="0.3">
      <c r="A13" s="649" t="s">
        <v>595</v>
      </c>
      <c r="B13" s="650" t="s">
        <v>3038</v>
      </c>
      <c r="C13" s="651" t="s">
        <v>601</v>
      </c>
      <c r="D13" s="652" t="s">
        <v>3039</v>
      </c>
      <c r="E13" s="651" t="s">
        <v>627</v>
      </c>
      <c r="F13" s="652" t="s">
        <v>3046</v>
      </c>
      <c r="G13" s="651" t="s">
        <v>639</v>
      </c>
      <c r="H13" s="651" t="s">
        <v>653</v>
      </c>
      <c r="I13" s="651" t="s">
        <v>654</v>
      </c>
      <c r="J13" s="651" t="s">
        <v>655</v>
      </c>
      <c r="K13" s="651" t="s">
        <v>656</v>
      </c>
      <c r="L13" s="653">
        <v>53.749999999999979</v>
      </c>
      <c r="M13" s="653">
        <v>1</v>
      </c>
      <c r="N13" s="654">
        <v>53.749999999999979</v>
      </c>
    </row>
    <row r="14" spans="1:14" ht="14.4" customHeight="1" x14ac:dyDescent="0.3">
      <c r="A14" s="649" t="s">
        <v>595</v>
      </c>
      <c r="B14" s="650" t="s">
        <v>3038</v>
      </c>
      <c r="C14" s="651" t="s">
        <v>601</v>
      </c>
      <c r="D14" s="652" t="s">
        <v>3039</v>
      </c>
      <c r="E14" s="651" t="s">
        <v>627</v>
      </c>
      <c r="F14" s="652" t="s">
        <v>3046</v>
      </c>
      <c r="G14" s="651" t="s">
        <v>639</v>
      </c>
      <c r="H14" s="651" t="s">
        <v>657</v>
      </c>
      <c r="I14" s="651" t="s">
        <v>658</v>
      </c>
      <c r="J14" s="651" t="s">
        <v>659</v>
      </c>
      <c r="K14" s="651" t="s">
        <v>660</v>
      </c>
      <c r="L14" s="653">
        <v>87.779931032426902</v>
      </c>
      <c r="M14" s="653">
        <v>4</v>
      </c>
      <c r="N14" s="654">
        <v>351.11972412970761</v>
      </c>
    </row>
    <row r="15" spans="1:14" ht="14.4" customHeight="1" x14ac:dyDescent="0.3">
      <c r="A15" s="649" t="s">
        <v>595</v>
      </c>
      <c r="B15" s="650" t="s">
        <v>3038</v>
      </c>
      <c r="C15" s="651" t="s">
        <v>601</v>
      </c>
      <c r="D15" s="652" t="s">
        <v>3039</v>
      </c>
      <c r="E15" s="651" t="s">
        <v>627</v>
      </c>
      <c r="F15" s="652" t="s">
        <v>3046</v>
      </c>
      <c r="G15" s="651" t="s">
        <v>639</v>
      </c>
      <c r="H15" s="651" t="s">
        <v>661</v>
      </c>
      <c r="I15" s="651" t="s">
        <v>662</v>
      </c>
      <c r="J15" s="651" t="s">
        <v>663</v>
      </c>
      <c r="K15" s="651" t="s">
        <v>664</v>
      </c>
      <c r="L15" s="653">
        <v>101.86232993981413</v>
      </c>
      <c r="M15" s="653">
        <v>18</v>
      </c>
      <c r="N15" s="654">
        <v>1833.5219389166543</v>
      </c>
    </row>
    <row r="16" spans="1:14" ht="14.4" customHeight="1" x14ac:dyDescent="0.3">
      <c r="A16" s="649" t="s">
        <v>595</v>
      </c>
      <c r="B16" s="650" t="s">
        <v>3038</v>
      </c>
      <c r="C16" s="651" t="s">
        <v>601</v>
      </c>
      <c r="D16" s="652" t="s">
        <v>3039</v>
      </c>
      <c r="E16" s="651" t="s">
        <v>627</v>
      </c>
      <c r="F16" s="652" t="s">
        <v>3046</v>
      </c>
      <c r="G16" s="651" t="s">
        <v>639</v>
      </c>
      <c r="H16" s="651" t="s">
        <v>665</v>
      </c>
      <c r="I16" s="651" t="s">
        <v>666</v>
      </c>
      <c r="J16" s="651" t="s">
        <v>663</v>
      </c>
      <c r="K16" s="651" t="s">
        <v>667</v>
      </c>
      <c r="L16" s="653">
        <v>102.71400000000003</v>
      </c>
      <c r="M16" s="653">
        <v>5</v>
      </c>
      <c r="N16" s="654">
        <v>513.57000000000016</v>
      </c>
    </row>
    <row r="17" spans="1:14" ht="14.4" customHeight="1" x14ac:dyDescent="0.3">
      <c r="A17" s="649" t="s">
        <v>595</v>
      </c>
      <c r="B17" s="650" t="s">
        <v>3038</v>
      </c>
      <c r="C17" s="651" t="s">
        <v>601</v>
      </c>
      <c r="D17" s="652" t="s">
        <v>3039</v>
      </c>
      <c r="E17" s="651" t="s">
        <v>627</v>
      </c>
      <c r="F17" s="652" t="s">
        <v>3046</v>
      </c>
      <c r="G17" s="651" t="s">
        <v>639</v>
      </c>
      <c r="H17" s="651" t="s">
        <v>668</v>
      </c>
      <c r="I17" s="651" t="s">
        <v>669</v>
      </c>
      <c r="J17" s="651" t="s">
        <v>670</v>
      </c>
      <c r="K17" s="651" t="s">
        <v>671</v>
      </c>
      <c r="L17" s="653">
        <v>170.28500002969213</v>
      </c>
      <c r="M17" s="653">
        <v>2</v>
      </c>
      <c r="N17" s="654">
        <v>340.57000005938426</v>
      </c>
    </row>
    <row r="18" spans="1:14" ht="14.4" customHeight="1" x14ac:dyDescent="0.3">
      <c r="A18" s="649" t="s">
        <v>595</v>
      </c>
      <c r="B18" s="650" t="s">
        <v>3038</v>
      </c>
      <c r="C18" s="651" t="s">
        <v>601</v>
      </c>
      <c r="D18" s="652" t="s">
        <v>3039</v>
      </c>
      <c r="E18" s="651" t="s">
        <v>627</v>
      </c>
      <c r="F18" s="652" t="s">
        <v>3046</v>
      </c>
      <c r="G18" s="651" t="s">
        <v>639</v>
      </c>
      <c r="H18" s="651" t="s">
        <v>672</v>
      </c>
      <c r="I18" s="651" t="s">
        <v>673</v>
      </c>
      <c r="J18" s="651" t="s">
        <v>674</v>
      </c>
      <c r="K18" s="651" t="s">
        <v>675</v>
      </c>
      <c r="L18" s="653">
        <v>67.64866494773942</v>
      </c>
      <c r="M18" s="653">
        <v>46</v>
      </c>
      <c r="N18" s="654">
        <v>3111.8385875960134</v>
      </c>
    </row>
    <row r="19" spans="1:14" ht="14.4" customHeight="1" x14ac:dyDescent="0.3">
      <c r="A19" s="649" t="s">
        <v>595</v>
      </c>
      <c r="B19" s="650" t="s">
        <v>3038</v>
      </c>
      <c r="C19" s="651" t="s">
        <v>601</v>
      </c>
      <c r="D19" s="652" t="s">
        <v>3039</v>
      </c>
      <c r="E19" s="651" t="s">
        <v>627</v>
      </c>
      <c r="F19" s="652" t="s">
        <v>3046</v>
      </c>
      <c r="G19" s="651" t="s">
        <v>639</v>
      </c>
      <c r="H19" s="651" t="s">
        <v>676</v>
      </c>
      <c r="I19" s="651" t="s">
        <v>677</v>
      </c>
      <c r="J19" s="651" t="s">
        <v>678</v>
      </c>
      <c r="K19" s="651" t="s">
        <v>679</v>
      </c>
      <c r="L19" s="653">
        <v>42.399908206941262</v>
      </c>
      <c r="M19" s="653">
        <v>1</v>
      </c>
      <c r="N19" s="654">
        <v>42.399908206941262</v>
      </c>
    </row>
    <row r="20" spans="1:14" ht="14.4" customHeight="1" x14ac:dyDescent="0.3">
      <c r="A20" s="649" t="s">
        <v>595</v>
      </c>
      <c r="B20" s="650" t="s">
        <v>3038</v>
      </c>
      <c r="C20" s="651" t="s">
        <v>601</v>
      </c>
      <c r="D20" s="652" t="s">
        <v>3039</v>
      </c>
      <c r="E20" s="651" t="s">
        <v>627</v>
      </c>
      <c r="F20" s="652" t="s">
        <v>3046</v>
      </c>
      <c r="G20" s="651" t="s">
        <v>639</v>
      </c>
      <c r="H20" s="651" t="s">
        <v>680</v>
      </c>
      <c r="I20" s="651" t="s">
        <v>681</v>
      </c>
      <c r="J20" s="651" t="s">
        <v>682</v>
      </c>
      <c r="K20" s="651" t="s">
        <v>683</v>
      </c>
      <c r="L20" s="653">
        <v>77.3</v>
      </c>
      <c r="M20" s="653">
        <v>3</v>
      </c>
      <c r="N20" s="654">
        <v>231.89999999999998</v>
      </c>
    </row>
    <row r="21" spans="1:14" ht="14.4" customHeight="1" x14ac:dyDescent="0.3">
      <c r="A21" s="649" t="s">
        <v>595</v>
      </c>
      <c r="B21" s="650" t="s">
        <v>3038</v>
      </c>
      <c r="C21" s="651" t="s">
        <v>601</v>
      </c>
      <c r="D21" s="652" t="s">
        <v>3039</v>
      </c>
      <c r="E21" s="651" t="s">
        <v>627</v>
      </c>
      <c r="F21" s="652" t="s">
        <v>3046</v>
      </c>
      <c r="G21" s="651" t="s">
        <v>639</v>
      </c>
      <c r="H21" s="651" t="s">
        <v>684</v>
      </c>
      <c r="I21" s="651" t="s">
        <v>685</v>
      </c>
      <c r="J21" s="651" t="s">
        <v>686</v>
      </c>
      <c r="K21" s="651" t="s">
        <v>687</v>
      </c>
      <c r="L21" s="653">
        <v>55.949888799752806</v>
      </c>
      <c r="M21" s="653">
        <v>6</v>
      </c>
      <c r="N21" s="654">
        <v>335.69933279851682</v>
      </c>
    </row>
    <row r="22" spans="1:14" ht="14.4" customHeight="1" x14ac:dyDescent="0.3">
      <c r="A22" s="649" t="s">
        <v>595</v>
      </c>
      <c r="B22" s="650" t="s">
        <v>3038</v>
      </c>
      <c r="C22" s="651" t="s">
        <v>601</v>
      </c>
      <c r="D22" s="652" t="s">
        <v>3039</v>
      </c>
      <c r="E22" s="651" t="s">
        <v>627</v>
      </c>
      <c r="F22" s="652" t="s">
        <v>3046</v>
      </c>
      <c r="G22" s="651" t="s">
        <v>639</v>
      </c>
      <c r="H22" s="651" t="s">
        <v>688</v>
      </c>
      <c r="I22" s="651" t="s">
        <v>689</v>
      </c>
      <c r="J22" s="651" t="s">
        <v>690</v>
      </c>
      <c r="K22" s="651" t="s">
        <v>691</v>
      </c>
      <c r="L22" s="653">
        <v>84.61048994787798</v>
      </c>
      <c r="M22" s="653">
        <v>6</v>
      </c>
      <c r="N22" s="654">
        <v>507.66293968726791</v>
      </c>
    </row>
    <row r="23" spans="1:14" ht="14.4" customHeight="1" x14ac:dyDescent="0.3">
      <c r="A23" s="649" t="s">
        <v>595</v>
      </c>
      <c r="B23" s="650" t="s">
        <v>3038</v>
      </c>
      <c r="C23" s="651" t="s">
        <v>601</v>
      </c>
      <c r="D23" s="652" t="s">
        <v>3039</v>
      </c>
      <c r="E23" s="651" t="s">
        <v>627</v>
      </c>
      <c r="F23" s="652" t="s">
        <v>3046</v>
      </c>
      <c r="G23" s="651" t="s">
        <v>639</v>
      </c>
      <c r="H23" s="651" t="s">
        <v>692</v>
      </c>
      <c r="I23" s="651" t="s">
        <v>693</v>
      </c>
      <c r="J23" s="651" t="s">
        <v>694</v>
      </c>
      <c r="K23" s="651" t="s">
        <v>695</v>
      </c>
      <c r="L23" s="653">
        <v>28.690559560519603</v>
      </c>
      <c r="M23" s="653">
        <v>18</v>
      </c>
      <c r="N23" s="654">
        <v>516.43007208935285</v>
      </c>
    </row>
    <row r="24" spans="1:14" ht="14.4" customHeight="1" x14ac:dyDescent="0.3">
      <c r="A24" s="649" t="s">
        <v>595</v>
      </c>
      <c r="B24" s="650" t="s">
        <v>3038</v>
      </c>
      <c r="C24" s="651" t="s">
        <v>601</v>
      </c>
      <c r="D24" s="652" t="s">
        <v>3039</v>
      </c>
      <c r="E24" s="651" t="s">
        <v>627</v>
      </c>
      <c r="F24" s="652" t="s">
        <v>3046</v>
      </c>
      <c r="G24" s="651" t="s">
        <v>639</v>
      </c>
      <c r="H24" s="651" t="s">
        <v>696</v>
      </c>
      <c r="I24" s="651" t="s">
        <v>697</v>
      </c>
      <c r="J24" s="651" t="s">
        <v>698</v>
      </c>
      <c r="K24" s="651" t="s">
        <v>656</v>
      </c>
      <c r="L24" s="653">
        <v>42.036383453203669</v>
      </c>
      <c r="M24" s="653">
        <v>11</v>
      </c>
      <c r="N24" s="654">
        <v>462.40021798524037</v>
      </c>
    </row>
    <row r="25" spans="1:14" ht="14.4" customHeight="1" x14ac:dyDescent="0.3">
      <c r="A25" s="649" t="s">
        <v>595</v>
      </c>
      <c r="B25" s="650" t="s">
        <v>3038</v>
      </c>
      <c r="C25" s="651" t="s">
        <v>601</v>
      </c>
      <c r="D25" s="652" t="s">
        <v>3039</v>
      </c>
      <c r="E25" s="651" t="s">
        <v>627</v>
      </c>
      <c r="F25" s="652" t="s">
        <v>3046</v>
      </c>
      <c r="G25" s="651" t="s">
        <v>639</v>
      </c>
      <c r="H25" s="651" t="s">
        <v>699</v>
      </c>
      <c r="I25" s="651" t="s">
        <v>700</v>
      </c>
      <c r="J25" s="651" t="s">
        <v>698</v>
      </c>
      <c r="K25" s="651" t="s">
        <v>701</v>
      </c>
      <c r="L25" s="653">
        <v>81.190750451236767</v>
      </c>
      <c r="M25" s="653">
        <v>67</v>
      </c>
      <c r="N25" s="654">
        <v>5439.7802802328633</v>
      </c>
    </row>
    <row r="26" spans="1:14" ht="14.4" customHeight="1" x14ac:dyDescent="0.3">
      <c r="A26" s="649" t="s">
        <v>595</v>
      </c>
      <c r="B26" s="650" t="s">
        <v>3038</v>
      </c>
      <c r="C26" s="651" t="s">
        <v>601</v>
      </c>
      <c r="D26" s="652" t="s">
        <v>3039</v>
      </c>
      <c r="E26" s="651" t="s">
        <v>627</v>
      </c>
      <c r="F26" s="652" t="s">
        <v>3046</v>
      </c>
      <c r="G26" s="651" t="s">
        <v>639</v>
      </c>
      <c r="H26" s="651" t="s">
        <v>702</v>
      </c>
      <c r="I26" s="651" t="s">
        <v>703</v>
      </c>
      <c r="J26" s="651" t="s">
        <v>704</v>
      </c>
      <c r="K26" s="651" t="s">
        <v>705</v>
      </c>
      <c r="L26" s="653">
        <v>61.596666666666657</v>
      </c>
      <c r="M26" s="653">
        <v>3</v>
      </c>
      <c r="N26" s="654">
        <v>184.78999999999996</v>
      </c>
    </row>
    <row r="27" spans="1:14" ht="14.4" customHeight="1" x14ac:dyDescent="0.3">
      <c r="A27" s="649" t="s">
        <v>595</v>
      </c>
      <c r="B27" s="650" t="s">
        <v>3038</v>
      </c>
      <c r="C27" s="651" t="s">
        <v>601</v>
      </c>
      <c r="D27" s="652" t="s">
        <v>3039</v>
      </c>
      <c r="E27" s="651" t="s">
        <v>627</v>
      </c>
      <c r="F27" s="652" t="s">
        <v>3046</v>
      </c>
      <c r="G27" s="651" t="s">
        <v>639</v>
      </c>
      <c r="H27" s="651" t="s">
        <v>706</v>
      </c>
      <c r="I27" s="651" t="s">
        <v>707</v>
      </c>
      <c r="J27" s="651" t="s">
        <v>708</v>
      </c>
      <c r="K27" s="651" t="s">
        <v>709</v>
      </c>
      <c r="L27" s="653">
        <v>55.379342963825778</v>
      </c>
      <c r="M27" s="653">
        <v>2</v>
      </c>
      <c r="N27" s="654">
        <v>110.75868592765156</v>
      </c>
    </row>
    <row r="28" spans="1:14" ht="14.4" customHeight="1" x14ac:dyDescent="0.3">
      <c r="A28" s="649" t="s">
        <v>595</v>
      </c>
      <c r="B28" s="650" t="s">
        <v>3038</v>
      </c>
      <c r="C28" s="651" t="s">
        <v>601</v>
      </c>
      <c r="D28" s="652" t="s">
        <v>3039</v>
      </c>
      <c r="E28" s="651" t="s">
        <v>627</v>
      </c>
      <c r="F28" s="652" t="s">
        <v>3046</v>
      </c>
      <c r="G28" s="651" t="s">
        <v>639</v>
      </c>
      <c r="H28" s="651" t="s">
        <v>710</v>
      </c>
      <c r="I28" s="651" t="s">
        <v>711</v>
      </c>
      <c r="J28" s="651" t="s">
        <v>712</v>
      </c>
      <c r="K28" s="651" t="s">
        <v>687</v>
      </c>
      <c r="L28" s="653">
        <v>67.258748933639467</v>
      </c>
      <c r="M28" s="653">
        <v>32</v>
      </c>
      <c r="N28" s="654">
        <v>2152.2799658764629</v>
      </c>
    </row>
    <row r="29" spans="1:14" ht="14.4" customHeight="1" x14ac:dyDescent="0.3">
      <c r="A29" s="649" t="s">
        <v>595</v>
      </c>
      <c r="B29" s="650" t="s">
        <v>3038</v>
      </c>
      <c r="C29" s="651" t="s">
        <v>601</v>
      </c>
      <c r="D29" s="652" t="s">
        <v>3039</v>
      </c>
      <c r="E29" s="651" t="s">
        <v>627</v>
      </c>
      <c r="F29" s="652" t="s">
        <v>3046</v>
      </c>
      <c r="G29" s="651" t="s">
        <v>639</v>
      </c>
      <c r="H29" s="651" t="s">
        <v>713</v>
      </c>
      <c r="I29" s="651" t="s">
        <v>714</v>
      </c>
      <c r="J29" s="651" t="s">
        <v>715</v>
      </c>
      <c r="K29" s="651" t="s">
        <v>716</v>
      </c>
      <c r="L29" s="653">
        <v>59.199657345258075</v>
      </c>
      <c r="M29" s="653">
        <v>2</v>
      </c>
      <c r="N29" s="654">
        <v>118.39931469051615</v>
      </c>
    </row>
    <row r="30" spans="1:14" ht="14.4" customHeight="1" x14ac:dyDescent="0.3">
      <c r="A30" s="649" t="s">
        <v>595</v>
      </c>
      <c r="B30" s="650" t="s">
        <v>3038</v>
      </c>
      <c r="C30" s="651" t="s">
        <v>601</v>
      </c>
      <c r="D30" s="652" t="s">
        <v>3039</v>
      </c>
      <c r="E30" s="651" t="s">
        <v>627</v>
      </c>
      <c r="F30" s="652" t="s">
        <v>3046</v>
      </c>
      <c r="G30" s="651" t="s">
        <v>639</v>
      </c>
      <c r="H30" s="651" t="s">
        <v>717</v>
      </c>
      <c r="I30" s="651" t="s">
        <v>718</v>
      </c>
      <c r="J30" s="651" t="s">
        <v>719</v>
      </c>
      <c r="K30" s="651" t="s">
        <v>720</v>
      </c>
      <c r="L30" s="653">
        <v>60.35</v>
      </c>
      <c r="M30" s="653">
        <v>7</v>
      </c>
      <c r="N30" s="654">
        <v>422.45</v>
      </c>
    </row>
    <row r="31" spans="1:14" ht="14.4" customHeight="1" x14ac:dyDescent="0.3">
      <c r="A31" s="649" t="s">
        <v>595</v>
      </c>
      <c r="B31" s="650" t="s">
        <v>3038</v>
      </c>
      <c r="C31" s="651" t="s">
        <v>601</v>
      </c>
      <c r="D31" s="652" t="s">
        <v>3039</v>
      </c>
      <c r="E31" s="651" t="s">
        <v>627</v>
      </c>
      <c r="F31" s="652" t="s">
        <v>3046</v>
      </c>
      <c r="G31" s="651" t="s">
        <v>639</v>
      </c>
      <c r="H31" s="651" t="s">
        <v>721</v>
      </c>
      <c r="I31" s="651" t="s">
        <v>722</v>
      </c>
      <c r="J31" s="651" t="s">
        <v>723</v>
      </c>
      <c r="K31" s="651" t="s">
        <v>724</v>
      </c>
      <c r="L31" s="653">
        <v>112.37866666666669</v>
      </c>
      <c r="M31" s="653">
        <v>15</v>
      </c>
      <c r="N31" s="654">
        <v>1685.6800000000003</v>
      </c>
    </row>
    <row r="32" spans="1:14" ht="14.4" customHeight="1" x14ac:dyDescent="0.3">
      <c r="A32" s="649" t="s">
        <v>595</v>
      </c>
      <c r="B32" s="650" t="s">
        <v>3038</v>
      </c>
      <c r="C32" s="651" t="s">
        <v>601</v>
      </c>
      <c r="D32" s="652" t="s">
        <v>3039</v>
      </c>
      <c r="E32" s="651" t="s">
        <v>627</v>
      </c>
      <c r="F32" s="652" t="s">
        <v>3046</v>
      </c>
      <c r="G32" s="651" t="s">
        <v>639</v>
      </c>
      <c r="H32" s="651" t="s">
        <v>725</v>
      </c>
      <c r="I32" s="651" t="s">
        <v>726</v>
      </c>
      <c r="J32" s="651" t="s">
        <v>727</v>
      </c>
      <c r="K32" s="651" t="s">
        <v>728</v>
      </c>
      <c r="L32" s="653">
        <v>119.289793334165</v>
      </c>
      <c r="M32" s="653">
        <v>1</v>
      </c>
      <c r="N32" s="654">
        <v>119.289793334165</v>
      </c>
    </row>
    <row r="33" spans="1:14" ht="14.4" customHeight="1" x14ac:dyDescent="0.3">
      <c r="A33" s="649" t="s">
        <v>595</v>
      </c>
      <c r="B33" s="650" t="s">
        <v>3038</v>
      </c>
      <c r="C33" s="651" t="s">
        <v>601</v>
      </c>
      <c r="D33" s="652" t="s">
        <v>3039</v>
      </c>
      <c r="E33" s="651" t="s">
        <v>627</v>
      </c>
      <c r="F33" s="652" t="s">
        <v>3046</v>
      </c>
      <c r="G33" s="651" t="s">
        <v>639</v>
      </c>
      <c r="H33" s="651" t="s">
        <v>729</v>
      </c>
      <c r="I33" s="651" t="s">
        <v>730</v>
      </c>
      <c r="J33" s="651" t="s">
        <v>731</v>
      </c>
      <c r="K33" s="651" t="s">
        <v>732</v>
      </c>
      <c r="L33" s="653">
        <v>97.637100682393566</v>
      </c>
      <c r="M33" s="653">
        <v>6</v>
      </c>
      <c r="N33" s="654">
        <v>585.8226040943614</v>
      </c>
    </row>
    <row r="34" spans="1:14" ht="14.4" customHeight="1" x14ac:dyDescent="0.3">
      <c r="A34" s="649" t="s">
        <v>595</v>
      </c>
      <c r="B34" s="650" t="s">
        <v>3038</v>
      </c>
      <c r="C34" s="651" t="s">
        <v>601</v>
      </c>
      <c r="D34" s="652" t="s">
        <v>3039</v>
      </c>
      <c r="E34" s="651" t="s">
        <v>627</v>
      </c>
      <c r="F34" s="652" t="s">
        <v>3046</v>
      </c>
      <c r="G34" s="651" t="s">
        <v>639</v>
      </c>
      <c r="H34" s="651" t="s">
        <v>733</v>
      </c>
      <c r="I34" s="651" t="s">
        <v>734</v>
      </c>
      <c r="J34" s="651" t="s">
        <v>735</v>
      </c>
      <c r="K34" s="651" t="s">
        <v>736</v>
      </c>
      <c r="L34" s="653">
        <v>259.99983492247941</v>
      </c>
      <c r="M34" s="653">
        <v>71</v>
      </c>
      <c r="N34" s="654">
        <v>18459.988279496039</v>
      </c>
    </row>
    <row r="35" spans="1:14" ht="14.4" customHeight="1" x14ac:dyDescent="0.3">
      <c r="A35" s="649" t="s">
        <v>595</v>
      </c>
      <c r="B35" s="650" t="s">
        <v>3038</v>
      </c>
      <c r="C35" s="651" t="s">
        <v>601</v>
      </c>
      <c r="D35" s="652" t="s">
        <v>3039</v>
      </c>
      <c r="E35" s="651" t="s">
        <v>627</v>
      </c>
      <c r="F35" s="652" t="s">
        <v>3046</v>
      </c>
      <c r="G35" s="651" t="s">
        <v>639</v>
      </c>
      <c r="H35" s="651" t="s">
        <v>737</v>
      </c>
      <c r="I35" s="651" t="s">
        <v>738</v>
      </c>
      <c r="J35" s="651" t="s">
        <v>739</v>
      </c>
      <c r="K35" s="651" t="s">
        <v>740</v>
      </c>
      <c r="L35" s="653">
        <v>274.03470584176966</v>
      </c>
      <c r="M35" s="653">
        <v>2</v>
      </c>
      <c r="N35" s="654">
        <v>548.06941168353933</v>
      </c>
    </row>
    <row r="36" spans="1:14" ht="14.4" customHeight="1" x14ac:dyDescent="0.3">
      <c r="A36" s="649" t="s">
        <v>595</v>
      </c>
      <c r="B36" s="650" t="s">
        <v>3038</v>
      </c>
      <c r="C36" s="651" t="s">
        <v>601</v>
      </c>
      <c r="D36" s="652" t="s">
        <v>3039</v>
      </c>
      <c r="E36" s="651" t="s">
        <v>627</v>
      </c>
      <c r="F36" s="652" t="s">
        <v>3046</v>
      </c>
      <c r="G36" s="651" t="s">
        <v>639</v>
      </c>
      <c r="H36" s="651" t="s">
        <v>741</v>
      </c>
      <c r="I36" s="651" t="s">
        <v>742</v>
      </c>
      <c r="J36" s="651" t="s">
        <v>743</v>
      </c>
      <c r="K36" s="651" t="s">
        <v>744</v>
      </c>
      <c r="L36" s="653">
        <v>484.68896399621536</v>
      </c>
      <c r="M36" s="653">
        <v>1</v>
      </c>
      <c r="N36" s="654">
        <v>484.68896399621536</v>
      </c>
    </row>
    <row r="37" spans="1:14" ht="14.4" customHeight="1" x14ac:dyDescent="0.3">
      <c r="A37" s="649" t="s">
        <v>595</v>
      </c>
      <c r="B37" s="650" t="s">
        <v>3038</v>
      </c>
      <c r="C37" s="651" t="s">
        <v>601</v>
      </c>
      <c r="D37" s="652" t="s">
        <v>3039</v>
      </c>
      <c r="E37" s="651" t="s">
        <v>627</v>
      </c>
      <c r="F37" s="652" t="s">
        <v>3046</v>
      </c>
      <c r="G37" s="651" t="s">
        <v>639</v>
      </c>
      <c r="H37" s="651" t="s">
        <v>745</v>
      </c>
      <c r="I37" s="651" t="s">
        <v>746</v>
      </c>
      <c r="J37" s="651" t="s">
        <v>747</v>
      </c>
      <c r="K37" s="651" t="s">
        <v>748</v>
      </c>
      <c r="L37" s="653">
        <v>40.84334051625536</v>
      </c>
      <c r="M37" s="653">
        <v>9</v>
      </c>
      <c r="N37" s="654">
        <v>367.59006464629823</v>
      </c>
    </row>
    <row r="38" spans="1:14" ht="14.4" customHeight="1" x14ac:dyDescent="0.3">
      <c r="A38" s="649" t="s">
        <v>595</v>
      </c>
      <c r="B38" s="650" t="s">
        <v>3038</v>
      </c>
      <c r="C38" s="651" t="s">
        <v>601</v>
      </c>
      <c r="D38" s="652" t="s">
        <v>3039</v>
      </c>
      <c r="E38" s="651" t="s">
        <v>627</v>
      </c>
      <c r="F38" s="652" t="s">
        <v>3046</v>
      </c>
      <c r="G38" s="651" t="s">
        <v>639</v>
      </c>
      <c r="H38" s="651" t="s">
        <v>749</v>
      </c>
      <c r="I38" s="651" t="s">
        <v>750</v>
      </c>
      <c r="J38" s="651" t="s">
        <v>751</v>
      </c>
      <c r="K38" s="651" t="s">
        <v>752</v>
      </c>
      <c r="L38" s="653">
        <v>94.479999999999947</v>
      </c>
      <c r="M38" s="653">
        <v>1</v>
      </c>
      <c r="N38" s="654">
        <v>94.479999999999947</v>
      </c>
    </row>
    <row r="39" spans="1:14" ht="14.4" customHeight="1" x14ac:dyDescent="0.3">
      <c r="A39" s="649" t="s">
        <v>595</v>
      </c>
      <c r="B39" s="650" t="s">
        <v>3038</v>
      </c>
      <c r="C39" s="651" t="s">
        <v>601</v>
      </c>
      <c r="D39" s="652" t="s">
        <v>3039</v>
      </c>
      <c r="E39" s="651" t="s">
        <v>627</v>
      </c>
      <c r="F39" s="652" t="s">
        <v>3046</v>
      </c>
      <c r="G39" s="651" t="s">
        <v>639</v>
      </c>
      <c r="H39" s="651" t="s">
        <v>753</v>
      </c>
      <c r="I39" s="651" t="s">
        <v>753</v>
      </c>
      <c r="J39" s="651" t="s">
        <v>754</v>
      </c>
      <c r="K39" s="651" t="s">
        <v>755</v>
      </c>
      <c r="L39" s="653">
        <v>38.202890020890898</v>
      </c>
      <c r="M39" s="653">
        <v>62</v>
      </c>
      <c r="N39" s="654">
        <v>2368.5791812952357</v>
      </c>
    </row>
    <row r="40" spans="1:14" ht="14.4" customHeight="1" x14ac:dyDescent="0.3">
      <c r="A40" s="649" t="s">
        <v>595</v>
      </c>
      <c r="B40" s="650" t="s">
        <v>3038</v>
      </c>
      <c r="C40" s="651" t="s">
        <v>601</v>
      </c>
      <c r="D40" s="652" t="s">
        <v>3039</v>
      </c>
      <c r="E40" s="651" t="s">
        <v>627</v>
      </c>
      <c r="F40" s="652" t="s">
        <v>3046</v>
      </c>
      <c r="G40" s="651" t="s">
        <v>639</v>
      </c>
      <c r="H40" s="651" t="s">
        <v>756</v>
      </c>
      <c r="I40" s="651" t="s">
        <v>757</v>
      </c>
      <c r="J40" s="651" t="s">
        <v>758</v>
      </c>
      <c r="K40" s="651" t="s">
        <v>759</v>
      </c>
      <c r="L40" s="653">
        <v>237.33148173376583</v>
      </c>
      <c r="M40" s="653">
        <v>27</v>
      </c>
      <c r="N40" s="654">
        <v>6407.9500068116777</v>
      </c>
    </row>
    <row r="41" spans="1:14" ht="14.4" customHeight="1" x14ac:dyDescent="0.3">
      <c r="A41" s="649" t="s">
        <v>595</v>
      </c>
      <c r="B41" s="650" t="s">
        <v>3038</v>
      </c>
      <c r="C41" s="651" t="s">
        <v>601</v>
      </c>
      <c r="D41" s="652" t="s">
        <v>3039</v>
      </c>
      <c r="E41" s="651" t="s">
        <v>627</v>
      </c>
      <c r="F41" s="652" t="s">
        <v>3046</v>
      </c>
      <c r="G41" s="651" t="s">
        <v>639</v>
      </c>
      <c r="H41" s="651" t="s">
        <v>760</v>
      </c>
      <c r="I41" s="651" t="s">
        <v>761</v>
      </c>
      <c r="J41" s="651" t="s">
        <v>762</v>
      </c>
      <c r="K41" s="651" t="s">
        <v>763</v>
      </c>
      <c r="L41" s="653">
        <v>165.199482714189</v>
      </c>
      <c r="M41" s="653">
        <v>1</v>
      </c>
      <c r="N41" s="654">
        <v>165.199482714189</v>
      </c>
    </row>
    <row r="42" spans="1:14" ht="14.4" customHeight="1" x14ac:dyDescent="0.3">
      <c r="A42" s="649" t="s">
        <v>595</v>
      </c>
      <c r="B42" s="650" t="s">
        <v>3038</v>
      </c>
      <c r="C42" s="651" t="s">
        <v>601</v>
      </c>
      <c r="D42" s="652" t="s">
        <v>3039</v>
      </c>
      <c r="E42" s="651" t="s">
        <v>627</v>
      </c>
      <c r="F42" s="652" t="s">
        <v>3046</v>
      </c>
      <c r="G42" s="651" t="s">
        <v>639</v>
      </c>
      <c r="H42" s="651" t="s">
        <v>764</v>
      </c>
      <c r="I42" s="651" t="s">
        <v>765</v>
      </c>
      <c r="J42" s="651" t="s">
        <v>766</v>
      </c>
      <c r="K42" s="651" t="s">
        <v>767</v>
      </c>
      <c r="L42" s="653">
        <v>117.81482776604179</v>
      </c>
      <c r="M42" s="653">
        <v>2</v>
      </c>
      <c r="N42" s="654">
        <v>235.62965553208358</v>
      </c>
    </row>
    <row r="43" spans="1:14" ht="14.4" customHeight="1" x14ac:dyDescent="0.3">
      <c r="A43" s="649" t="s">
        <v>595</v>
      </c>
      <c r="B43" s="650" t="s">
        <v>3038</v>
      </c>
      <c r="C43" s="651" t="s">
        <v>601</v>
      </c>
      <c r="D43" s="652" t="s">
        <v>3039</v>
      </c>
      <c r="E43" s="651" t="s">
        <v>627</v>
      </c>
      <c r="F43" s="652" t="s">
        <v>3046</v>
      </c>
      <c r="G43" s="651" t="s">
        <v>639</v>
      </c>
      <c r="H43" s="651" t="s">
        <v>768</v>
      </c>
      <c r="I43" s="651" t="s">
        <v>769</v>
      </c>
      <c r="J43" s="651" t="s">
        <v>770</v>
      </c>
      <c r="K43" s="651" t="s">
        <v>771</v>
      </c>
      <c r="L43" s="653">
        <v>118.80986844822765</v>
      </c>
      <c r="M43" s="653">
        <v>3</v>
      </c>
      <c r="N43" s="654">
        <v>356.42960534468295</v>
      </c>
    </row>
    <row r="44" spans="1:14" ht="14.4" customHeight="1" x14ac:dyDescent="0.3">
      <c r="A44" s="649" t="s">
        <v>595</v>
      </c>
      <c r="B44" s="650" t="s">
        <v>3038</v>
      </c>
      <c r="C44" s="651" t="s">
        <v>601</v>
      </c>
      <c r="D44" s="652" t="s">
        <v>3039</v>
      </c>
      <c r="E44" s="651" t="s">
        <v>627</v>
      </c>
      <c r="F44" s="652" t="s">
        <v>3046</v>
      </c>
      <c r="G44" s="651" t="s">
        <v>639</v>
      </c>
      <c r="H44" s="651" t="s">
        <v>772</v>
      </c>
      <c r="I44" s="651" t="s">
        <v>773</v>
      </c>
      <c r="J44" s="651" t="s">
        <v>774</v>
      </c>
      <c r="K44" s="651" t="s">
        <v>775</v>
      </c>
      <c r="L44" s="653">
        <v>59.374809959125251</v>
      </c>
      <c r="M44" s="653">
        <v>2</v>
      </c>
      <c r="N44" s="654">
        <v>118.7496199182505</v>
      </c>
    </row>
    <row r="45" spans="1:14" ht="14.4" customHeight="1" x14ac:dyDescent="0.3">
      <c r="A45" s="649" t="s">
        <v>595</v>
      </c>
      <c r="B45" s="650" t="s">
        <v>3038</v>
      </c>
      <c r="C45" s="651" t="s">
        <v>601</v>
      </c>
      <c r="D45" s="652" t="s">
        <v>3039</v>
      </c>
      <c r="E45" s="651" t="s">
        <v>627</v>
      </c>
      <c r="F45" s="652" t="s">
        <v>3046</v>
      </c>
      <c r="G45" s="651" t="s">
        <v>639</v>
      </c>
      <c r="H45" s="651" t="s">
        <v>776</v>
      </c>
      <c r="I45" s="651" t="s">
        <v>777</v>
      </c>
      <c r="J45" s="651" t="s">
        <v>778</v>
      </c>
      <c r="K45" s="651" t="s">
        <v>779</v>
      </c>
      <c r="L45" s="653">
        <v>85.85</v>
      </c>
      <c r="M45" s="653">
        <v>2</v>
      </c>
      <c r="N45" s="654">
        <v>171.7</v>
      </c>
    </row>
    <row r="46" spans="1:14" ht="14.4" customHeight="1" x14ac:dyDescent="0.3">
      <c r="A46" s="649" t="s">
        <v>595</v>
      </c>
      <c r="B46" s="650" t="s">
        <v>3038</v>
      </c>
      <c r="C46" s="651" t="s">
        <v>601</v>
      </c>
      <c r="D46" s="652" t="s">
        <v>3039</v>
      </c>
      <c r="E46" s="651" t="s">
        <v>627</v>
      </c>
      <c r="F46" s="652" t="s">
        <v>3046</v>
      </c>
      <c r="G46" s="651" t="s">
        <v>639</v>
      </c>
      <c r="H46" s="651" t="s">
        <v>780</v>
      </c>
      <c r="I46" s="651" t="s">
        <v>781</v>
      </c>
      <c r="J46" s="651" t="s">
        <v>782</v>
      </c>
      <c r="K46" s="651" t="s">
        <v>783</v>
      </c>
      <c r="L46" s="653">
        <v>108.70955858455352</v>
      </c>
      <c r="M46" s="653">
        <v>2</v>
      </c>
      <c r="N46" s="654">
        <v>217.41911716910704</v>
      </c>
    </row>
    <row r="47" spans="1:14" ht="14.4" customHeight="1" x14ac:dyDescent="0.3">
      <c r="A47" s="649" t="s">
        <v>595</v>
      </c>
      <c r="B47" s="650" t="s">
        <v>3038</v>
      </c>
      <c r="C47" s="651" t="s">
        <v>601</v>
      </c>
      <c r="D47" s="652" t="s">
        <v>3039</v>
      </c>
      <c r="E47" s="651" t="s">
        <v>627</v>
      </c>
      <c r="F47" s="652" t="s">
        <v>3046</v>
      </c>
      <c r="G47" s="651" t="s">
        <v>639</v>
      </c>
      <c r="H47" s="651" t="s">
        <v>784</v>
      </c>
      <c r="I47" s="651" t="s">
        <v>785</v>
      </c>
      <c r="J47" s="651" t="s">
        <v>786</v>
      </c>
      <c r="K47" s="651" t="s">
        <v>787</v>
      </c>
      <c r="L47" s="653">
        <v>104.18016014696029</v>
      </c>
      <c r="M47" s="653">
        <v>1</v>
      </c>
      <c r="N47" s="654">
        <v>104.18016014696029</v>
      </c>
    </row>
    <row r="48" spans="1:14" ht="14.4" customHeight="1" x14ac:dyDescent="0.3">
      <c r="A48" s="649" t="s">
        <v>595</v>
      </c>
      <c r="B48" s="650" t="s">
        <v>3038</v>
      </c>
      <c r="C48" s="651" t="s">
        <v>601</v>
      </c>
      <c r="D48" s="652" t="s">
        <v>3039</v>
      </c>
      <c r="E48" s="651" t="s">
        <v>627</v>
      </c>
      <c r="F48" s="652" t="s">
        <v>3046</v>
      </c>
      <c r="G48" s="651" t="s">
        <v>639</v>
      </c>
      <c r="H48" s="651" t="s">
        <v>788</v>
      </c>
      <c r="I48" s="651" t="s">
        <v>789</v>
      </c>
      <c r="J48" s="651" t="s">
        <v>790</v>
      </c>
      <c r="K48" s="651" t="s">
        <v>791</v>
      </c>
      <c r="L48" s="653">
        <v>339.75368353352496</v>
      </c>
      <c r="M48" s="653">
        <v>5</v>
      </c>
      <c r="N48" s="654">
        <v>1698.7684176676248</v>
      </c>
    </row>
    <row r="49" spans="1:14" ht="14.4" customHeight="1" x14ac:dyDescent="0.3">
      <c r="A49" s="649" t="s">
        <v>595</v>
      </c>
      <c r="B49" s="650" t="s">
        <v>3038</v>
      </c>
      <c r="C49" s="651" t="s">
        <v>601</v>
      </c>
      <c r="D49" s="652" t="s">
        <v>3039</v>
      </c>
      <c r="E49" s="651" t="s">
        <v>627</v>
      </c>
      <c r="F49" s="652" t="s">
        <v>3046</v>
      </c>
      <c r="G49" s="651" t="s">
        <v>639</v>
      </c>
      <c r="H49" s="651" t="s">
        <v>792</v>
      </c>
      <c r="I49" s="651" t="s">
        <v>793</v>
      </c>
      <c r="J49" s="651" t="s">
        <v>794</v>
      </c>
      <c r="K49" s="651" t="s">
        <v>791</v>
      </c>
      <c r="L49" s="653">
        <v>339.95548154563284</v>
      </c>
      <c r="M49" s="653">
        <v>2</v>
      </c>
      <c r="N49" s="654">
        <v>679.91096309126567</v>
      </c>
    </row>
    <row r="50" spans="1:14" ht="14.4" customHeight="1" x14ac:dyDescent="0.3">
      <c r="A50" s="649" t="s">
        <v>595</v>
      </c>
      <c r="B50" s="650" t="s">
        <v>3038</v>
      </c>
      <c r="C50" s="651" t="s">
        <v>601</v>
      </c>
      <c r="D50" s="652" t="s">
        <v>3039</v>
      </c>
      <c r="E50" s="651" t="s">
        <v>627</v>
      </c>
      <c r="F50" s="652" t="s">
        <v>3046</v>
      </c>
      <c r="G50" s="651" t="s">
        <v>639</v>
      </c>
      <c r="H50" s="651" t="s">
        <v>795</v>
      </c>
      <c r="I50" s="651" t="s">
        <v>796</v>
      </c>
      <c r="J50" s="651" t="s">
        <v>797</v>
      </c>
      <c r="K50" s="651" t="s">
        <v>798</v>
      </c>
      <c r="L50" s="653">
        <v>76.919855221901813</v>
      </c>
      <c r="M50" s="653">
        <v>8</v>
      </c>
      <c r="N50" s="654">
        <v>615.3588417752145</v>
      </c>
    </row>
    <row r="51" spans="1:14" ht="14.4" customHeight="1" x14ac:dyDescent="0.3">
      <c r="A51" s="649" t="s">
        <v>595</v>
      </c>
      <c r="B51" s="650" t="s">
        <v>3038</v>
      </c>
      <c r="C51" s="651" t="s">
        <v>601</v>
      </c>
      <c r="D51" s="652" t="s">
        <v>3039</v>
      </c>
      <c r="E51" s="651" t="s">
        <v>627</v>
      </c>
      <c r="F51" s="652" t="s">
        <v>3046</v>
      </c>
      <c r="G51" s="651" t="s">
        <v>639</v>
      </c>
      <c r="H51" s="651" t="s">
        <v>799</v>
      </c>
      <c r="I51" s="651" t="s">
        <v>800</v>
      </c>
      <c r="J51" s="651" t="s">
        <v>801</v>
      </c>
      <c r="K51" s="651" t="s">
        <v>802</v>
      </c>
      <c r="L51" s="653">
        <v>192.46</v>
      </c>
      <c r="M51" s="653">
        <v>1</v>
      </c>
      <c r="N51" s="654">
        <v>192.46</v>
      </c>
    </row>
    <row r="52" spans="1:14" ht="14.4" customHeight="1" x14ac:dyDescent="0.3">
      <c r="A52" s="649" t="s">
        <v>595</v>
      </c>
      <c r="B52" s="650" t="s">
        <v>3038</v>
      </c>
      <c r="C52" s="651" t="s">
        <v>601</v>
      </c>
      <c r="D52" s="652" t="s">
        <v>3039</v>
      </c>
      <c r="E52" s="651" t="s">
        <v>627</v>
      </c>
      <c r="F52" s="652" t="s">
        <v>3046</v>
      </c>
      <c r="G52" s="651" t="s">
        <v>639</v>
      </c>
      <c r="H52" s="651" t="s">
        <v>803</v>
      </c>
      <c r="I52" s="651" t="s">
        <v>804</v>
      </c>
      <c r="J52" s="651" t="s">
        <v>805</v>
      </c>
      <c r="K52" s="651" t="s">
        <v>806</v>
      </c>
      <c r="L52" s="653">
        <v>45.999946871051471</v>
      </c>
      <c r="M52" s="653">
        <v>3</v>
      </c>
      <c r="N52" s="654">
        <v>137.99984061315442</v>
      </c>
    </row>
    <row r="53" spans="1:14" ht="14.4" customHeight="1" x14ac:dyDescent="0.3">
      <c r="A53" s="649" t="s">
        <v>595</v>
      </c>
      <c r="B53" s="650" t="s">
        <v>3038</v>
      </c>
      <c r="C53" s="651" t="s">
        <v>601</v>
      </c>
      <c r="D53" s="652" t="s">
        <v>3039</v>
      </c>
      <c r="E53" s="651" t="s">
        <v>627</v>
      </c>
      <c r="F53" s="652" t="s">
        <v>3046</v>
      </c>
      <c r="G53" s="651" t="s">
        <v>639</v>
      </c>
      <c r="H53" s="651" t="s">
        <v>807</v>
      </c>
      <c r="I53" s="651" t="s">
        <v>808</v>
      </c>
      <c r="J53" s="651" t="s">
        <v>719</v>
      </c>
      <c r="K53" s="651" t="s">
        <v>809</v>
      </c>
      <c r="L53" s="653">
        <v>22.504600660724027</v>
      </c>
      <c r="M53" s="653">
        <v>130</v>
      </c>
      <c r="N53" s="654">
        <v>2925.5980858941234</v>
      </c>
    </row>
    <row r="54" spans="1:14" ht="14.4" customHeight="1" x14ac:dyDescent="0.3">
      <c r="A54" s="649" t="s">
        <v>595</v>
      </c>
      <c r="B54" s="650" t="s">
        <v>3038</v>
      </c>
      <c r="C54" s="651" t="s">
        <v>601</v>
      </c>
      <c r="D54" s="652" t="s">
        <v>3039</v>
      </c>
      <c r="E54" s="651" t="s">
        <v>627</v>
      </c>
      <c r="F54" s="652" t="s">
        <v>3046</v>
      </c>
      <c r="G54" s="651" t="s">
        <v>639</v>
      </c>
      <c r="H54" s="651" t="s">
        <v>810</v>
      </c>
      <c r="I54" s="651" t="s">
        <v>811</v>
      </c>
      <c r="J54" s="651" t="s">
        <v>812</v>
      </c>
      <c r="K54" s="651" t="s">
        <v>813</v>
      </c>
      <c r="L54" s="653">
        <v>61.141309729985068</v>
      </c>
      <c r="M54" s="653">
        <v>16</v>
      </c>
      <c r="N54" s="654">
        <v>978.26095567976108</v>
      </c>
    </row>
    <row r="55" spans="1:14" ht="14.4" customHeight="1" x14ac:dyDescent="0.3">
      <c r="A55" s="649" t="s">
        <v>595</v>
      </c>
      <c r="B55" s="650" t="s">
        <v>3038</v>
      </c>
      <c r="C55" s="651" t="s">
        <v>601</v>
      </c>
      <c r="D55" s="652" t="s">
        <v>3039</v>
      </c>
      <c r="E55" s="651" t="s">
        <v>627</v>
      </c>
      <c r="F55" s="652" t="s">
        <v>3046</v>
      </c>
      <c r="G55" s="651" t="s">
        <v>639</v>
      </c>
      <c r="H55" s="651" t="s">
        <v>814</v>
      </c>
      <c r="I55" s="651" t="s">
        <v>815</v>
      </c>
      <c r="J55" s="651" t="s">
        <v>816</v>
      </c>
      <c r="K55" s="651" t="s">
        <v>817</v>
      </c>
      <c r="L55" s="653">
        <v>77.081852471692372</v>
      </c>
      <c r="M55" s="653">
        <v>11</v>
      </c>
      <c r="N55" s="654">
        <v>847.90037718861606</v>
      </c>
    </row>
    <row r="56" spans="1:14" ht="14.4" customHeight="1" x14ac:dyDescent="0.3">
      <c r="A56" s="649" t="s">
        <v>595</v>
      </c>
      <c r="B56" s="650" t="s">
        <v>3038</v>
      </c>
      <c r="C56" s="651" t="s">
        <v>601</v>
      </c>
      <c r="D56" s="652" t="s">
        <v>3039</v>
      </c>
      <c r="E56" s="651" t="s">
        <v>627</v>
      </c>
      <c r="F56" s="652" t="s">
        <v>3046</v>
      </c>
      <c r="G56" s="651" t="s">
        <v>639</v>
      </c>
      <c r="H56" s="651" t="s">
        <v>818</v>
      </c>
      <c r="I56" s="651" t="s">
        <v>819</v>
      </c>
      <c r="J56" s="651" t="s">
        <v>820</v>
      </c>
      <c r="K56" s="651" t="s">
        <v>821</v>
      </c>
      <c r="L56" s="653">
        <v>67.870431874323117</v>
      </c>
      <c r="M56" s="653">
        <v>1</v>
      </c>
      <c r="N56" s="654">
        <v>67.870431874323117</v>
      </c>
    </row>
    <row r="57" spans="1:14" ht="14.4" customHeight="1" x14ac:dyDescent="0.3">
      <c r="A57" s="649" t="s">
        <v>595</v>
      </c>
      <c r="B57" s="650" t="s">
        <v>3038</v>
      </c>
      <c r="C57" s="651" t="s">
        <v>601</v>
      </c>
      <c r="D57" s="652" t="s">
        <v>3039</v>
      </c>
      <c r="E57" s="651" t="s">
        <v>627</v>
      </c>
      <c r="F57" s="652" t="s">
        <v>3046</v>
      </c>
      <c r="G57" s="651" t="s">
        <v>639</v>
      </c>
      <c r="H57" s="651" t="s">
        <v>822</v>
      </c>
      <c r="I57" s="651" t="s">
        <v>823</v>
      </c>
      <c r="J57" s="651" t="s">
        <v>824</v>
      </c>
      <c r="K57" s="651" t="s">
        <v>825</v>
      </c>
      <c r="L57" s="653">
        <v>100.30999999999997</v>
      </c>
      <c r="M57" s="653">
        <v>1</v>
      </c>
      <c r="N57" s="654">
        <v>100.30999999999997</v>
      </c>
    </row>
    <row r="58" spans="1:14" ht="14.4" customHeight="1" x14ac:dyDescent="0.3">
      <c r="A58" s="649" t="s">
        <v>595</v>
      </c>
      <c r="B58" s="650" t="s">
        <v>3038</v>
      </c>
      <c r="C58" s="651" t="s">
        <v>601</v>
      </c>
      <c r="D58" s="652" t="s">
        <v>3039</v>
      </c>
      <c r="E58" s="651" t="s">
        <v>627</v>
      </c>
      <c r="F58" s="652" t="s">
        <v>3046</v>
      </c>
      <c r="G58" s="651" t="s">
        <v>639</v>
      </c>
      <c r="H58" s="651" t="s">
        <v>826</v>
      </c>
      <c r="I58" s="651" t="s">
        <v>827</v>
      </c>
      <c r="J58" s="651" t="s">
        <v>828</v>
      </c>
      <c r="K58" s="651" t="s">
        <v>829</v>
      </c>
      <c r="L58" s="653">
        <v>134.23015836676987</v>
      </c>
      <c r="M58" s="653">
        <v>1</v>
      </c>
      <c r="N58" s="654">
        <v>134.23015836676987</v>
      </c>
    </row>
    <row r="59" spans="1:14" ht="14.4" customHeight="1" x14ac:dyDescent="0.3">
      <c r="A59" s="649" t="s">
        <v>595</v>
      </c>
      <c r="B59" s="650" t="s">
        <v>3038</v>
      </c>
      <c r="C59" s="651" t="s">
        <v>601</v>
      </c>
      <c r="D59" s="652" t="s">
        <v>3039</v>
      </c>
      <c r="E59" s="651" t="s">
        <v>627</v>
      </c>
      <c r="F59" s="652" t="s">
        <v>3046</v>
      </c>
      <c r="G59" s="651" t="s">
        <v>639</v>
      </c>
      <c r="H59" s="651" t="s">
        <v>830</v>
      </c>
      <c r="I59" s="651" t="s">
        <v>831</v>
      </c>
      <c r="J59" s="651" t="s">
        <v>832</v>
      </c>
      <c r="K59" s="651" t="s">
        <v>833</v>
      </c>
      <c r="L59" s="653">
        <v>161.81923913043477</v>
      </c>
      <c r="M59" s="653">
        <v>23</v>
      </c>
      <c r="N59" s="654">
        <v>3721.8424999999997</v>
      </c>
    </row>
    <row r="60" spans="1:14" ht="14.4" customHeight="1" x14ac:dyDescent="0.3">
      <c r="A60" s="649" t="s">
        <v>595</v>
      </c>
      <c r="B60" s="650" t="s">
        <v>3038</v>
      </c>
      <c r="C60" s="651" t="s">
        <v>601</v>
      </c>
      <c r="D60" s="652" t="s">
        <v>3039</v>
      </c>
      <c r="E60" s="651" t="s">
        <v>627</v>
      </c>
      <c r="F60" s="652" t="s">
        <v>3046</v>
      </c>
      <c r="G60" s="651" t="s">
        <v>639</v>
      </c>
      <c r="H60" s="651" t="s">
        <v>834</v>
      </c>
      <c r="I60" s="651" t="s">
        <v>835</v>
      </c>
      <c r="J60" s="651" t="s">
        <v>836</v>
      </c>
      <c r="K60" s="651" t="s">
        <v>837</v>
      </c>
      <c r="L60" s="653">
        <v>92.850117418249681</v>
      </c>
      <c r="M60" s="653">
        <v>1</v>
      </c>
      <c r="N60" s="654">
        <v>92.850117418249681</v>
      </c>
    </row>
    <row r="61" spans="1:14" ht="14.4" customHeight="1" x14ac:dyDescent="0.3">
      <c r="A61" s="649" t="s">
        <v>595</v>
      </c>
      <c r="B61" s="650" t="s">
        <v>3038</v>
      </c>
      <c r="C61" s="651" t="s">
        <v>601</v>
      </c>
      <c r="D61" s="652" t="s">
        <v>3039</v>
      </c>
      <c r="E61" s="651" t="s">
        <v>627</v>
      </c>
      <c r="F61" s="652" t="s">
        <v>3046</v>
      </c>
      <c r="G61" s="651" t="s">
        <v>639</v>
      </c>
      <c r="H61" s="651" t="s">
        <v>838</v>
      </c>
      <c r="I61" s="651" t="s">
        <v>839</v>
      </c>
      <c r="J61" s="651" t="s">
        <v>840</v>
      </c>
      <c r="K61" s="651" t="s">
        <v>841</v>
      </c>
      <c r="L61" s="653">
        <v>108.60993028267899</v>
      </c>
      <c r="M61" s="653">
        <v>1</v>
      </c>
      <c r="N61" s="654">
        <v>108.60993028267899</v>
      </c>
    </row>
    <row r="62" spans="1:14" ht="14.4" customHeight="1" x14ac:dyDescent="0.3">
      <c r="A62" s="649" t="s">
        <v>595</v>
      </c>
      <c r="B62" s="650" t="s">
        <v>3038</v>
      </c>
      <c r="C62" s="651" t="s">
        <v>601</v>
      </c>
      <c r="D62" s="652" t="s">
        <v>3039</v>
      </c>
      <c r="E62" s="651" t="s">
        <v>627</v>
      </c>
      <c r="F62" s="652" t="s">
        <v>3046</v>
      </c>
      <c r="G62" s="651" t="s">
        <v>639</v>
      </c>
      <c r="H62" s="651" t="s">
        <v>842</v>
      </c>
      <c r="I62" s="651" t="s">
        <v>843</v>
      </c>
      <c r="J62" s="651" t="s">
        <v>844</v>
      </c>
      <c r="K62" s="651" t="s">
        <v>845</v>
      </c>
      <c r="L62" s="653">
        <v>167.78499999999997</v>
      </c>
      <c r="M62" s="653">
        <v>4</v>
      </c>
      <c r="N62" s="654">
        <v>671.13999999999987</v>
      </c>
    </row>
    <row r="63" spans="1:14" ht="14.4" customHeight="1" x14ac:dyDescent="0.3">
      <c r="A63" s="649" t="s">
        <v>595</v>
      </c>
      <c r="B63" s="650" t="s">
        <v>3038</v>
      </c>
      <c r="C63" s="651" t="s">
        <v>601</v>
      </c>
      <c r="D63" s="652" t="s">
        <v>3039</v>
      </c>
      <c r="E63" s="651" t="s">
        <v>627</v>
      </c>
      <c r="F63" s="652" t="s">
        <v>3046</v>
      </c>
      <c r="G63" s="651" t="s">
        <v>639</v>
      </c>
      <c r="H63" s="651" t="s">
        <v>846</v>
      </c>
      <c r="I63" s="651" t="s">
        <v>847</v>
      </c>
      <c r="J63" s="651" t="s">
        <v>848</v>
      </c>
      <c r="K63" s="651" t="s">
        <v>849</v>
      </c>
      <c r="L63" s="653">
        <v>22.3</v>
      </c>
      <c r="M63" s="653">
        <v>4</v>
      </c>
      <c r="N63" s="654">
        <v>89.2</v>
      </c>
    </row>
    <row r="64" spans="1:14" ht="14.4" customHeight="1" x14ac:dyDescent="0.3">
      <c r="A64" s="649" t="s">
        <v>595</v>
      </c>
      <c r="B64" s="650" t="s">
        <v>3038</v>
      </c>
      <c r="C64" s="651" t="s">
        <v>601</v>
      </c>
      <c r="D64" s="652" t="s">
        <v>3039</v>
      </c>
      <c r="E64" s="651" t="s">
        <v>627</v>
      </c>
      <c r="F64" s="652" t="s">
        <v>3046</v>
      </c>
      <c r="G64" s="651" t="s">
        <v>639</v>
      </c>
      <c r="H64" s="651" t="s">
        <v>850</v>
      </c>
      <c r="I64" s="651" t="s">
        <v>851</v>
      </c>
      <c r="J64" s="651" t="s">
        <v>852</v>
      </c>
      <c r="K64" s="651" t="s">
        <v>853</v>
      </c>
      <c r="L64" s="653">
        <v>65.239999999999995</v>
      </c>
      <c r="M64" s="653">
        <v>3</v>
      </c>
      <c r="N64" s="654">
        <v>195.71999999999997</v>
      </c>
    </row>
    <row r="65" spans="1:14" ht="14.4" customHeight="1" x14ac:dyDescent="0.3">
      <c r="A65" s="649" t="s">
        <v>595</v>
      </c>
      <c r="B65" s="650" t="s">
        <v>3038</v>
      </c>
      <c r="C65" s="651" t="s">
        <v>601</v>
      </c>
      <c r="D65" s="652" t="s">
        <v>3039</v>
      </c>
      <c r="E65" s="651" t="s">
        <v>627</v>
      </c>
      <c r="F65" s="652" t="s">
        <v>3046</v>
      </c>
      <c r="G65" s="651" t="s">
        <v>639</v>
      </c>
      <c r="H65" s="651" t="s">
        <v>854</v>
      </c>
      <c r="I65" s="651" t="s">
        <v>855</v>
      </c>
      <c r="J65" s="651" t="s">
        <v>856</v>
      </c>
      <c r="K65" s="651" t="s">
        <v>857</v>
      </c>
      <c r="L65" s="653">
        <v>0</v>
      </c>
      <c r="M65" s="653">
        <v>0</v>
      </c>
      <c r="N65" s="654">
        <v>0</v>
      </c>
    </row>
    <row r="66" spans="1:14" ht="14.4" customHeight="1" x14ac:dyDescent="0.3">
      <c r="A66" s="649" t="s">
        <v>595</v>
      </c>
      <c r="B66" s="650" t="s">
        <v>3038</v>
      </c>
      <c r="C66" s="651" t="s">
        <v>601</v>
      </c>
      <c r="D66" s="652" t="s">
        <v>3039</v>
      </c>
      <c r="E66" s="651" t="s">
        <v>627</v>
      </c>
      <c r="F66" s="652" t="s">
        <v>3046</v>
      </c>
      <c r="G66" s="651" t="s">
        <v>639</v>
      </c>
      <c r="H66" s="651" t="s">
        <v>858</v>
      </c>
      <c r="I66" s="651" t="s">
        <v>859</v>
      </c>
      <c r="J66" s="651" t="s">
        <v>860</v>
      </c>
      <c r="K66" s="651" t="s">
        <v>861</v>
      </c>
      <c r="L66" s="653">
        <v>119.79905085226271</v>
      </c>
      <c r="M66" s="653">
        <v>2</v>
      </c>
      <c r="N66" s="654">
        <v>239.59810170452542</v>
      </c>
    </row>
    <row r="67" spans="1:14" ht="14.4" customHeight="1" x14ac:dyDescent="0.3">
      <c r="A67" s="649" t="s">
        <v>595</v>
      </c>
      <c r="B67" s="650" t="s">
        <v>3038</v>
      </c>
      <c r="C67" s="651" t="s">
        <v>601</v>
      </c>
      <c r="D67" s="652" t="s">
        <v>3039</v>
      </c>
      <c r="E67" s="651" t="s">
        <v>627</v>
      </c>
      <c r="F67" s="652" t="s">
        <v>3046</v>
      </c>
      <c r="G67" s="651" t="s">
        <v>639</v>
      </c>
      <c r="H67" s="651" t="s">
        <v>862</v>
      </c>
      <c r="I67" s="651" t="s">
        <v>863</v>
      </c>
      <c r="J67" s="651" t="s">
        <v>864</v>
      </c>
      <c r="K67" s="651" t="s">
        <v>865</v>
      </c>
      <c r="L67" s="653">
        <v>123.12462898746686</v>
      </c>
      <c r="M67" s="653">
        <v>11</v>
      </c>
      <c r="N67" s="654">
        <v>1354.3709188621356</v>
      </c>
    </row>
    <row r="68" spans="1:14" ht="14.4" customHeight="1" x14ac:dyDescent="0.3">
      <c r="A68" s="649" t="s">
        <v>595</v>
      </c>
      <c r="B68" s="650" t="s">
        <v>3038</v>
      </c>
      <c r="C68" s="651" t="s">
        <v>601</v>
      </c>
      <c r="D68" s="652" t="s">
        <v>3039</v>
      </c>
      <c r="E68" s="651" t="s">
        <v>627</v>
      </c>
      <c r="F68" s="652" t="s">
        <v>3046</v>
      </c>
      <c r="G68" s="651" t="s">
        <v>639</v>
      </c>
      <c r="H68" s="651" t="s">
        <v>866</v>
      </c>
      <c r="I68" s="651" t="s">
        <v>867</v>
      </c>
      <c r="J68" s="651" t="s">
        <v>864</v>
      </c>
      <c r="K68" s="651" t="s">
        <v>868</v>
      </c>
      <c r="L68" s="653">
        <v>142.2428571428571</v>
      </c>
      <c r="M68" s="653">
        <v>7</v>
      </c>
      <c r="N68" s="654">
        <v>995.69999999999982</v>
      </c>
    </row>
    <row r="69" spans="1:14" ht="14.4" customHeight="1" x14ac:dyDescent="0.3">
      <c r="A69" s="649" t="s">
        <v>595</v>
      </c>
      <c r="B69" s="650" t="s">
        <v>3038</v>
      </c>
      <c r="C69" s="651" t="s">
        <v>601</v>
      </c>
      <c r="D69" s="652" t="s">
        <v>3039</v>
      </c>
      <c r="E69" s="651" t="s">
        <v>627</v>
      </c>
      <c r="F69" s="652" t="s">
        <v>3046</v>
      </c>
      <c r="G69" s="651" t="s">
        <v>639</v>
      </c>
      <c r="H69" s="651" t="s">
        <v>869</v>
      </c>
      <c r="I69" s="651" t="s">
        <v>870</v>
      </c>
      <c r="J69" s="651" t="s">
        <v>871</v>
      </c>
      <c r="K69" s="651" t="s">
        <v>872</v>
      </c>
      <c r="L69" s="653">
        <v>73.417321836113445</v>
      </c>
      <c r="M69" s="653">
        <v>22</v>
      </c>
      <c r="N69" s="654">
        <v>1615.1810803944959</v>
      </c>
    </row>
    <row r="70" spans="1:14" ht="14.4" customHeight="1" x14ac:dyDescent="0.3">
      <c r="A70" s="649" t="s">
        <v>595</v>
      </c>
      <c r="B70" s="650" t="s">
        <v>3038</v>
      </c>
      <c r="C70" s="651" t="s">
        <v>601</v>
      </c>
      <c r="D70" s="652" t="s">
        <v>3039</v>
      </c>
      <c r="E70" s="651" t="s">
        <v>627</v>
      </c>
      <c r="F70" s="652" t="s">
        <v>3046</v>
      </c>
      <c r="G70" s="651" t="s">
        <v>639</v>
      </c>
      <c r="H70" s="651" t="s">
        <v>873</v>
      </c>
      <c r="I70" s="651" t="s">
        <v>874</v>
      </c>
      <c r="J70" s="651" t="s">
        <v>875</v>
      </c>
      <c r="K70" s="651" t="s">
        <v>876</v>
      </c>
      <c r="L70" s="653">
        <v>47.033683599762426</v>
      </c>
      <c r="M70" s="653">
        <v>19</v>
      </c>
      <c r="N70" s="654">
        <v>893.63998839548606</v>
      </c>
    </row>
    <row r="71" spans="1:14" ht="14.4" customHeight="1" x14ac:dyDescent="0.3">
      <c r="A71" s="649" t="s">
        <v>595</v>
      </c>
      <c r="B71" s="650" t="s">
        <v>3038</v>
      </c>
      <c r="C71" s="651" t="s">
        <v>601</v>
      </c>
      <c r="D71" s="652" t="s">
        <v>3039</v>
      </c>
      <c r="E71" s="651" t="s">
        <v>627</v>
      </c>
      <c r="F71" s="652" t="s">
        <v>3046</v>
      </c>
      <c r="G71" s="651" t="s">
        <v>639</v>
      </c>
      <c r="H71" s="651" t="s">
        <v>877</v>
      </c>
      <c r="I71" s="651" t="s">
        <v>878</v>
      </c>
      <c r="J71" s="651" t="s">
        <v>879</v>
      </c>
      <c r="K71" s="651" t="s">
        <v>880</v>
      </c>
      <c r="L71" s="653">
        <v>92.48009461067781</v>
      </c>
      <c r="M71" s="653">
        <v>2</v>
      </c>
      <c r="N71" s="654">
        <v>184.96018922135562</v>
      </c>
    </row>
    <row r="72" spans="1:14" ht="14.4" customHeight="1" x14ac:dyDescent="0.3">
      <c r="A72" s="649" t="s">
        <v>595</v>
      </c>
      <c r="B72" s="650" t="s">
        <v>3038</v>
      </c>
      <c r="C72" s="651" t="s">
        <v>601</v>
      </c>
      <c r="D72" s="652" t="s">
        <v>3039</v>
      </c>
      <c r="E72" s="651" t="s">
        <v>627</v>
      </c>
      <c r="F72" s="652" t="s">
        <v>3046</v>
      </c>
      <c r="G72" s="651" t="s">
        <v>639</v>
      </c>
      <c r="H72" s="651" t="s">
        <v>881</v>
      </c>
      <c r="I72" s="651" t="s">
        <v>882</v>
      </c>
      <c r="J72" s="651" t="s">
        <v>883</v>
      </c>
      <c r="K72" s="651" t="s">
        <v>884</v>
      </c>
      <c r="L72" s="653">
        <v>48.771924103237872</v>
      </c>
      <c r="M72" s="653">
        <v>5</v>
      </c>
      <c r="N72" s="654">
        <v>243.85962051618935</v>
      </c>
    </row>
    <row r="73" spans="1:14" ht="14.4" customHeight="1" x14ac:dyDescent="0.3">
      <c r="A73" s="649" t="s">
        <v>595</v>
      </c>
      <c r="B73" s="650" t="s">
        <v>3038</v>
      </c>
      <c r="C73" s="651" t="s">
        <v>601</v>
      </c>
      <c r="D73" s="652" t="s">
        <v>3039</v>
      </c>
      <c r="E73" s="651" t="s">
        <v>627</v>
      </c>
      <c r="F73" s="652" t="s">
        <v>3046</v>
      </c>
      <c r="G73" s="651" t="s">
        <v>639</v>
      </c>
      <c r="H73" s="651" t="s">
        <v>885</v>
      </c>
      <c r="I73" s="651" t="s">
        <v>886</v>
      </c>
      <c r="J73" s="651" t="s">
        <v>887</v>
      </c>
      <c r="K73" s="651" t="s">
        <v>888</v>
      </c>
      <c r="L73" s="653">
        <v>41.694838666599281</v>
      </c>
      <c r="M73" s="653">
        <v>31</v>
      </c>
      <c r="N73" s="654">
        <v>1292.5399986645778</v>
      </c>
    </row>
    <row r="74" spans="1:14" ht="14.4" customHeight="1" x14ac:dyDescent="0.3">
      <c r="A74" s="649" t="s">
        <v>595</v>
      </c>
      <c r="B74" s="650" t="s">
        <v>3038</v>
      </c>
      <c r="C74" s="651" t="s">
        <v>601</v>
      </c>
      <c r="D74" s="652" t="s">
        <v>3039</v>
      </c>
      <c r="E74" s="651" t="s">
        <v>627</v>
      </c>
      <c r="F74" s="652" t="s">
        <v>3046</v>
      </c>
      <c r="G74" s="651" t="s">
        <v>639</v>
      </c>
      <c r="H74" s="651" t="s">
        <v>889</v>
      </c>
      <c r="I74" s="651" t="s">
        <v>890</v>
      </c>
      <c r="J74" s="651" t="s">
        <v>887</v>
      </c>
      <c r="K74" s="651" t="s">
        <v>891</v>
      </c>
      <c r="L74" s="653">
        <v>292.51027415380491</v>
      </c>
      <c r="M74" s="653">
        <v>14</v>
      </c>
      <c r="N74" s="654">
        <v>4095.1438381532689</v>
      </c>
    </row>
    <row r="75" spans="1:14" ht="14.4" customHeight="1" x14ac:dyDescent="0.3">
      <c r="A75" s="649" t="s">
        <v>595</v>
      </c>
      <c r="B75" s="650" t="s">
        <v>3038</v>
      </c>
      <c r="C75" s="651" t="s">
        <v>601</v>
      </c>
      <c r="D75" s="652" t="s">
        <v>3039</v>
      </c>
      <c r="E75" s="651" t="s">
        <v>627</v>
      </c>
      <c r="F75" s="652" t="s">
        <v>3046</v>
      </c>
      <c r="G75" s="651" t="s">
        <v>639</v>
      </c>
      <c r="H75" s="651" t="s">
        <v>892</v>
      </c>
      <c r="I75" s="651" t="s">
        <v>893</v>
      </c>
      <c r="J75" s="651" t="s">
        <v>894</v>
      </c>
      <c r="K75" s="651" t="s">
        <v>895</v>
      </c>
      <c r="L75" s="653">
        <v>392.8900000000001</v>
      </c>
      <c r="M75" s="653">
        <v>2</v>
      </c>
      <c r="N75" s="654">
        <v>785.7800000000002</v>
      </c>
    </row>
    <row r="76" spans="1:14" ht="14.4" customHeight="1" x14ac:dyDescent="0.3">
      <c r="A76" s="649" t="s">
        <v>595</v>
      </c>
      <c r="B76" s="650" t="s">
        <v>3038</v>
      </c>
      <c r="C76" s="651" t="s">
        <v>601</v>
      </c>
      <c r="D76" s="652" t="s">
        <v>3039</v>
      </c>
      <c r="E76" s="651" t="s">
        <v>627</v>
      </c>
      <c r="F76" s="652" t="s">
        <v>3046</v>
      </c>
      <c r="G76" s="651" t="s">
        <v>639</v>
      </c>
      <c r="H76" s="651" t="s">
        <v>896</v>
      </c>
      <c r="I76" s="651" t="s">
        <v>897</v>
      </c>
      <c r="J76" s="651" t="s">
        <v>898</v>
      </c>
      <c r="K76" s="651" t="s">
        <v>899</v>
      </c>
      <c r="L76" s="653">
        <v>91.569960339528649</v>
      </c>
      <c r="M76" s="653">
        <v>4</v>
      </c>
      <c r="N76" s="654">
        <v>366.2798413581146</v>
      </c>
    </row>
    <row r="77" spans="1:14" ht="14.4" customHeight="1" x14ac:dyDescent="0.3">
      <c r="A77" s="649" t="s">
        <v>595</v>
      </c>
      <c r="B77" s="650" t="s">
        <v>3038</v>
      </c>
      <c r="C77" s="651" t="s">
        <v>601</v>
      </c>
      <c r="D77" s="652" t="s">
        <v>3039</v>
      </c>
      <c r="E77" s="651" t="s">
        <v>627</v>
      </c>
      <c r="F77" s="652" t="s">
        <v>3046</v>
      </c>
      <c r="G77" s="651" t="s">
        <v>639</v>
      </c>
      <c r="H77" s="651" t="s">
        <v>900</v>
      </c>
      <c r="I77" s="651" t="s">
        <v>901</v>
      </c>
      <c r="J77" s="651" t="s">
        <v>902</v>
      </c>
      <c r="K77" s="651" t="s">
        <v>903</v>
      </c>
      <c r="L77" s="653">
        <v>56.220161616974799</v>
      </c>
      <c r="M77" s="653">
        <v>1</v>
      </c>
      <c r="N77" s="654">
        <v>56.220161616974799</v>
      </c>
    </row>
    <row r="78" spans="1:14" ht="14.4" customHeight="1" x14ac:dyDescent="0.3">
      <c r="A78" s="649" t="s">
        <v>595</v>
      </c>
      <c r="B78" s="650" t="s">
        <v>3038</v>
      </c>
      <c r="C78" s="651" t="s">
        <v>601</v>
      </c>
      <c r="D78" s="652" t="s">
        <v>3039</v>
      </c>
      <c r="E78" s="651" t="s">
        <v>627</v>
      </c>
      <c r="F78" s="652" t="s">
        <v>3046</v>
      </c>
      <c r="G78" s="651" t="s">
        <v>639</v>
      </c>
      <c r="H78" s="651" t="s">
        <v>904</v>
      </c>
      <c r="I78" s="651" t="s">
        <v>905</v>
      </c>
      <c r="J78" s="651" t="s">
        <v>906</v>
      </c>
      <c r="K78" s="651" t="s">
        <v>907</v>
      </c>
      <c r="L78" s="653">
        <v>37.92</v>
      </c>
      <c r="M78" s="653">
        <v>1</v>
      </c>
      <c r="N78" s="654">
        <v>37.92</v>
      </c>
    </row>
    <row r="79" spans="1:14" ht="14.4" customHeight="1" x14ac:dyDescent="0.3">
      <c r="A79" s="649" t="s">
        <v>595</v>
      </c>
      <c r="B79" s="650" t="s">
        <v>3038</v>
      </c>
      <c r="C79" s="651" t="s">
        <v>601</v>
      </c>
      <c r="D79" s="652" t="s">
        <v>3039</v>
      </c>
      <c r="E79" s="651" t="s">
        <v>627</v>
      </c>
      <c r="F79" s="652" t="s">
        <v>3046</v>
      </c>
      <c r="G79" s="651" t="s">
        <v>639</v>
      </c>
      <c r="H79" s="651" t="s">
        <v>908</v>
      </c>
      <c r="I79" s="651" t="s">
        <v>909</v>
      </c>
      <c r="J79" s="651" t="s">
        <v>910</v>
      </c>
      <c r="K79" s="651" t="s">
        <v>911</v>
      </c>
      <c r="L79" s="653">
        <v>57.009986663530682</v>
      </c>
      <c r="M79" s="653">
        <v>4</v>
      </c>
      <c r="N79" s="654">
        <v>228.03994665412273</v>
      </c>
    </row>
    <row r="80" spans="1:14" ht="14.4" customHeight="1" x14ac:dyDescent="0.3">
      <c r="A80" s="649" t="s">
        <v>595</v>
      </c>
      <c r="B80" s="650" t="s">
        <v>3038</v>
      </c>
      <c r="C80" s="651" t="s">
        <v>601</v>
      </c>
      <c r="D80" s="652" t="s">
        <v>3039</v>
      </c>
      <c r="E80" s="651" t="s">
        <v>627</v>
      </c>
      <c r="F80" s="652" t="s">
        <v>3046</v>
      </c>
      <c r="G80" s="651" t="s">
        <v>639</v>
      </c>
      <c r="H80" s="651" t="s">
        <v>912</v>
      </c>
      <c r="I80" s="651" t="s">
        <v>913</v>
      </c>
      <c r="J80" s="651" t="s">
        <v>914</v>
      </c>
      <c r="K80" s="651" t="s">
        <v>915</v>
      </c>
      <c r="L80" s="653">
        <v>151.59673124208754</v>
      </c>
      <c r="M80" s="653">
        <v>3</v>
      </c>
      <c r="N80" s="654">
        <v>454.7901937262626</v>
      </c>
    </row>
    <row r="81" spans="1:14" ht="14.4" customHeight="1" x14ac:dyDescent="0.3">
      <c r="A81" s="649" t="s">
        <v>595</v>
      </c>
      <c r="B81" s="650" t="s">
        <v>3038</v>
      </c>
      <c r="C81" s="651" t="s">
        <v>601</v>
      </c>
      <c r="D81" s="652" t="s">
        <v>3039</v>
      </c>
      <c r="E81" s="651" t="s">
        <v>627</v>
      </c>
      <c r="F81" s="652" t="s">
        <v>3046</v>
      </c>
      <c r="G81" s="651" t="s">
        <v>639</v>
      </c>
      <c r="H81" s="651" t="s">
        <v>916</v>
      </c>
      <c r="I81" s="651" t="s">
        <v>237</v>
      </c>
      <c r="J81" s="651" t="s">
        <v>917</v>
      </c>
      <c r="K81" s="651"/>
      <c r="L81" s="653">
        <v>276.90999999999997</v>
      </c>
      <c r="M81" s="653">
        <v>1</v>
      </c>
      <c r="N81" s="654">
        <v>276.90999999999997</v>
      </c>
    </row>
    <row r="82" spans="1:14" ht="14.4" customHeight="1" x14ac:dyDescent="0.3">
      <c r="A82" s="649" t="s">
        <v>595</v>
      </c>
      <c r="B82" s="650" t="s">
        <v>3038</v>
      </c>
      <c r="C82" s="651" t="s">
        <v>601</v>
      </c>
      <c r="D82" s="652" t="s">
        <v>3039</v>
      </c>
      <c r="E82" s="651" t="s">
        <v>627</v>
      </c>
      <c r="F82" s="652" t="s">
        <v>3046</v>
      </c>
      <c r="G82" s="651" t="s">
        <v>639</v>
      </c>
      <c r="H82" s="651" t="s">
        <v>918</v>
      </c>
      <c r="I82" s="651" t="s">
        <v>237</v>
      </c>
      <c r="J82" s="651" t="s">
        <v>919</v>
      </c>
      <c r="K82" s="651"/>
      <c r="L82" s="653">
        <v>196.24721734411082</v>
      </c>
      <c r="M82" s="653">
        <v>3</v>
      </c>
      <c r="N82" s="654">
        <v>588.74165203233247</v>
      </c>
    </row>
    <row r="83" spans="1:14" ht="14.4" customHeight="1" x14ac:dyDescent="0.3">
      <c r="A83" s="649" t="s">
        <v>595</v>
      </c>
      <c r="B83" s="650" t="s">
        <v>3038</v>
      </c>
      <c r="C83" s="651" t="s">
        <v>601</v>
      </c>
      <c r="D83" s="652" t="s">
        <v>3039</v>
      </c>
      <c r="E83" s="651" t="s">
        <v>627</v>
      </c>
      <c r="F83" s="652" t="s">
        <v>3046</v>
      </c>
      <c r="G83" s="651" t="s">
        <v>639</v>
      </c>
      <c r="H83" s="651" t="s">
        <v>920</v>
      </c>
      <c r="I83" s="651" t="s">
        <v>237</v>
      </c>
      <c r="J83" s="651" t="s">
        <v>921</v>
      </c>
      <c r="K83" s="651"/>
      <c r="L83" s="653">
        <v>147.49977203165844</v>
      </c>
      <c r="M83" s="653">
        <v>2</v>
      </c>
      <c r="N83" s="654">
        <v>294.99954406331688</v>
      </c>
    </row>
    <row r="84" spans="1:14" ht="14.4" customHeight="1" x14ac:dyDescent="0.3">
      <c r="A84" s="649" t="s">
        <v>595</v>
      </c>
      <c r="B84" s="650" t="s">
        <v>3038</v>
      </c>
      <c r="C84" s="651" t="s">
        <v>601</v>
      </c>
      <c r="D84" s="652" t="s">
        <v>3039</v>
      </c>
      <c r="E84" s="651" t="s">
        <v>627</v>
      </c>
      <c r="F84" s="652" t="s">
        <v>3046</v>
      </c>
      <c r="G84" s="651" t="s">
        <v>639</v>
      </c>
      <c r="H84" s="651" t="s">
        <v>922</v>
      </c>
      <c r="I84" s="651" t="s">
        <v>237</v>
      </c>
      <c r="J84" s="651" t="s">
        <v>923</v>
      </c>
      <c r="K84" s="651"/>
      <c r="L84" s="653">
        <v>100.68038113339881</v>
      </c>
      <c r="M84" s="653">
        <v>4</v>
      </c>
      <c r="N84" s="654">
        <v>402.72152453359524</v>
      </c>
    </row>
    <row r="85" spans="1:14" ht="14.4" customHeight="1" x14ac:dyDescent="0.3">
      <c r="A85" s="649" t="s">
        <v>595</v>
      </c>
      <c r="B85" s="650" t="s">
        <v>3038</v>
      </c>
      <c r="C85" s="651" t="s">
        <v>601</v>
      </c>
      <c r="D85" s="652" t="s">
        <v>3039</v>
      </c>
      <c r="E85" s="651" t="s">
        <v>627</v>
      </c>
      <c r="F85" s="652" t="s">
        <v>3046</v>
      </c>
      <c r="G85" s="651" t="s">
        <v>639</v>
      </c>
      <c r="H85" s="651" t="s">
        <v>924</v>
      </c>
      <c r="I85" s="651" t="s">
        <v>925</v>
      </c>
      <c r="J85" s="651" t="s">
        <v>926</v>
      </c>
      <c r="K85" s="651" t="s">
        <v>927</v>
      </c>
      <c r="L85" s="653">
        <v>28.350000000000012</v>
      </c>
      <c r="M85" s="653">
        <v>3</v>
      </c>
      <c r="N85" s="654">
        <v>85.05000000000004</v>
      </c>
    </row>
    <row r="86" spans="1:14" ht="14.4" customHeight="1" x14ac:dyDescent="0.3">
      <c r="A86" s="649" t="s">
        <v>595</v>
      </c>
      <c r="B86" s="650" t="s">
        <v>3038</v>
      </c>
      <c r="C86" s="651" t="s">
        <v>601</v>
      </c>
      <c r="D86" s="652" t="s">
        <v>3039</v>
      </c>
      <c r="E86" s="651" t="s">
        <v>627</v>
      </c>
      <c r="F86" s="652" t="s">
        <v>3046</v>
      </c>
      <c r="G86" s="651" t="s">
        <v>639</v>
      </c>
      <c r="H86" s="651" t="s">
        <v>928</v>
      </c>
      <c r="I86" s="651" t="s">
        <v>929</v>
      </c>
      <c r="J86" s="651" t="s">
        <v>930</v>
      </c>
      <c r="K86" s="651" t="s">
        <v>931</v>
      </c>
      <c r="L86" s="653">
        <v>59.460185055102166</v>
      </c>
      <c r="M86" s="653">
        <v>1</v>
      </c>
      <c r="N86" s="654">
        <v>59.460185055102166</v>
      </c>
    </row>
    <row r="87" spans="1:14" ht="14.4" customHeight="1" x14ac:dyDescent="0.3">
      <c r="A87" s="649" t="s">
        <v>595</v>
      </c>
      <c r="B87" s="650" t="s">
        <v>3038</v>
      </c>
      <c r="C87" s="651" t="s">
        <v>601</v>
      </c>
      <c r="D87" s="652" t="s">
        <v>3039</v>
      </c>
      <c r="E87" s="651" t="s">
        <v>627</v>
      </c>
      <c r="F87" s="652" t="s">
        <v>3046</v>
      </c>
      <c r="G87" s="651" t="s">
        <v>639</v>
      </c>
      <c r="H87" s="651" t="s">
        <v>932</v>
      </c>
      <c r="I87" s="651" t="s">
        <v>933</v>
      </c>
      <c r="J87" s="651" t="s">
        <v>934</v>
      </c>
      <c r="K87" s="651" t="s">
        <v>935</v>
      </c>
      <c r="L87" s="653">
        <v>64.362839178010631</v>
      </c>
      <c r="M87" s="653">
        <v>17</v>
      </c>
      <c r="N87" s="654">
        <v>1094.1682660261808</v>
      </c>
    </row>
    <row r="88" spans="1:14" ht="14.4" customHeight="1" x14ac:dyDescent="0.3">
      <c r="A88" s="649" t="s">
        <v>595</v>
      </c>
      <c r="B88" s="650" t="s">
        <v>3038</v>
      </c>
      <c r="C88" s="651" t="s">
        <v>601</v>
      </c>
      <c r="D88" s="652" t="s">
        <v>3039</v>
      </c>
      <c r="E88" s="651" t="s">
        <v>627</v>
      </c>
      <c r="F88" s="652" t="s">
        <v>3046</v>
      </c>
      <c r="G88" s="651" t="s">
        <v>639</v>
      </c>
      <c r="H88" s="651" t="s">
        <v>936</v>
      </c>
      <c r="I88" s="651" t="s">
        <v>937</v>
      </c>
      <c r="J88" s="651" t="s">
        <v>938</v>
      </c>
      <c r="K88" s="651" t="s">
        <v>939</v>
      </c>
      <c r="L88" s="653">
        <v>118.35701406257215</v>
      </c>
      <c r="M88" s="653">
        <v>3</v>
      </c>
      <c r="N88" s="654">
        <v>355.07104218771644</v>
      </c>
    </row>
    <row r="89" spans="1:14" ht="14.4" customHeight="1" x14ac:dyDescent="0.3">
      <c r="A89" s="649" t="s">
        <v>595</v>
      </c>
      <c r="B89" s="650" t="s">
        <v>3038</v>
      </c>
      <c r="C89" s="651" t="s">
        <v>601</v>
      </c>
      <c r="D89" s="652" t="s">
        <v>3039</v>
      </c>
      <c r="E89" s="651" t="s">
        <v>627</v>
      </c>
      <c r="F89" s="652" t="s">
        <v>3046</v>
      </c>
      <c r="G89" s="651" t="s">
        <v>639</v>
      </c>
      <c r="H89" s="651" t="s">
        <v>940</v>
      </c>
      <c r="I89" s="651" t="s">
        <v>941</v>
      </c>
      <c r="J89" s="651" t="s">
        <v>942</v>
      </c>
      <c r="K89" s="651" t="s">
        <v>943</v>
      </c>
      <c r="L89" s="653">
        <v>122.15999999999994</v>
      </c>
      <c r="M89" s="653">
        <v>1</v>
      </c>
      <c r="N89" s="654">
        <v>122.15999999999994</v>
      </c>
    </row>
    <row r="90" spans="1:14" ht="14.4" customHeight="1" x14ac:dyDescent="0.3">
      <c r="A90" s="649" t="s">
        <v>595</v>
      </c>
      <c r="B90" s="650" t="s">
        <v>3038</v>
      </c>
      <c r="C90" s="651" t="s">
        <v>601</v>
      </c>
      <c r="D90" s="652" t="s">
        <v>3039</v>
      </c>
      <c r="E90" s="651" t="s">
        <v>627</v>
      </c>
      <c r="F90" s="652" t="s">
        <v>3046</v>
      </c>
      <c r="G90" s="651" t="s">
        <v>639</v>
      </c>
      <c r="H90" s="651" t="s">
        <v>944</v>
      </c>
      <c r="I90" s="651" t="s">
        <v>945</v>
      </c>
      <c r="J90" s="651" t="s">
        <v>946</v>
      </c>
      <c r="K90" s="651" t="s">
        <v>947</v>
      </c>
      <c r="L90" s="653">
        <v>42.419999922951341</v>
      </c>
      <c r="M90" s="653">
        <v>10</v>
      </c>
      <c r="N90" s="654">
        <v>424.19999922951342</v>
      </c>
    </row>
    <row r="91" spans="1:14" ht="14.4" customHeight="1" x14ac:dyDescent="0.3">
      <c r="A91" s="649" t="s">
        <v>595</v>
      </c>
      <c r="B91" s="650" t="s">
        <v>3038</v>
      </c>
      <c r="C91" s="651" t="s">
        <v>601</v>
      </c>
      <c r="D91" s="652" t="s">
        <v>3039</v>
      </c>
      <c r="E91" s="651" t="s">
        <v>627</v>
      </c>
      <c r="F91" s="652" t="s">
        <v>3046</v>
      </c>
      <c r="G91" s="651" t="s">
        <v>639</v>
      </c>
      <c r="H91" s="651" t="s">
        <v>948</v>
      </c>
      <c r="I91" s="651" t="s">
        <v>949</v>
      </c>
      <c r="J91" s="651" t="s">
        <v>950</v>
      </c>
      <c r="K91" s="651" t="s">
        <v>951</v>
      </c>
      <c r="L91" s="653">
        <v>71.67</v>
      </c>
      <c r="M91" s="653">
        <v>1</v>
      </c>
      <c r="N91" s="654">
        <v>71.67</v>
      </c>
    </row>
    <row r="92" spans="1:14" ht="14.4" customHeight="1" x14ac:dyDescent="0.3">
      <c r="A92" s="649" t="s">
        <v>595</v>
      </c>
      <c r="B92" s="650" t="s">
        <v>3038</v>
      </c>
      <c r="C92" s="651" t="s">
        <v>601</v>
      </c>
      <c r="D92" s="652" t="s">
        <v>3039</v>
      </c>
      <c r="E92" s="651" t="s">
        <v>627</v>
      </c>
      <c r="F92" s="652" t="s">
        <v>3046</v>
      </c>
      <c r="G92" s="651" t="s">
        <v>639</v>
      </c>
      <c r="H92" s="651" t="s">
        <v>952</v>
      </c>
      <c r="I92" s="651" t="s">
        <v>953</v>
      </c>
      <c r="J92" s="651" t="s">
        <v>954</v>
      </c>
      <c r="K92" s="651" t="s">
        <v>955</v>
      </c>
      <c r="L92" s="653">
        <v>66.721249999999998</v>
      </c>
      <c r="M92" s="653">
        <v>2</v>
      </c>
      <c r="N92" s="654">
        <v>133.4425</v>
      </c>
    </row>
    <row r="93" spans="1:14" ht="14.4" customHeight="1" x14ac:dyDescent="0.3">
      <c r="A93" s="649" t="s">
        <v>595</v>
      </c>
      <c r="B93" s="650" t="s">
        <v>3038</v>
      </c>
      <c r="C93" s="651" t="s">
        <v>601</v>
      </c>
      <c r="D93" s="652" t="s">
        <v>3039</v>
      </c>
      <c r="E93" s="651" t="s">
        <v>627</v>
      </c>
      <c r="F93" s="652" t="s">
        <v>3046</v>
      </c>
      <c r="G93" s="651" t="s">
        <v>639</v>
      </c>
      <c r="H93" s="651" t="s">
        <v>956</v>
      </c>
      <c r="I93" s="651" t="s">
        <v>957</v>
      </c>
      <c r="J93" s="651" t="s">
        <v>797</v>
      </c>
      <c r="K93" s="651" t="s">
        <v>958</v>
      </c>
      <c r="L93" s="653">
        <v>61.379955872168836</v>
      </c>
      <c r="M93" s="653">
        <v>9</v>
      </c>
      <c r="N93" s="654">
        <v>552.41960284951949</v>
      </c>
    </row>
    <row r="94" spans="1:14" ht="14.4" customHeight="1" x14ac:dyDescent="0.3">
      <c r="A94" s="649" t="s">
        <v>595</v>
      </c>
      <c r="B94" s="650" t="s">
        <v>3038</v>
      </c>
      <c r="C94" s="651" t="s">
        <v>601</v>
      </c>
      <c r="D94" s="652" t="s">
        <v>3039</v>
      </c>
      <c r="E94" s="651" t="s">
        <v>627</v>
      </c>
      <c r="F94" s="652" t="s">
        <v>3046</v>
      </c>
      <c r="G94" s="651" t="s">
        <v>639</v>
      </c>
      <c r="H94" s="651" t="s">
        <v>959</v>
      </c>
      <c r="I94" s="651" t="s">
        <v>960</v>
      </c>
      <c r="J94" s="651" t="s">
        <v>961</v>
      </c>
      <c r="K94" s="651" t="s">
        <v>962</v>
      </c>
      <c r="L94" s="653">
        <v>150.83067864849485</v>
      </c>
      <c r="M94" s="653">
        <v>5</v>
      </c>
      <c r="N94" s="654">
        <v>754.15339324247429</v>
      </c>
    </row>
    <row r="95" spans="1:14" ht="14.4" customHeight="1" x14ac:dyDescent="0.3">
      <c r="A95" s="649" t="s">
        <v>595</v>
      </c>
      <c r="B95" s="650" t="s">
        <v>3038</v>
      </c>
      <c r="C95" s="651" t="s">
        <v>601</v>
      </c>
      <c r="D95" s="652" t="s">
        <v>3039</v>
      </c>
      <c r="E95" s="651" t="s">
        <v>627</v>
      </c>
      <c r="F95" s="652" t="s">
        <v>3046</v>
      </c>
      <c r="G95" s="651" t="s">
        <v>639</v>
      </c>
      <c r="H95" s="651" t="s">
        <v>963</v>
      </c>
      <c r="I95" s="651" t="s">
        <v>964</v>
      </c>
      <c r="J95" s="651" t="s">
        <v>961</v>
      </c>
      <c r="K95" s="651" t="s">
        <v>965</v>
      </c>
      <c r="L95" s="653">
        <v>36.250000000000007</v>
      </c>
      <c r="M95" s="653">
        <v>1</v>
      </c>
      <c r="N95" s="654">
        <v>36.250000000000007</v>
      </c>
    </row>
    <row r="96" spans="1:14" ht="14.4" customHeight="1" x14ac:dyDescent="0.3">
      <c r="A96" s="649" t="s">
        <v>595</v>
      </c>
      <c r="B96" s="650" t="s">
        <v>3038</v>
      </c>
      <c r="C96" s="651" t="s">
        <v>601</v>
      </c>
      <c r="D96" s="652" t="s">
        <v>3039</v>
      </c>
      <c r="E96" s="651" t="s">
        <v>627</v>
      </c>
      <c r="F96" s="652" t="s">
        <v>3046</v>
      </c>
      <c r="G96" s="651" t="s">
        <v>639</v>
      </c>
      <c r="H96" s="651" t="s">
        <v>966</v>
      </c>
      <c r="I96" s="651" t="s">
        <v>967</v>
      </c>
      <c r="J96" s="651" t="s">
        <v>968</v>
      </c>
      <c r="K96" s="651" t="s">
        <v>969</v>
      </c>
      <c r="L96" s="653">
        <v>198.43999999999997</v>
      </c>
      <c r="M96" s="653">
        <v>1</v>
      </c>
      <c r="N96" s="654">
        <v>198.43999999999997</v>
      </c>
    </row>
    <row r="97" spans="1:14" ht="14.4" customHeight="1" x14ac:dyDescent="0.3">
      <c r="A97" s="649" t="s">
        <v>595</v>
      </c>
      <c r="B97" s="650" t="s">
        <v>3038</v>
      </c>
      <c r="C97" s="651" t="s">
        <v>601</v>
      </c>
      <c r="D97" s="652" t="s">
        <v>3039</v>
      </c>
      <c r="E97" s="651" t="s">
        <v>627</v>
      </c>
      <c r="F97" s="652" t="s">
        <v>3046</v>
      </c>
      <c r="G97" s="651" t="s">
        <v>639</v>
      </c>
      <c r="H97" s="651" t="s">
        <v>970</v>
      </c>
      <c r="I97" s="651" t="s">
        <v>971</v>
      </c>
      <c r="J97" s="651" t="s">
        <v>972</v>
      </c>
      <c r="K97" s="651" t="s">
        <v>973</v>
      </c>
      <c r="L97" s="653">
        <v>274.08999999999997</v>
      </c>
      <c r="M97" s="653">
        <v>1</v>
      </c>
      <c r="N97" s="654">
        <v>274.08999999999997</v>
      </c>
    </row>
    <row r="98" spans="1:14" ht="14.4" customHeight="1" x14ac:dyDescent="0.3">
      <c r="A98" s="649" t="s">
        <v>595</v>
      </c>
      <c r="B98" s="650" t="s">
        <v>3038</v>
      </c>
      <c r="C98" s="651" t="s">
        <v>601</v>
      </c>
      <c r="D98" s="652" t="s">
        <v>3039</v>
      </c>
      <c r="E98" s="651" t="s">
        <v>627</v>
      </c>
      <c r="F98" s="652" t="s">
        <v>3046</v>
      </c>
      <c r="G98" s="651" t="s">
        <v>639</v>
      </c>
      <c r="H98" s="651" t="s">
        <v>974</v>
      </c>
      <c r="I98" s="651" t="s">
        <v>975</v>
      </c>
      <c r="J98" s="651" t="s">
        <v>976</v>
      </c>
      <c r="K98" s="651" t="s">
        <v>969</v>
      </c>
      <c r="L98" s="653">
        <v>122.45</v>
      </c>
      <c r="M98" s="653">
        <v>1</v>
      </c>
      <c r="N98" s="654">
        <v>122.45</v>
      </c>
    </row>
    <row r="99" spans="1:14" ht="14.4" customHeight="1" x14ac:dyDescent="0.3">
      <c r="A99" s="649" t="s">
        <v>595</v>
      </c>
      <c r="B99" s="650" t="s">
        <v>3038</v>
      </c>
      <c r="C99" s="651" t="s">
        <v>601</v>
      </c>
      <c r="D99" s="652" t="s">
        <v>3039</v>
      </c>
      <c r="E99" s="651" t="s">
        <v>627</v>
      </c>
      <c r="F99" s="652" t="s">
        <v>3046</v>
      </c>
      <c r="G99" s="651" t="s">
        <v>639</v>
      </c>
      <c r="H99" s="651" t="s">
        <v>977</v>
      </c>
      <c r="I99" s="651" t="s">
        <v>978</v>
      </c>
      <c r="J99" s="651" t="s">
        <v>979</v>
      </c>
      <c r="K99" s="651"/>
      <c r="L99" s="653">
        <v>218.17809119725359</v>
      </c>
      <c r="M99" s="653">
        <v>1</v>
      </c>
      <c r="N99" s="654">
        <v>218.17809119725359</v>
      </c>
    </row>
    <row r="100" spans="1:14" ht="14.4" customHeight="1" x14ac:dyDescent="0.3">
      <c r="A100" s="649" t="s">
        <v>595</v>
      </c>
      <c r="B100" s="650" t="s">
        <v>3038</v>
      </c>
      <c r="C100" s="651" t="s">
        <v>601</v>
      </c>
      <c r="D100" s="652" t="s">
        <v>3039</v>
      </c>
      <c r="E100" s="651" t="s">
        <v>627</v>
      </c>
      <c r="F100" s="652" t="s">
        <v>3046</v>
      </c>
      <c r="G100" s="651" t="s">
        <v>639</v>
      </c>
      <c r="H100" s="651" t="s">
        <v>980</v>
      </c>
      <c r="I100" s="651" t="s">
        <v>237</v>
      </c>
      <c r="J100" s="651" t="s">
        <v>981</v>
      </c>
      <c r="K100" s="651"/>
      <c r="L100" s="653">
        <v>193.51568390292681</v>
      </c>
      <c r="M100" s="653">
        <v>14</v>
      </c>
      <c r="N100" s="654">
        <v>2709.2195746409752</v>
      </c>
    </row>
    <row r="101" spans="1:14" ht="14.4" customHeight="1" x14ac:dyDescent="0.3">
      <c r="A101" s="649" t="s">
        <v>595</v>
      </c>
      <c r="B101" s="650" t="s">
        <v>3038</v>
      </c>
      <c r="C101" s="651" t="s">
        <v>601</v>
      </c>
      <c r="D101" s="652" t="s">
        <v>3039</v>
      </c>
      <c r="E101" s="651" t="s">
        <v>627</v>
      </c>
      <c r="F101" s="652" t="s">
        <v>3046</v>
      </c>
      <c r="G101" s="651" t="s">
        <v>639</v>
      </c>
      <c r="H101" s="651" t="s">
        <v>982</v>
      </c>
      <c r="I101" s="651" t="s">
        <v>237</v>
      </c>
      <c r="J101" s="651" t="s">
        <v>983</v>
      </c>
      <c r="K101" s="651"/>
      <c r="L101" s="653">
        <v>163.93015422766217</v>
      </c>
      <c r="M101" s="653">
        <v>2</v>
      </c>
      <c r="N101" s="654">
        <v>327.86030845532434</v>
      </c>
    </row>
    <row r="102" spans="1:14" ht="14.4" customHeight="1" x14ac:dyDescent="0.3">
      <c r="A102" s="649" t="s">
        <v>595</v>
      </c>
      <c r="B102" s="650" t="s">
        <v>3038</v>
      </c>
      <c r="C102" s="651" t="s">
        <v>601</v>
      </c>
      <c r="D102" s="652" t="s">
        <v>3039</v>
      </c>
      <c r="E102" s="651" t="s">
        <v>627</v>
      </c>
      <c r="F102" s="652" t="s">
        <v>3046</v>
      </c>
      <c r="G102" s="651" t="s">
        <v>639</v>
      </c>
      <c r="H102" s="651" t="s">
        <v>984</v>
      </c>
      <c r="I102" s="651" t="s">
        <v>984</v>
      </c>
      <c r="J102" s="651" t="s">
        <v>985</v>
      </c>
      <c r="K102" s="651" t="s">
        <v>986</v>
      </c>
      <c r="L102" s="653">
        <v>103.9</v>
      </c>
      <c r="M102" s="653">
        <v>1</v>
      </c>
      <c r="N102" s="654">
        <v>103.9</v>
      </c>
    </row>
    <row r="103" spans="1:14" ht="14.4" customHeight="1" x14ac:dyDescent="0.3">
      <c r="A103" s="649" t="s">
        <v>595</v>
      </c>
      <c r="B103" s="650" t="s">
        <v>3038</v>
      </c>
      <c r="C103" s="651" t="s">
        <v>601</v>
      </c>
      <c r="D103" s="652" t="s">
        <v>3039</v>
      </c>
      <c r="E103" s="651" t="s">
        <v>627</v>
      </c>
      <c r="F103" s="652" t="s">
        <v>3046</v>
      </c>
      <c r="G103" s="651" t="s">
        <v>639</v>
      </c>
      <c r="H103" s="651" t="s">
        <v>987</v>
      </c>
      <c r="I103" s="651" t="s">
        <v>988</v>
      </c>
      <c r="J103" s="651" t="s">
        <v>682</v>
      </c>
      <c r="K103" s="651" t="s">
        <v>989</v>
      </c>
      <c r="L103" s="653">
        <v>43.298110223648628</v>
      </c>
      <c r="M103" s="653">
        <v>11</v>
      </c>
      <c r="N103" s="654">
        <v>476.27921246013489</v>
      </c>
    </row>
    <row r="104" spans="1:14" ht="14.4" customHeight="1" x14ac:dyDescent="0.3">
      <c r="A104" s="649" t="s">
        <v>595</v>
      </c>
      <c r="B104" s="650" t="s">
        <v>3038</v>
      </c>
      <c r="C104" s="651" t="s">
        <v>601</v>
      </c>
      <c r="D104" s="652" t="s">
        <v>3039</v>
      </c>
      <c r="E104" s="651" t="s">
        <v>627</v>
      </c>
      <c r="F104" s="652" t="s">
        <v>3046</v>
      </c>
      <c r="G104" s="651" t="s">
        <v>639</v>
      </c>
      <c r="H104" s="651" t="s">
        <v>990</v>
      </c>
      <c r="I104" s="651" t="s">
        <v>991</v>
      </c>
      <c r="J104" s="651" t="s">
        <v>992</v>
      </c>
      <c r="K104" s="651" t="s">
        <v>664</v>
      </c>
      <c r="L104" s="653">
        <v>56.1</v>
      </c>
      <c r="M104" s="653">
        <v>1</v>
      </c>
      <c r="N104" s="654">
        <v>56.1</v>
      </c>
    </row>
    <row r="105" spans="1:14" ht="14.4" customHeight="1" x14ac:dyDescent="0.3">
      <c r="A105" s="649" t="s">
        <v>595</v>
      </c>
      <c r="B105" s="650" t="s">
        <v>3038</v>
      </c>
      <c r="C105" s="651" t="s">
        <v>601</v>
      </c>
      <c r="D105" s="652" t="s">
        <v>3039</v>
      </c>
      <c r="E105" s="651" t="s">
        <v>627</v>
      </c>
      <c r="F105" s="652" t="s">
        <v>3046</v>
      </c>
      <c r="G105" s="651" t="s">
        <v>639</v>
      </c>
      <c r="H105" s="651" t="s">
        <v>993</v>
      </c>
      <c r="I105" s="651" t="s">
        <v>994</v>
      </c>
      <c r="J105" s="651" t="s">
        <v>995</v>
      </c>
      <c r="K105" s="651" t="s">
        <v>660</v>
      </c>
      <c r="L105" s="653">
        <v>124.64</v>
      </c>
      <c r="M105" s="653">
        <v>4</v>
      </c>
      <c r="N105" s="654">
        <v>498.56</v>
      </c>
    </row>
    <row r="106" spans="1:14" ht="14.4" customHeight="1" x14ac:dyDescent="0.3">
      <c r="A106" s="649" t="s">
        <v>595</v>
      </c>
      <c r="B106" s="650" t="s">
        <v>3038</v>
      </c>
      <c r="C106" s="651" t="s">
        <v>601</v>
      </c>
      <c r="D106" s="652" t="s">
        <v>3039</v>
      </c>
      <c r="E106" s="651" t="s">
        <v>627</v>
      </c>
      <c r="F106" s="652" t="s">
        <v>3046</v>
      </c>
      <c r="G106" s="651" t="s">
        <v>639</v>
      </c>
      <c r="H106" s="651" t="s">
        <v>996</v>
      </c>
      <c r="I106" s="651" t="s">
        <v>997</v>
      </c>
      <c r="J106" s="651" t="s">
        <v>998</v>
      </c>
      <c r="K106" s="651" t="s">
        <v>999</v>
      </c>
      <c r="L106" s="653">
        <v>63.326817771752381</v>
      </c>
      <c r="M106" s="653">
        <v>12</v>
      </c>
      <c r="N106" s="654">
        <v>759.92181326102855</v>
      </c>
    </row>
    <row r="107" spans="1:14" ht="14.4" customHeight="1" x14ac:dyDescent="0.3">
      <c r="A107" s="649" t="s">
        <v>595</v>
      </c>
      <c r="B107" s="650" t="s">
        <v>3038</v>
      </c>
      <c r="C107" s="651" t="s">
        <v>601</v>
      </c>
      <c r="D107" s="652" t="s">
        <v>3039</v>
      </c>
      <c r="E107" s="651" t="s">
        <v>627</v>
      </c>
      <c r="F107" s="652" t="s">
        <v>3046</v>
      </c>
      <c r="G107" s="651" t="s">
        <v>639</v>
      </c>
      <c r="H107" s="651" t="s">
        <v>1000</v>
      </c>
      <c r="I107" s="651" t="s">
        <v>1001</v>
      </c>
      <c r="J107" s="651" t="s">
        <v>1002</v>
      </c>
      <c r="K107" s="651" t="s">
        <v>1003</v>
      </c>
      <c r="L107" s="653">
        <v>112.38000000000002</v>
      </c>
      <c r="M107" s="653">
        <v>1</v>
      </c>
      <c r="N107" s="654">
        <v>112.38000000000002</v>
      </c>
    </row>
    <row r="108" spans="1:14" ht="14.4" customHeight="1" x14ac:dyDescent="0.3">
      <c r="A108" s="649" t="s">
        <v>595</v>
      </c>
      <c r="B108" s="650" t="s">
        <v>3038</v>
      </c>
      <c r="C108" s="651" t="s">
        <v>601</v>
      </c>
      <c r="D108" s="652" t="s">
        <v>3039</v>
      </c>
      <c r="E108" s="651" t="s">
        <v>627</v>
      </c>
      <c r="F108" s="652" t="s">
        <v>3046</v>
      </c>
      <c r="G108" s="651" t="s">
        <v>639</v>
      </c>
      <c r="H108" s="651" t="s">
        <v>1004</v>
      </c>
      <c r="I108" s="651" t="s">
        <v>1005</v>
      </c>
      <c r="J108" s="651" t="s">
        <v>1006</v>
      </c>
      <c r="K108" s="651" t="s">
        <v>1007</v>
      </c>
      <c r="L108" s="653">
        <v>1665.2</v>
      </c>
      <c r="M108" s="653">
        <v>3</v>
      </c>
      <c r="N108" s="654">
        <v>4995.6000000000004</v>
      </c>
    </row>
    <row r="109" spans="1:14" ht="14.4" customHeight="1" x14ac:dyDescent="0.3">
      <c r="A109" s="649" t="s">
        <v>595</v>
      </c>
      <c r="B109" s="650" t="s">
        <v>3038</v>
      </c>
      <c r="C109" s="651" t="s">
        <v>601</v>
      </c>
      <c r="D109" s="652" t="s">
        <v>3039</v>
      </c>
      <c r="E109" s="651" t="s">
        <v>627</v>
      </c>
      <c r="F109" s="652" t="s">
        <v>3046</v>
      </c>
      <c r="G109" s="651" t="s">
        <v>639</v>
      </c>
      <c r="H109" s="651" t="s">
        <v>1008</v>
      </c>
      <c r="I109" s="651" t="s">
        <v>1009</v>
      </c>
      <c r="J109" s="651" t="s">
        <v>1010</v>
      </c>
      <c r="K109" s="651" t="s">
        <v>1011</v>
      </c>
      <c r="L109" s="653">
        <v>76.92</v>
      </c>
      <c r="M109" s="653">
        <v>1</v>
      </c>
      <c r="N109" s="654">
        <v>76.92</v>
      </c>
    </row>
    <row r="110" spans="1:14" ht="14.4" customHeight="1" x14ac:dyDescent="0.3">
      <c r="A110" s="649" t="s">
        <v>595</v>
      </c>
      <c r="B110" s="650" t="s">
        <v>3038</v>
      </c>
      <c r="C110" s="651" t="s">
        <v>601</v>
      </c>
      <c r="D110" s="652" t="s">
        <v>3039</v>
      </c>
      <c r="E110" s="651" t="s">
        <v>627</v>
      </c>
      <c r="F110" s="652" t="s">
        <v>3046</v>
      </c>
      <c r="G110" s="651" t="s">
        <v>639</v>
      </c>
      <c r="H110" s="651" t="s">
        <v>1012</v>
      </c>
      <c r="I110" s="651" t="s">
        <v>1012</v>
      </c>
      <c r="J110" s="651" t="s">
        <v>1013</v>
      </c>
      <c r="K110" s="651" t="s">
        <v>1014</v>
      </c>
      <c r="L110" s="653">
        <v>32.200000000000003</v>
      </c>
      <c r="M110" s="653">
        <v>1</v>
      </c>
      <c r="N110" s="654">
        <v>32.200000000000003</v>
      </c>
    </row>
    <row r="111" spans="1:14" ht="14.4" customHeight="1" x14ac:dyDescent="0.3">
      <c r="A111" s="649" t="s">
        <v>595</v>
      </c>
      <c r="B111" s="650" t="s">
        <v>3038</v>
      </c>
      <c r="C111" s="651" t="s">
        <v>601</v>
      </c>
      <c r="D111" s="652" t="s">
        <v>3039</v>
      </c>
      <c r="E111" s="651" t="s">
        <v>627</v>
      </c>
      <c r="F111" s="652" t="s">
        <v>3046</v>
      </c>
      <c r="G111" s="651" t="s">
        <v>639</v>
      </c>
      <c r="H111" s="651" t="s">
        <v>1015</v>
      </c>
      <c r="I111" s="651" t="s">
        <v>1016</v>
      </c>
      <c r="J111" s="651" t="s">
        <v>1017</v>
      </c>
      <c r="K111" s="651" t="s">
        <v>1018</v>
      </c>
      <c r="L111" s="653">
        <v>1713.5</v>
      </c>
      <c r="M111" s="653">
        <v>1</v>
      </c>
      <c r="N111" s="654">
        <v>1713.5</v>
      </c>
    </row>
    <row r="112" spans="1:14" ht="14.4" customHeight="1" x14ac:dyDescent="0.3">
      <c r="A112" s="649" t="s">
        <v>595</v>
      </c>
      <c r="B112" s="650" t="s">
        <v>3038</v>
      </c>
      <c r="C112" s="651" t="s">
        <v>601</v>
      </c>
      <c r="D112" s="652" t="s">
        <v>3039</v>
      </c>
      <c r="E112" s="651" t="s">
        <v>627</v>
      </c>
      <c r="F112" s="652" t="s">
        <v>3046</v>
      </c>
      <c r="G112" s="651" t="s">
        <v>639</v>
      </c>
      <c r="H112" s="651" t="s">
        <v>1019</v>
      </c>
      <c r="I112" s="651" t="s">
        <v>1020</v>
      </c>
      <c r="J112" s="651" t="s">
        <v>1021</v>
      </c>
      <c r="K112" s="651" t="s">
        <v>1022</v>
      </c>
      <c r="L112" s="653">
        <v>145.42952043448292</v>
      </c>
      <c r="M112" s="653">
        <v>1</v>
      </c>
      <c r="N112" s="654">
        <v>145.42952043448292</v>
      </c>
    </row>
    <row r="113" spans="1:14" ht="14.4" customHeight="1" x14ac:dyDescent="0.3">
      <c r="A113" s="649" t="s">
        <v>595</v>
      </c>
      <c r="B113" s="650" t="s">
        <v>3038</v>
      </c>
      <c r="C113" s="651" t="s">
        <v>601</v>
      </c>
      <c r="D113" s="652" t="s">
        <v>3039</v>
      </c>
      <c r="E113" s="651" t="s">
        <v>627</v>
      </c>
      <c r="F113" s="652" t="s">
        <v>3046</v>
      </c>
      <c r="G113" s="651" t="s">
        <v>639</v>
      </c>
      <c r="H113" s="651" t="s">
        <v>1023</v>
      </c>
      <c r="I113" s="651" t="s">
        <v>1024</v>
      </c>
      <c r="J113" s="651" t="s">
        <v>719</v>
      </c>
      <c r="K113" s="651" t="s">
        <v>1025</v>
      </c>
      <c r="L113" s="653">
        <v>60.350054305348827</v>
      </c>
      <c r="M113" s="653">
        <v>144</v>
      </c>
      <c r="N113" s="654">
        <v>8690.4078199702308</v>
      </c>
    </row>
    <row r="114" spans="1:14" ht="14.4" customHeight="1" x14ac:dyDescent="0.3">
      <c r="A114" s="649" t="s">
        <v>595</v>
      </c>
      <c r="B114" s="650" t="s">
        <v>3038</v>
      </c>
      <c r="C114" s="651" t="s">
        <v>601</v>
      </c>
      <c r="D114" s="652" t="s">
        <v>3039</v>
      </c>
      <c r="E114" s="651" t="s">
        <v>627</v>
      </c>
      <c r="F114" s="652" t="s">
        <v>3046</v>
      </c>
      <c r="G114" s="651" t="s">
        <v>639</v>
      </c>
      <c r="H114" s="651" t="s">
        <v>1026</v>
      </c>
      <c r="I114" s="651" t="s">
        <v>1027</v>
      </c>
      <c r="J114" s="651" t="s">
        <v>1028</v>
      </c>
      <c r="K114" s="651" t="s">
        <v>1029</v>
      </c>
      <c r="L114" s="653">
        <v>95.73</v>
      </c>
      <c r="M114" s="653">
        <v>1</v>
      </c>
      <c r="N114" s="654">
        <v>95.73</v>
      </c>
    </row>
    <row r="115" spans="1:14" ht="14.4" customHeight="1" x14ac:dyDescent="0.3">
      <c r="A115" s="649" t="s">
        <v>595</v>
      </c>
      <c r="B115" s="650" t="s">
        <v>3038</v>
      </c>
      <c r="C115" s="651" t="s">
        <v>601</v>
      </c>
      <c r="D115" s="652" t="s">
        <v>3039</v>
      </c>
      <c r="E115" s="651" t="s">
        <v>627</v>
      </c>
      <c r="F115" s="652" t="s">
        <v>3046</v>
      </c>
      <c r="G115" s="651" t="s">
        <v>639</v>
      </c>
      <c r="H115" s="651" t="s">
        <v>1030</v>
      </c>
      <c r="I115" s="651" t="s">
        <v>1031</v>
      </c>
      <c r="J115" s="651" t="s">
        <v>1032</v>
      </c>
      <c r="K115" s="651" t="s">
        <v>1033</v>
      </c>
      <c r="L115" s="653">
        <v>66.129999999999981</v>
      </c>
      <c r="M115" s="653">
        <v>2</v>
      </c>
      <c r="N115" s="654">
        <v>132.25999999999996</v>
      </c>
    </row>
    <row r="116" spans="1:14" ht="14.4" customHeight="1" x14ac:dyDescent="0.3">
      <c r="A116" s="649" t="s">
        <v>595</v>
      </c>
      <c r="B116" s="650" t="s">
        <v>3038</v>
      </c>
      <c r="C116" s="651" t="s">
        <v>601</v>
      </c>
      <c r="D116" s="652" t="s">
        <v>3039</v>
      </c>
      <c r="E116" s="651" t="s">
        <v>627</v>
      </c>
      <c r="F116" s="652" t="s">
        <v>3046</v>
      </c>
      <c r="G116" s="651" t="s">
        <v>639</v>
      </c>
      <c r="H116" s="651" t="s">
        <v>1034</v>
      </c>
      <c r="I116" s="651" t="s">
        <v>1035</v>
      </c>
      <c r="J116" s="651" t="s">
        <v>1036</v>
      </c>
      <c r="K116" s="651" t="s">
        <v>1037</v>
      </c>
      <c r="L116" s="653">
        <v>701.04072284231108</v>
      </c>
      <c r="M116" s="653">
        <v>2</v>
      </c>
      <c r="N116" s="654">
        <v>1402.0814456846222</v>
      </c>
    </row>
    <row r="117" spans="1:14" ht="14.4" customHeight="1" x14ac:dyDescent="0.3">
      <c r="A117" s="649" t="s">
        <v>595</v>
      </c>
      <c r="B117" s="650" t="s">
        <v>3038</v>
      </c>
      <c r="C117" s="651" t="s">
        <v>601</v>
      </c>
      <c r="D117" s="652" t="s">
        <v>3039</v>
      </c>
      <c r="E117" s="651" t="s">
        <v>627</v>
      </c>
      <c r="F117" s="652" t="s">
        <v>3046</v>
      </c>
      <c r="G117" s="651" t="s">
        <v>639</v>
      </c>
      <c r="H117" s="651" t="s">
        <v>1038</v>
      </c>
      <c r="I117" s="651" t="s">
        <v>1039</v>
      </c>
      <c r="J117" s="651" t="s">
        <v>1040</v>
      </c>
      <c r="K117" s="651" t="s">
        <v>1041</v>
      </c>
      <c r="L117" s="653">
        <v>67.45743474050019</v>
      </c>
      <c r="M117" s="653">
        <v>3</v>
      </c>
      <c r="N117" s="654">
        <v>202.37230422150057</v>
      </c>
    </row>
    <row r="118" spans="1:14" ht="14.4" customHeight="1" x14ac:dyDescent="0.3">
      <c r="A118" s="649" t="s">
        <v>595</v>
      </c>
      <c r="B118" s="650" t="s">
        <v>3038</v>
      </c>
      <c r="C118" s="651" t="s">
        <v>601</v>
      </c>
      <c r="D118" s="652" t="s">
        <v>3039</v>
      </c>
      <c r="E118" s="651" t="s">
        <v>627</v>
      </c>
      <c r="F118" s="652" t="s">
        <v>3046</v>
      </c>
      <c r="G118" s="651" t="s">
        <v>639</v>
      </c>
      <c r="H118" s="651" t="s">
        <v>1042</v>
      </c>
      <c r="I118" s="651" t="s">
        <v>1043</v>
      </c>
      <c r="J118" s="651" t="s">
        <v>1044</v>
      </c>
      <c r="K118" s="651" t="s">
        <v>1045</v>
      </c>
      <c r="L118" s="653">
        <v>343.15</v>
      </c>
      <c r="M118" s="653">
        <v>1</v>
      </c>
      <c r="N118" s="654">
        <v>343.15</v>
      </c>
    </row>
    <row r="119" spans="1:14" ht="14.4" customHeight="1" x14ac:dyDescent="0.3">
      <c r="A119" s="649" t="s">
        <v>595</v>
      </c>
      <c r="B119" s="650" t="s">
        <v>3038</v>
      </c>
      <c r="C119" s="651" t="s">
        <v>601</v>
      </c>
      <c r="D119" s="652" t="s">
        <v>3039</v>
      </c>
      <c r="E119" s="651" t="s">
        <v>627</v>
      </c>
      <c r="F119" s="652" t="s">
        <v>3046</v>
      </c>
      <c r="G119" s="651" t="s">
        <v>639</v>
      </c>
      <c r="H119" s="651" t="s">
        <v>1046</v>
      </c>
      <c r="I119" s="651" t="s">
        <v>1047</v>
      </c>
      <c r="J119" s="651" t="s">
        <v>1048</v>
      </c>
      <c r="K119" s="651" t="s">
        <v>1049</v>
      </c>
      <c r="L119" s="653">
        <v>21.898271824227351</v>
      </c>
      <c r="M119" s="653">
        <v>101</v>
      </c>
      <c r="N119" s="654">
        <v>2211.7254542469623</v>
      </c>
    </row>
    <row r="120" spans="1:14" ht="14.4" customHeight="1" x14ac:dyDescent="0.3">
      <c r="A120" s="649" t="s">
        <v>595</v>
      </c>
      <c r="B120" s="650" t="s">
        <v>3038</v>
      </c>
      <c r="C120" s="651" t="s">
        <v>601</v>
      </c>
      <c r="D120" s="652" t="s">
        <v>3039</v>
      </c>
      <c r="E120" s="651" t="s">
        <v>627</v>
      </c>
      <c r="F120" s="652" t="s">
        <v>3046</v>
      </c>
      <c r="G120" s="651" t="s">
        <v>639</v>
      </c>
      <c r="H120" s="651" t="s">
        <v>1050</v>
      </c>
      <c r="I120" s="651" t="s">
        <v>1051</v>
      </c>
      <c r="J120" s="651" t="s">
        <v>860</v>
      </c>
      <c r="K120" s="651" t="s">
        <v>1052</v>
      </c>
      <c r="L120" s="653">
        <v>74.389752729646673</v>
      </c>
      <c r="M120" s="653">
        <v>1</v>
      </c>
      <c r="N120" s="654">
        <v>74.389752729646673</v>
      </c>
    </row>
    <row r="121" spans="1:14" ht="14.4" customHeight="1" x14ac:dyDescent="0.3">
      <c r="A121" s="649" t="s">
        <v>595</v>
      </c>
      <c r="B121" s="650" t="s">
        <v>3038</v>
      </c>
      <c r="C121" s="651" t="s">
        <v>601</v>
      </c>
      <c r="D121" s="652" t="s">
        <v>3039</v>
      </c>
      <c r="E121" s="651" t="s">
        <v>627</v>
      </c>
      <c r="F121" s="652" t="s">
        <v>3046</v>
      </c>
      <c r="G121" s="651" t="s">
        <v>639</v>
      </c>
      <c r="H121" s="651" t="s">
        <v>1053</v>
      </c>
      <c r="I121" s="651" t="s">
        <v>1054</v>
      </c>
      <c r="J121" s="651" t="s">
        <v>1055</v>
      </c>
      <c r="K121" s="651" t="s">
        <v>1056</v>
      </c>
      <c r="L121" s="653">
        <v>71.405009829919351</v>
      </c>
      <c r="M121" s="653">
        <v>2</v>
      </c>
      <c r="N121" s="654">
        <v>142.8100196598387</v>
      </c>
    </row>
    <row r="122" spans="1:14" ht="14.4" customHeight="1" x14ac:dyDescent="0.3">
      <c r="A122" s="649" t="s">
        <v>595</v>
      </c>
      <c r="B122" s="650" t="s">
        <v>3038</v>
      </c>
      <c r="C122" s="651" t="s">
        <v>601</v>
      </c>
      <c r="D122" s="652" t="s">
        <v>3039</v>
      </c>
      <c r="E122" s="651" t="s">
        <v>627</v>
      </c>
      <c r="F122" s="652" t="s">
        <v>3046</v>
      </c>
      <c r="G122" s="651" t="s">
        <v>639</v>
      </c>
      <c r="H122" s="651" t="s">
        <v>1057</v>
      </c>
      <c r="I122" s="651" t="s">
        <v>1058</v>
      </c>
      <c r="J122" s="651" t="s">
        <v>1059</v>
      </c>
      <c r="K122" s="651" t="s">
        <v>1060</v>
      </c>
      <c r="L122" s="653">
        <v>43.706323672154063</v>
      </c>
      <c r="M122" s="653">
        <v>112</v>
      </c>
      <c r="N122" s="654">
        <v>4895.1082512812554</v>
      </c>
    </row>
    <row r="123" spans="1:14" ht="14.4" customHeight="1" x14ac:dyDescent="0.3">
      <c r="A123" s="649" t="s">
        <v>595</v>
      </c>
      <c r="B123" s="650" t="s">
        <v>3038</v>
      </c>
      <c r="C123" s="651" t="s">
        <v>601</v>
      </c>
      <c r="D123" s="652" t="s">
        <v>3039</v>
      </c>
      <c r="E123" s="651" t="s">
        <v>627</v>
      </c>
      <c r="F123" s="652" t="s">
        <v>3046</v>
      </c>
      <c r="G123" s="651" t="s">
        <v>639</v>
      </c>
      <c r="H123" s="651" t="s">
        <v>1061</v>
      </c>
      <c r="I123" s="651" t="s">
        <v>1062</v>
      </c>
      <c r="J123" s="651" t="s">
        <v>1063</v>
      </c>
      <c r="K123" s="651" t="s">
        <v>1064</v>
      </c>
      <c r="L123" s="653">
        <v>37.508093830653053</v>
      </c>
      <c r="M123" s="653">
        <v>11</v>
      </c>
      <c r="N123" s="654">
        <v>412.58903213718361</v>
      </c>
    </row>
    <row r="124" spans="1:14" ht="14.4" customHeight="1" x14ac:dyDescent="0.3">
      <c r="A124" s="649" t="s">
        <v>595</v>
      </c>
      <c r="B124" s="650" t="s">
        <v>3038</v>
      </c>
      <c r="C124" s="651" t="s">
        <v>601</v>
      </c>
      <c r="D124" s="652" t="s">
        <v>3039</v>
      </c>
      <c r="E124" s="651" t="s">
        <v>627</v>
      </c>
      <c r="F124" s="652" t="s">
        <v>3046</v>
      </c>
      <c r="G124" s="651" t="s">
        <v>639</v>
      </c>
      <c r="H124" s="651" t="s">
        <v>1065</v>
      </c>
      <c r="I124" s="651" t="s">
        <v>1066</v>
      </c>
      <c r="J124" s="651" t="s">
        <v>1063</v>
      </c>
      <c r="K124" s="651" t="s">
        <v>1067</v>
      </c>
      <c r="L124" s="653">
        <v>67.624707452627902</v>
      </c>
      <c r="M124" s="653">
        <v>4</v>
      </c>
      <c r="N124" s="654">
        <v>270.49882981051161</v>
      </c>
    </row>
    <row r="125" spans="1:14" ht="14.4" customHeight="1" x14ac:dyDescent="0.3">
      <c r="A125" s="649" t="s">
        <v>595</v>
      </c>
      <c r="B125" s="650" t="s">
        <v>3038</v>
      </c>
      <c r="C125" s="651" t="s">
        <v>601</v>
      </c>
      <c r="D125" s="652" t="s">
        <v>3039</v>
      </c>
      <c r="E125" s="651" t="s">
        <v>627</v>
      </c>
      <c r="F125" s="652" t="s">
        <v>3046</v>
      </c>
      <c r="G125" s="651" t="s">
        <v>639</v>
      </c>
      <c r="H125" s="651" t="s">
        <v>1068</v>
      </c>
      <c r="I125" s="651" t="s">
        <v>1069</v>
      </c>
      <c r="J125" s="651" t="s">
        <v>1070</v>
      </c>
      <c r="K125" s="651" t="s">
        <v>1071</v>
      </c>
      <c r="L125" s="653">
        <v>53.467503261278416</v>
      </c>
      <c r="M125" s="653">
        <v>4</v>
      </c>
      <c r="N125" s="654">
        <v>213.87001304511367</v>
      </c>
    </row>
    <row r="126" spans="1:14" ht="14.4" customHeight="1" x14ac:dyDescent="0.3">
      <c r="A126" s="649" t="s">
        <v>595</v>
      </c>
      <c r="B126" s="650" t="s">
        <v>3038</v>
      </c>
      <c r="C126" s="651" t="s">
        <v>601</v>
      </c>
      <c r="D126" s="652" t="s">
        <v>3039</v>
      </c>
      <c r="E126" s="651" t="s">
        <v>627</v>
      </c>
      <c r="F126" s="652" t="s">
        <v>3046</v>
      </c>
      <c r="G126" s="651" t="s">
        <v>639</v>
      </c>
      <c r="H126" s="651" t="s">
        <v>1072</v>
      </c>
      <c r="I126" s="651" t="s">
        <v>1073</v>
      </c>
      <c r="J126" s="651" t="s">
        <v>1074</v>
      </c>
      <c r="K126" s="651" t="s">
        <v>1075</v>
      </c>
      <c r="L126" s="653">
        <v>27.159875376828456</v>
      </c>
      <c r="M126" s="653">
        <v>2</v>
      </c>
      <c r="N126" s="654">
        <v>54.319750753656912</v>
      </c>
    </row>
    <row r="127" spans="1:14" ht="14.4" customHeight="1" x14ac:dyDescent="0.3">
      <c r="A127" s="649" t="s">
        <v>595</v>
      </c>
      <c r="B127" s="650" t="s">
        <v>3038</v>
      </c>
      <c r="C127" s="651" t="s">
        <v>601</v>
      </c>
      <c r="D127" s="652" t="s">
        <v>3039</v>
      </c>
      <c r="E127" s="651" t="s">
        <v>627</v>
      </c>
      <c r="F127" s="652" t="s">
        <v>3046</v>
      </c>
      <c r="G127" s="651" t="s">
        <v>639</v>
      </c>
      <c r="H127" s="651" t="s">
        <v>1076</v>
      </c>
      <c r="I127" s="651" t="s">
        <v>1077</v>
      </c>
      <c r="J127" s="651" t="s">
        <v>1013</v>
      </c>
      <c r="K127" s="651" t="s">
        <v>969</v>
      </c>
      <c r="L127" s="653">
        <v>103.08359466089337</v>
      </c>
      <c r="M127" s="653">
        <v>3</v>
      </c>
      <c r="N127" s="654">
        <v>309.2507839826801</v>
      </c>
    </row>
    <row r="128" spans="1:14" ht="14.4" customHeight="1" x14ac:dyDescent="0.3">
      <c r="A128" s="649" t="s">
        <v>595</v>
      </c>
      <c r="B128" s="650" t="s">
        <v>3038</v>
      </c>
      <c r="C128" s="651" t="s">
        <v>601</v>
      </c>
      <c r="D128" s="652" t="s">
        <v>3039</v>
      </c>
      <c r="E128" s="651" t="s">
        <v>627</v>
      </c>
      <c r="F128" s="652" t="s">
        <v>3046</v>
      </c>
      <c r="G128" s="651" t="s">
        <v>639</v>
      </c>
      <c r="H128" s="651" t="s">
        <v>1078</v>
      </c>
      <c r="I128" s="651" t="s">
        <v>1079</v>
      </c>
      <c r="J128" s="651" t="s">
        <v>1013</v>
      </c>
      <c r="K128" s="651" t="s">
        <v>1080</v>
      </c>
      <c r="L128" s="653">
        <v>71.689999999999941</v>
      </c>
      <c r="M128" s="653">
        <v>1</v>
      </c>
      <c r="N128" s="654">
        <v>71.689999999999941</v>
      </c>
    </row>
    <row r="129" spans="1:14" ht="14.4" customHeight="1" x14ac:dyDescent="0.3">
      <c r="A129" s="649" t="s">
        <v>595</v>
      </c>
      <c r="B129" s="650" t="s">
        <v>3038</v>
      </c>
      <c r="C129" s="651" t="s">
        <v>601</v>
      </c>
      <c r="D129" s="652" t="s">
        <v>3039</v>
      </c>
      <c r="E129" s="651" t="s">
        <v>627</v>
      </c>
      <c r="F129" s="652" t="s">
        <v>3046</v>
      </c>
      <c r="G129" s="651" t="s">
        <v>639</v>
      </c>
      <c r="H129" s="651" t="s">
        <v>1081</v>
      </c>
      <c r="I129" s="651" t="s">
        <v>1082</v>
      </c>
      <c r="J129" s="651" t="s">
        <v>1083</v>
      </c>
      <c r="K129" s="651" t="s">
        <v>1084</v>
      </c>
      <c r="L129" s="653">
        <v>785.97</v>
      </c>
      <c r="M129" s="653">
        <v>1</v>
      </c>
      <c r="N129" s="654">
        <v>785.97</v>
      </c>
    </row>
    <row r="130" spans="1:14" ht="14.4" customHeight="1" x14ac:dyDescent="0.3">
      <c r="A130" s="649" t="s">
        <v>595</v>
      </c>
      <c r="B130" s="650" t="s">
        <v>3038</v>
      </c>
      <c r="C130" s="651" t="s">
        <v>601</v>
      </c>
      <c r="D130" s="652" t="s">
        <v>3039</v>
      </c>
      <c r="E130" s="651" t="s">
        <v>627</v>
      </c>
      <c r="F130" s="652" t="s">
        <v>3046</v>
      </c>
      <c r="G130" s="651" t="s">
        <v>639</v>
      </c>
      <c r="H130" s="651" t="s">
        <v>1085</v>
      </c>
      <c r="I130" s="651" t="s">
        <v>237</v>
      </c>
      <c r="J130" s="651" t="s">
        <v>1086</v>
      </c>
      <c r="K130" s="651"/>
      <c r="L130" s="653">
        <v>74.269695600904015</v>
      </c>
      <c r="M130" s="653">
        <v>4</v>
      </c>
      <c r="N130" s="654">
        <v>297.07878240361606</v>
      </c>
    </row>
    <row r="131" spans="1:14" ht="14.4" customHeight="1" x14ac:dyDescent="0.3">
      <c r="A131" s="649" t="s">
        <v>595</v>
      </c>
      <c r="B131" s="650" t="s">
        <v>3038</v>
      </c>
      <c r="C131" s="651" t="s">
        <v>601</v>
      </c>
      <c r="D131" s="652" t="s">
        <v>3039</v>
      </c>
      <c r="E131" s="651" t="s">
        <v>627</v>
      </c>
      <c r="F131" s="652" t="s">
        <v>3046</v>
      </c>
      <c r="G131" s="651" t="s">
        <v>639</v>
      </c>
      <c r="H131" s="651" t="s">
        <v>1087</v>
      </c>
      <c r="I131" s="651" t="s">
        <v>1088</v>
      </c>
      <c r="J131" s="651" t="s">
        <v>670</v>
      </c>
      <c r="K131" s="651" t="s">
        <v>1089</v>
      </c>
      <c r="L131" s="653">
        <v>49.836274469198763</v>
      </c>
      <c r="M131" s="653">
        <v>22</v>
      </c>
      <c r="N131" s="654">
        <v>1096.3980383223727</v>
      </c>
    </row>
    <row r="132" spans="1:14" ht="14.4" customHeight="1" x14ac:dyDescent="0.3">
      <c r="A132" s="649" t="s">
        <v>595</v>
      </c>
      <c r="B132" s="650" t="s">
        <v>3038</v>
      </c>
      <c r="C132" s="651" t="s">
        <v>601</v>
      </c>
      <c r="D132" s="652" t="s">
        <v>3039</v>
      </c>
      <c r="E132" s="651" t="s">
        <v>627</v>
      </c>
      <c r="F132" s="652" t="s">
        <v>3046</v>
      </c>
      <c r="G132" s="651" t="s">
        <v>639</v>
      </c>
      <c r="H132" s="651" t="s">
        <v>1090</v>
      </c>
      <c r="I132" s="651" t="s">
        <v>1091</v>
      </c>
      <c r="J132" s="651" t="s">
        <v>704</v>
      </c>
      <c r="K132" s="651" t="s">
        <v>1092</v>
      </c>
      <c r="L132" s="653">
        <v>147.91974373367199</v>
      </c>
      <c r="M132" s="653">
        <v>1</v>
      </c>
      <c r="N132" s="654">
        <v>147.91974373367199</v>
      </c>
    </row>
    <row r="133" spans="1:14" ht="14.4" customHeight="1" x14ac:dyDescent="0.3">
      <c r="A133" s="649" t="s">
        <v>595</v>
      </c>
      <c r="B133" s="650" t="s">
        <v>3038</v>
      </c>
      <c r="C133" s="651" t="s">
        <v>601</v>
      </c>
      <c r="D133" s="652" t="s">
        <v>3039</v>
      </c>
      <c r="E133" s="651" t="s">
        <v>627</v>
      </c>
      <c r="F133" s="652" t="s">
        <v>3046</v>
      </c>
      <c r="G133" s="651" t="s">
        <v>639</v>
      </c>
      <c r="H133" s="651" t="s">
        <v>1093</v>
      </c>
      <c r="I133" s="651" t="s">
        <v>1094</v>
      </c>
      <c r="J133" s="651" t="s">
        <v>1095</v>
      </c>
      <c r="K133" s="651" t="s">
        <v>1096</v>
      </c>
      <c r="L133" s="653">
        <v>253.16999999999987</v>
      </c>
      <c r="M133" s="653">
        <v>1</v>
      </c>
      <c r="N133" s="654">
        <v>253.16999999999987</v>
      </c>
    </row>
    <row r="134" spans="1:14" ht="14.4" customHeight="1" x14ac:dyDescent="0.3">
      <c r="A134" s="649" t="s">
        <v>595</v>
      </c>
      <c r="B134" s="650" t="s">
        <v>3038</v>
      </c>
      <c r="C134" s="651" t="s">
        <v>601</v>
      </c>
      <c r="D134" s="652" t="s">
        <v>3039</v>
      </c>
      <c r="E134" s="651" t="s">
        <v>627</v>
      </c>
      <c r="F134" s="652" t="s">
        <v>3046</v>
      </c>
      <c r="G134" s="651" t="s">
        <v>639</v>
      </c>
      <c r="H134" s="651" t="s">
        <v>1097</v>
      </c>
      <c r="I134" s="651" t="s">
        <v>237</v>
      </c>
      <c r="J134" s="651" t="s">
        <v>1098</v>
      </c>
      <c r="K134" s="651"/>
      <c r="L134" s="653">
        <v>72.777486676504608</v>
      </c>
      <c r="M134" s="653">
        <v>3</v>
      </c>
      <c r="N134" s="654">
        <v>218.33246002951381</v>
      </c>
    </row>
    <row r="135" spans="1:14" ht="14.4" customHeight="1" x14ac:dyDescent="0.3">
      <c r="A135" s="649" t="s">
        <v>595</v>
      </c>
      <c r="B135" s="650" t="s">
        <v>3038</v>
      </c>
      <c r="C135" s="651" t="s">
        <v>601</v>
      </c>
      <c r="D135" s="652" t="s">
        <v>3039</v>
      </c>
      <c r="E135" s="651" t="s">
        <v>627</v>
      </c>
      <c r="F135" s="652" t="s">
        <v>3046</v>
      </c>
      <c r="G135" s="651" t="s">
        <v>639</v>
      </c>
      <c r="H135" s="651" t="s">
        <v>1099</v>
      </c>
      <c r="I135" s="651" t="s">
        <v>1099</v>
      </c>
      <c r="J135" s="651" t="s">
        <v>1100</v>
      </c>
      <c r="K135" s="651" t="s">
        <v>1101</v>
      </c>
      <c r="L135" s="653">
        <v>266.95999999999981</v>
      </c>
      <c r="M135" s="653">
        <v>1</v>
      </c>
      <c r="N135" s="654">
        <v>266.95999999999981</v>
      </c>
    </row>
    <row r="136" spans="1:14" ht="14.4" customHeight="1" x14ac:dyDescent="0.3">
      <c r="A136" s="649" t="s">
        <v>595</v>
      </c>
      <c r="B136" s="650" t="s">
        <v>3038</v>
      </c>
      <c r="C136" s="651" t="s">
        <v>601</v>
      </c>
      <c r="D136" s="652" t="s">
        <v>3039</v>
      </c>
      <c r="E136" s="651" t="s">
        <v>627</v>
      </c>
      <c r="F136" s="652" t="s">
        <v>3046</v>
      </c>
      <c r="G136" s="651" t="s">
        <v>639</v>
      </c>
      <c r="H136" s="651" t="s">
        <v>1102</v>
      </c>
      <c r="I136" s="651" t="s">
        <v>1103</v>
      </c>
      <c r="J136" s="651" t="s">
        <v>1104</v>
      </c>
      <c r="K136" s="651" t="s">
        <v>1105</v>
      </c>
      <c r="L136" s="653">
        <v>266.57</v>
      </c>
      <c r="M136" s="653">
        <v>4</v>
      </c>
      <c r="N136" s="654">
        <v>1066.28</v>
      </c>
    </row>
    <row r="137" spans="1:14" ht="14.4" customHeight="1" x14ac:dyDescent="0.3">
      <c r="A137" s="649" t="s">
        <v>595</v>
      </c>
      <c r="B137" s="650" t="s">
        <v>3038</v>
      </c>
      <c r="C137" s="651" t="s">
        <v>601</v>
      </c>
      <c r="D137" s="652" t="s">
        <v>3039</v>
      </c>
      <c r="E137" s="651" t="s">
        <v>627</v>
      </c>
      <c r="F137" s="652" t="s">
        <v>3046</v>
      </c>
      <c r="G137" s="651" t="s">
        <v>639</v>
      </c>
      <c r="H137" s="651" t="s">
        <v>1106</v>
      </c>
      <c r="I137" s="651" t="s">
        <v>1107</v>
      </c>
      <c r="J137" s="651" t="s">
        <v>1108</v>
      </c>
      <c r="K137" s="651" t="s">
        <v>1109</v>
      </c>
      <c r="L137" s="653">
        <v>1078.5597241489249</v>
      </c>
      <c r="M137" s="653">
        <v>-1</v>
      </c>
      <c r="N137" s="654">
        <v>-1078.5597241489249</v>
      </c>
    </row>
    <row r="138" spans="1:14" ht="14.4" customHeight="1" x14ac:dyDescent="0.3">
      <c r="A138" s="649" t="s">
        <v>595</v>
      </c>
      <c r="B138" s="650" t="s">
        <v>3038</v>
      </c>
      <c r="C138" s="651" t="s">
        <v>601</v>
      </c>
      <c r="D138" s="652" t="s">
        <v>3039</v>
      </c>
      <c r="E138" s="651" t="s">
        <v>627</v>
      </c>
      <c r="F138" s="652" t="s">
        <v>3046</v>
      </c>
      <c r="G138" s="651" t="s">
        <v>639</v>
      </c>
      <c r="H138" s="651" t="s">
        <v>1110</v>
      </c>
      <c r="I138" s="651" t="s">
        <v>1111</v>
      </c>
      <c r="J138" s="651" t="s">
        <v>1059</v>
      </c>
      <c r="K138" s="651" t="s">
        <v>1112</v>
      </c>
      <c r="L138" s="653">
        <v>89.639984324120149</v>
      </c>
      <c r="M138" s="653">
        <v>32</v>
      </c>
      <c r="N138" s="654">
        <v>2868.4794983718448</v>
      </c>
    </row>
    <row r="139" spans="1:14" ht="14.4" customHeight="1" x14ac:dyDescent="0.3">
      <c r="A139" s="649" t="s">
        <v>595</v>
      </c>
      <c r="B139" s="650" t="s">
        <v>3038</v>
      </c>
      <c r="C139" s="651" t="s">
        <v>601</v>
      </c>
      <c r="D139" s="652" t="s">
        <v>3039</v>
      </c>
      <c r="E139" s="651" t="s">
        <v>627</v>
      </c>
      <c r="F139" s="652" t="s">
        <v>3046</v>
      </c>
      <c r="G139" s="651" t="s">
        <v>639</v>
      </c>
      <c r="H139" s="651" t="s">
        <v>1113</v>
      </c>
      <c r="I139" s="651" t="s">
        <v>1114</v>
      </c>
      <c r="J139" s="651" t="s">
        <v>1115</v>
      </c>
      <c r="K139" s="651" t="s">
        <v>1116</v>
      </c>
      <c r="L139" s="653">
        <v>128.41</v>
      </c>
      <c r="M139" s="653">
        <v>2</v>
      </c>
      <c r="N139" s="654">
        <v>256.82</v>
      </c>
    </row>
    <row r="140" spans="1:14" ht="14.4" customHeight="1" x14ac:dyDescent="0.3">
      <c r="A140" s="649" t="s">
        <v>595</v>
      </c>
      <c r="B140" s="650" t="s">
        <v>3038</v>
      </c>
      <c r="C140" s="651" t="s">
        <v>601</v>
      </c>
      <c r="D140" s="652" t="s">
        <v>3039</v>
      </c>
      <c r="E140" s="651" t="s">
        <v>627</v>
      </c>
      <c r="F140" s="652" t="s">
        <v>3046</v>
      </c>
      <c r="G140" s="651" t="s">
        <v>639</v>
      </c>
      <c r="H140" s="651" t="s">
        <v>1117</v>
      </c>
      <c r="I140" s="651" t="s">
        <v>1117</v>
      </c>
      <c r="J140" s="651" t="s">
        <v>1118</v>
      </c>
      <c r="K140" s="651" t="s">
        <v>1119</v>
      </c>
      <c r="L140" s="653">
        <v>142.59998187557801</v>
      </c>
      <c r="M140" s="653">
        <v>2</v>
      </c>
      <c r="N140" s="654">
        <v>285.19996375115602</v>
      </c>
    </row>
    <row r="141" spans="1:14" ht="14.4" customHeight="1" x14ac:dyDescent="0.3">
      <c r="A141" s="649" t="s">
        <v>595</v>
      </c>
      <c r="B141" s="650" t="s">
        <v>3038</v>
      </c>
      <c r="C141" s="651" t="s">
        <v>601</v>
      </c>
      <c r="D141" s="652" t="s">
        <v>3039</v>
      </c>
      <c r="E141" s="651" t="s">
        <v>627</v>
      </c>
      <c r="F141" s="652" t="s">
        <v>3046</v>
      </c>
      <c r="G141" s="651" t="s">
        <v>639</v>
      </c>
      <c r="H141" s="651" t="s">
        <v>1120</v>
      </c>
      <c r="I141" s="651" t="s">
        <v>1121</v>
      </c>
      <c r="J141" s="651" t="s">
        <v>1122</v>
      </c>
      <c r="K141" s="651" t="s">
        <v>1123</v>
      </c>
      <c r="L141" s="653">
        <v>29.049955024550918</v>
      </c>
      <c r="M141" s="653">
        <v>4</v>
      </c>
      <c r="N141" s="654">
        <v>116.19982009820367</v>
      </c>
    </row>
    <row r="142" spans="1:14" ht="14.4" customHeight="1" x14ac:dyDescent="0.3">
      <c r="A142" s="649" t="s">
        <v>595</v>
      </c>
      <c r="B142" s="650" t="s">
        <v>3038</v>
      </c>
      <c r="C142" s="651" t="s">
        <v>601</v>
      </c>
      <c r="D142" s="652" t="s">
        <v>3039</v>
      </c>
      <c r="E142" s="651" t="s">
        <v>627</v>
      </c>
      <c r="F142" s="652" t="s">
        <v>3046</v>
      </c>
      <c r="G142" s="651" t="s">
        <v>639</v>
      </c>
      <c r="H142" s="651" t="s">
        <v>1124</v>
      </c>
      <c r="I142" s="651" t="s">
        <v>1125</v>
      </c>
      <c r="J142" s="651" t="s">
        <v>1126</v>
      </c>
      <c r="K142" s="651" t="s">
        <v>1127</v>
      </c>
      <c r="L142" s="653">
        <v>109.4472928422057</v>
      </c>
      <c r="M142" s="653">
        <v>22</v>
      </c>
      <c r="N142" s="654">
        <v>2407.8404425285253</v>
      </c>
    </row>
    <row r="143" spans="1:14" ht="14.4" customHeight="1" x14ac:dyDescent="0.3">
      <c r="A143" s="649" t="s">
        <v>595</v>
      </c>
      <c r="B143" s="650" t="s">
        <v>3038</v>
      </c>
      <c r="C143" s="651" t="s">
        <v>601</v>
      </c>
      <c r="D143" s="652" t="s">
        <v>3039</v>
      </c>
      <c r="E143" s="651" t="s">
        <v>627</v>
      </c>
      <c r="F143" s="652" t="s">
        <v>3046</v>
      </c>
      <c r="G143" s="651" t="s">
        <v>639</v>
      </c>
      <c r="H143" s="651" t="s">
        <v>1128</v>
      </c>
      <c r="I143" s="651" t="s">
        <v>1129</v>
      </c>
      <c r="J143" s="651" t="s">
        <v>1130</v>
      </c>
      <c r="K143" s="651" t="s">
        <v>1131</v>
      </c>
      <c r="L143" s="653">
        <v>49.68</v>
      </c>
      <c r="M143" s="653">
        <v>1</v>
      </c>
      <c r="N143" s="654">
        <v>49.68</v>
      </c>
    </row>
    <row r="144" spans="1:14" ht="14.4" customHeight="1" x14ac:dyDescent="0.3">
      <c r="A144" s="649" t="s">
        <v>595</v>
      </c>
      <c r="B144" s="650" t="s">
        <v>3038</v>
      </c>
      <c r="C144" s="651" t="s">
        <v>601</v>
      </c>
      <c r="D144" s="652" t="s">
        <v>3039</v>
      </c>
      <c r="E144" s="651" t="s">
        <v>627</v>
      </c>
      <c r="F144" s="652" t="s">
        <v>3046</v>
      </c>
      <c r="G144" s="651" t="s">
        <v>639</v>
      </c>
      <c r="H144" s="651" t="s">
        <v>1132</v>
      </c>
      <c r="I144" s="651" t="s">
        <v>1133</v>
      </c>
      <c r="J144" s="651" t="s">
        <v>1134</v>
      </c>
      <c r="K144" s="651" t="s">
        <v>1135</v>
      </c>
      <c r="L144" s="653">
        <v>59.332316763817687</v>
      </c>
      <c r="M144" s="653">
        <v>34</v>
      </c>
      <c r="N144" s="654">
        <v>2017.2987699698015</v>
      </c>
    </row>
    <row r="145" spans="1:14" ht="14.4" customHeight="1" x14ac:dyDescent="0.3">
      <c r="A145" s="649" t="s">
        <v>595</v>
      </c>
      <c r="B145" s="650" t="s">
        <v>3038</v>
      </c>
      <c r="C145" s="651" t="s">
        <v>601</v>
      </c>
      <c r="D145" s="652" t="s">
        <v>3039</v>
      </c>
      <c r="E145" s="651" t="s">
        <v>627</v>
      </c>
      <c r="F145" s="652" t="s">
        <v>3046</v>
      </c>
      <c r="G145" s="651" t="s">
        <v>639</v>
      </c>
      <c r="H145" s="651" t="s">
        <v>1136</v>
      </c>
      <c r="I145" s="651" t="s">
        <v>1137</v>
      </c>
      <c r="J145" s="651" t="s">
        <v>1138</v>
      </c>
      <c r="K145" s="651" t="s">
        <v>1139</v>
      </c>
      <c r="L145" s="653">
        <v>723.19057663784577</v>
      </c>
      <c r="M145" s="653">
        <v>6</v>
      </c>
      <c r="N145" s="654">
        <v>4339.1434598270744</v>
      </c>
    </row>
    <row r="146" spans="1:14" ht="14.4" customHeight="1" x14ac:dyDescent="0.3">
      <c r="A146" s="649" t="s">
        <v>595</v>
      </c>
      <c r="B146" s="650" t="s">
        <v>3038</v>
      </c>
      <c r="C146" s="651" t="s">
        <v>601</v>
      </c>
      <c r="D146" s="652" t="s">
        <v>3039</v>
      </c>
      <c r="E146" s="651" t="s">
        <v>627</v>
      </c>
      <c r="F146" s="652" t="s">
        <v>3046</v>
      </c>
      <c r="G146" s="651" t="s">
        <v>639</v>
      </c>
      <c r="H146" s="651" t="s">
        <v>1140</v>
      </c>
      <c r="I146" s="651" t="s">
        <v>1141</v>
      </c>
      <c r="J146" s="651" t="s">
        <v>1142</v>
      </c>
      <c r="K146" s="651" t="s">
        <v>1143</v>
      </c>
      <c r="L146" s="653">
        <v>42.4</v>
      </c>
      <c r="M146" s="653">
        <v>2</v>
      </c>
      <c r="N146" s="654">
        <v>84.8</v>
      </c>
    </row>
    <row r="147" spans="1:14" ht="14.4" customHeight="1" x14ac:dyDescent="0.3">
      <c r="A147" s="649" t="s">
        <v>595</v>
      </c>
      <c r="B147" s="650" t="s">
        <v>3038</v>
      </c>
      <c r="C147" s="651" t="s">
        <v>601</v>
      </c>
      <c r="D147" s="652" t="s">
        <v>3039</v>
      </c>
      <c r="E147" s="651" t="s">
        <v>627</v>
      </c>
      <c r="F147" s="652" t="s">
        <v>3046</v>
      </c>
      <c r="G147" s="651" t="s">
        <v>639</v>
      </c>
      <c r="H147" s="651" t="s">
        <v>1144</v>
      </c>
      <c r="I147" s="651" t="s">
        <v>1145</v>
      </c>
      <c r="J147" s="651" t="s">
        <v>1146</v>
      </c>
      <c r="K147" s="651" t="s">
        <v>1147</v>
      </c>
      <c r="L147" s="653">
        <v>117.73943419076944</v>
      </c>
      <c r="M147" s="653">
        <v>112</v>
      </c>
      <c r="N147" s="654">
        <v>13186.816629366178</v>
      </c>
    </row>
    <row r="148" spans="1:14" ht="14.4" customHeight="1" x14ac:dyDescent="0.3">
      <c r="A148" s="649" t="s">
        <v>595</v>
      </c>
      <c r="B148" s="650" t="s">
        <v>3038</v>
      </c>
      <c r="C148" s="651" t="s">
        <v>601</v>
      </c>
      <c r="D148" s="652" t="s">
        <v>3039</v>
      </c>
      <c r="E148" s="651" t="s">
        <v>627</v>
      </c>
      <c r="F148" s="652" t="s">
        <v>3046</v>
      </c>
      <c r="G148" s="651" t="s">
        <v>639</v>
      </c>
      <c r="H148" s="651" t="s">
        <v>1148</v>
      </c>
      <c r="I148" s="651" t="s">
        <v>1149</v>
      </c>
      <c r="J148" s="651" t="s">
        <v>1150</v>
      </c>
      <c r="K148" s="651" t="s">
        <v>1151</v>
      </c>
      <c r="L148" s="653">
        <v>127.17999999999994</v>
      </c>
      <c r="M148" s="653">
        <v>2</v>
      </c>
      <c r="N148" s="654">
        <v>254.35999999999987</v>
      </c>
    </row>
    <row r="149" spans="1:14" ht="14.4" customHeight="1" x14ac:dyDescent="0.3">
      <c r="A149" s="649" t="s">
        <v>595</v>
      </c>
      <c r="B149" s="650" t="s">
        <v>3038</v>
      </c>
      <c r="C149" s="651" t="s">
        <v>601</v>
      </c>
      <c r="D149" s="652" t="s">
        <v>3039</v>
      </c>
      <c r="E149" s="651" t="s">
        <v>627</v>
      </c>
      <c r="F149" s="652" t="s">
        <v>3046</v>
      </c>
      <c r="G149" s="651" t="s">
        <v>639</v>
      </c>
      <c r="H149" s="651" t="s">
        <v>1152</v>
      </c>
      <c r="I149" s="651" t="s">
        <v>1153</v>
      </c>
      <c r="J149" s="651" t="s">
        <v>1154</v>
      </c>
      <c r="K149" s="651" t="s">
        <v>1155</v>
      </c>
      <c r="L149" s="653">
        <v>80.790000000000006</v>
      </c>
      <c r="M149" s="653">
        <v>1</v>
      </c>
      <c r="N149" s="654">
        <v>80.790000000000006</v>
      </c>
    </row>
    <row r="150" spans="1:14" ht="14.4" customHeight="1" x14ac:dyDescent="0.3">
      <c r="A150" s="649" t="s">
        <v>595</v>
      </c>
      <c r="B150" s="650" t="s">
        <v>3038</v>
      </c>
      <c r="C150" s="651" t="s">
        <v>601</v>
      </c>
      <c r="D150" s="652" t="s">
        <v>3039</v>
      </c>
      <c r="E150" s="651" t="s">
        <v>627</v>
      </c>
      <c r="F150" s="652" t="s">
        <v>3046</v>
      </c>
      <c r="G150" s="651" t="s">
        <v>639</v>
      </c>
      <c r="H150" s="651" t="s">
        <v>1156</v>
      </c>
      <c r="I150" s="651" t="s">
        <v>1157</v>
      </c>
      <c r="J150" s="651" t="s">
        <v>1158</v>
      </c>
      <c r="K150" s="651" t="s">
        <v>1159</v>
      </c>
      <c r="L150" s="653">
        <v>399.48</v>
      </c>
      <c r="M150" s="653">
        <v>3</v>
      </c>
      <c r="N150" s="654">
        <v>1198.44</v>
      </c>
    </row>
    <row r="151" spans="1:14" ht="14.4" customHeight="1" x14ac:dyDescent="0.3">
      <c r="A151" s="649" t="s">
        <v>595</v>
      </c>
      <c r="B151" s="650" t="s">
        <v>3038</v>
      </c>
      <c r="C151" s="651" t="s">
        <v>601</v>
      </c>
      <c r="D151" s="652" t="s">
        <v>3039</v>
      </c>
      <c r="E151" s="651" t="s">
        <v>627</v>
      </c>
      <c r="F151" s="652" t="s">
        <v>3046</v>
      </c>
      <c r="G151" s="651" t="s">
        <v>639</v>
      </c>
      <c r="H151" s="651" t="s">
        <v>1160</v>
      </c>
      <c r="I151" s="651" t="s">
        <v>1161</v>
      </c>
      <c r="J151" s="651" t="s">
        <v>1162</v>
      </c>
      <c r="K151" s="651" t="s">
        <v>1163</v>
      </c>
      <c r="L151" s="653">
        <v>131.50999999999993</v>
      </c>
      <c r="M151" s="653">
        <v>1</v>
      </c>
      <c r="N151" s="654">
        <v>131.50999999999993</v>
      </c>
    </row>
    <row r="152" spans="1:14" ht="14.4" customHeight="1" x14ac:dyDescent="0.3">
      <c r="A152" s="649" t="s">
        <v>595</v>
      </c>
      <c r="B152" s="650" t="s">
        <v>3038</v>
      </c>
      <c r="C152" s="651" t="s">
        <v>601</v>
      </c>
      <c r="D152" s="652" t="s">
        <v>3039</v>
      </c>
      <c r="E152" s="651" t="s">
        <v>627</v>
      </c>
      <c r="F152" s="652" t="s">
        <v>3046</v>
      </c>
      <c r="G152" s="651" t="s">
        <v>639</v>
      </c>
      <c r="H152" s="651" t="s">
        <v>1164</v>
      </c>
      <c r="I152" s="651" t="s">
        <v>237</v>
      </c>
      <c r="J152" s="651" t="s">
        <v>1165</v>
      </c>
      <c r="K152" s="651"/>
      <c r="L152" s="653">
        <v>280.48518213076653</v>
      </c>
      <c r="M152" s="653">
        <v>6</v>
      </c>
      <c r="N152" s="654">
        <v>1682.9110927845991</v>
      </c>
    </row>
    <row r="153" spans="1:14" ht="14.4" customHeight="1" x14ac:dyDescent="0.3">
      <c r="A153" s="649" t="s">
        <v>595</v>
      </c>
      <c r="B153" s="650" t="s">
        <v>3038</v>
      </c>
      <c r="C153" s="651" t="s">
        <v>601</v>
      </c>
      <c r="D153" s="652" t="s">
        <v>3039</v>
      </c>
      <c r="E153" s="651" t="s">
        <v>627</v>
      </c>
      <c r="F153" s="652" t="s">
        <v>3046</v>
      </c>
      <c r="G153" s="651" t="s">
        <v>639</v>
      </c>
      <c r="H153" s="651" t="s">
        <v>1166</v>
      </c>
      <c r="I153" s="651" t="s">
        <v>1167</v>
      </c>
      <c r="J153" s="651" t="s">
        <v>1168</v>
      </c>
      <c r="K153" s="651" t="s">
        <v>1169</v>
      </c>
      <c r="L153" s="653">
        <v>236.74</v>
      </c>
      <c r="M153" s="653">
        <v>1</v>
      </c>
      <c r="N153" s="654">
        <v>236.74</v>
      </c>
    </row>
    <row r="154" spans="1:14" ht="14.4" customHeight="1" x14ac:dyDescent="0.3">
      <c r="A154" s="649" t="s">
        <v>595</v>
      </c>
      <c r="B154" s="650" t="s">
        <v>3038</v>
      </c>
      <c r="C154" s="651" t="s">
        <v>601</v>
      </c>
      <c r="D154" s="652" t="s">
        <v>3039</v>
      </c>
      <c r="E154" s="651" t="s">
        <v>627</v>
      </c>
      <c r="F154" s="652" t="s">
        <v>3046</v>
      </c>
      <c r="G154" s="651" t="s">
        <v>639</v>
      </c>
      <c r="H154" s="651" t="s">
        <v>1170</v>
      </c>
      <c r="I154" s="651" t="s">
        <v>1171</v>
      </c>
      <c r="J154" s="651" t="s">
        <v>1172</v>
      </c>
      <c r="K154" s="651" t="s">
        <v>1173</v>
      </c>
      <c r="L154" s="653">
        <v>60.459941849701778</v>
      </c>
      <c r="M154" s="653">
        <v>3</v>
      </c>
      <c r="N154" s="654">
        <v>181.37982554910533</v>
      </c>
    </row>
    <row r="155" spans="1:14" ht="14.4" customHeight="1" x14ac:dyDescent="0.3">
      <c r="A155" s="649" t="s">
        <v>595</v>
      </c>
      <c r="B155" s="650" t="s">
        <v>3038</v>
      </c>
      <c r="C155" s="651" t="s">
        <v>601</v>
      </c>
      <c r="D155" s="652" t="s">
        <v>3039</v>
      </c>
      <c r="E155" s="651" t="s">
        <v>627</v>
      </c>
      <c r="F155" s="652" t="s">
        <v>3046</v>
      </c>
      <c r="G155" s="651" t="s">
        <v>639</v>
      </c>
      <c r="H155" s="651" t="s">
        <v>1174</v>
      </c>
      <c r="I155" s="651" t="s">
        <v>1175</v>
      </c>
      <c r="J155" s="651" t="s">
        <v>998</v>
      </c>
      <c r="K155" s="651" t="s">
        <v>1176</v>
      </c>
      <c r="L155" s="653">
        <v>68.53</v>
      </c>
      <c r="M155" s="653">
        <v>2</v>
      </c>
      <c r="N155" s="654">
        <v>137.06</v>
      </c>
    </row>
    <row r="156" spans="1:14" ht="14.4" customHeight="1" x14ac:dyDescent="0.3">
      <c r="A156" s="649" t="s">
        <v>595</v>
      </c>
      <c r="B156" s="650" t="s">
        <v>3038</v>
      </c>
      <c r="C156" s="651" t="s">
        <v>601</v>
      </c>
      <c r="D156" s="652" t="s">
        <v>3039</v>
      </c>
      <c r="E156" s="651" t="s">
        <v>627</v>
      </c>
      <c r="F156" s="652" t="s">
        <v>3046</v>
      </c>
      <c r="G156" s="651" t="s">
        <v>639</v>
      </c>
      <c r="H156" s="651" t="s">
        <v>1177</v>
      </c>
      <c r="I156" s="651" t="s">
        <v>237</v>
      </c>
      <c r="J156" s="651" t="s">
        <v>1178</v>
      </c>
      <c r="K156" s="651"/>
      <c r="L156" s="653">
        <v>82.624485796855794</v>
      </c>
      <c r="M156" s="653">
        <v>1</v>
      </c>
      <c r="N156" s="654">
        <v>82.624485796855794</v>
      </c>
    </row>
    <row r="157" spans="1:14" ht="14.4" customHeight="1" x14ac:dyDescent="0.3">
      <c r="A157" s="649" t="s">
        <v>595</v>
      </c>
      <c r="B157" s="650" t="s">
        <v>3038</v>
      </c>
      <c r="C157" s="651" t="s">
        <v>601</v>
      </c>
      <c r="D157" s="652" t="s">
        <v>3039</v>
      </c>
      <c r="E157" s="651" t="s">
        <v>627</v>
      </c>
      <c r="F157" s="652" t="s">
        <v>3046</v>
      </c>
      <c r="G157" s="651" t="s">
        <v>639</v>
      </c>
      <c r="H157" s="651" t="s">
        <v>1179</v>
      </c>
      <c r="I157" s="651" t="s">
        <v>1179</v>
      </c>
      <c r="J157" s="651" t="s">
        <v>1180</v>
      </c>
      <c r="K157" s="651" t="s">
        <v>1181</v>
      </c>
      <c r="L157" s="653">
        <v>1378.85</v>
      </c>
      <c r="M157" s="653">
        <v>1</v>
      </c>
      <c r="N157" s="654">
        <v>1378.85</v>
      </c>
    </row>
    <row r="158" spans="1:14" ht="14.4" customHeight="1" x14ac:dyDescent="0.3">
      <c r="A158" s="649" t="s">
        <v>595</v>
      </c>
      <c r="B158" s="650" t="s">
        <v>3038</v>
      </c>
      <c r="C158" s="651" t="s">
        <v>601</v>
      </c>
      <c r="D158" s="652" t="s">
        <v>3039</v>
      </c>
      <c r="E158" s="651" t="s">
        <v>627</v>
      </c>
      <c r="F158" s="652" t="s">
        <v>3046</v>
      </c>
      <c r="G158" s="651" t="s">
        <v>639</v>
      </c>
      <c r="H158" s="651" t="s">
        <v>1182</v>
      </c>
      <c r="I158" s="651" t="s">
        <v>237</v>
      </c>
      <c r="J158" s="651" t="s">
        <v>1183</v>
      </c>
      <c r="K158" s="651"/>
      <c r="L158" s="653">
        <v>98.952419935763729</v>
      </c>
      <c r="M158" s="653">
        <v>2</v>
      </c>
      <c r="N158" s="654">
        <v>197.90483987152746</v>
      </c>
    </row>
    <row r="159" spans="1:14" ht="14.4" customHeight="1" x14ac:dyDescent="0.3">
      <c r="A159" s="649" t="s">
        <v>595</v>
      </c>
      <c r="B159" s="650" t="s">
        <v>3038</v>
      </c>
      <c r="C159" s="651" t="s">
        <v>601</v>
      </c>
      <c r="D159" s="652" t="s">
        <v>3039</v>
      </c>
      <c r="E159" s="651" t="s">
        <v>627</v>
      </c>
      <c r="F159" s="652" t="s">
        <v>3046</v>
      </c>
      <c r="G159" s="651" t="s">
        <v>639</v>
      </c>
      <c r="H159" s="651" t="s">
        <v>1184</v>
      </c>
      <c r="I159" s="651" t="s">
        <v>237</v>
      </c>
      <c r="J159" s="651" t="s">
        <v>1185</v>
      </c>
      <c r="K159" s="651"/>
      <c r="L159" s="653">
        <v>126.79063973247074</v>
      </c>
      <c r="M159" s="653">
        <v>1</v>
      </c>
      <c r="N159" s="654">
        <v>126.79063973247074</v>
      </c>
    </row>
    <row r="160" spans="1:14" ht="14.4" customHeight="1" x14ac:dyDescent="0.3">
      <c r="A160" s="649" t="s">
        <v>595</v>
      </c>
      <c r="B160" s="650" t="s">
        <v>3038</v>
      </c>
      <c r="C160" s="651" t="s">
        <v>601</v>
      </c>
      <c r="D160" s="652" t="s">
        <v>3039</v>
      </c>
      <c r="E160" s="651" t="s">
        <v>627</v>
      </c>
      <c r="F160" s="652" t="s">
        <v>3046</v>
      </c>
      <c r="G160" s="651" t="s">
        <v>639</v>
      </c>
      <c r="H160" s="651" t="s">
        <v>1186</v>
      </c>
      <c r="I160" s="651" t="s">
        <v>1187</v>
      </c>
      <c r="J160" s="651" t="s">
        <v>1188</v>
      </c>
      <c r="K160" s="651" t="s">
        <v>1060</v>
      </c>
      <c r="L160" s="653">
        <v>36.622142857142855</v>
      </c>
      <c r="M160" s="653">
        <v>28</v>
      </c>
      <c r="N160" s="654">
        <v>1025.4199999999998</v>
      </c>
    </row>
    <row r="161" spans="1:14" ht="14.4" customHeight="1" x14ac:dyDescent="0.3">
      <c r="A161" s="649" t="s">
        <v>595</v>
      </c>
      <c r="B161" s="650" t="s">
        <v>3038</v>
      </c>
      <c r="C161" s="651" t="s">
        <v>601</v>
      </c>
      <c r="D161" s="652" t="s">
        <v>3039</v>
      </c>
      <c r="E161" s="651" t="s">
        <v>627</v>
      </c>
      <c r="F161" s="652" t="s">
        <v>3046</v>
      </c>
      <c r="G161" s="651" t="s">
        <v>639</v>
      </c>
      <c r="H161" s="651" t="s">
        <v>1189</v>
      </c>
      <c r="I161" s="651" t="s">
        <v>1190</v>
      </c>
      <c r="J161" s="651" t="s">
        <v>1191</v>
      </c>
      <c r="K161" s="651" t="s">
        <v>1192</v>
      </c>
      <c r="L161" s="653">
        <v>176.73750000000001</v>
      </c>
      <c r="M161" s="653">
        <v>4</v>
      </c>
      <c r="N161" s="654">
        <v>706.95</v>
      </c>
    </row>
    <row r="162" spans="1:14" ht="14.4" customHeight="1" x14ac:dyDescent="0.3">
      <c r="A162" s="649" t="s">
        <v>595</v>
      </c>
      <c r="B162" s="650" t="s">
        <v>3038</v>
      </c>
      <c r="C162" s="651" t="s">
        <v>601</v>
      </c>
      <c r="D162" s="652" t="s">
        <v>3039</v>
      </c>
      <c r="E162" s="651" t="s">
        <v>627</v>
      </c>
      <c r="F162" s="652" t="s">
        <v>3046</v>
      </c>
      <c r="G162" s="651" t="s">
        <v>639</v>
      </c>
      <c r="H162" s="651" t="s">
        <v>1193</v>
      </c>
      <c r="I162" s="651" t="s">
        <v>1194</v>
      </c>
      <c r="J162" s="651" t="s">
        <v>1195</v>
      </c>
      <c r="K162" s="651" t="s">
        <v>1196</v>
      </c>
      <c r="L162" s="653">
        <v>339.94</v>
      </c>
      <c r="M162" s="653">
        <v>1</v>
      </c>
      <c r="N162" s="654">
        <v>339.94</v>
      </c>
    </row>
    <row r="163" spans="1:14" ht="14.4" customHeight="1" x14ac:dyDescent="0.3">
      <c r="A163" s="649" t="s">
        <v>595</v>
      </c>
      <c r="B163" s="650" t="s">
        <v>3038</v>
      </c>
      <c r="C163" s="651" t="s">
        <v>601</v>
      </c>
      <c r="D163" s="652" t="s">
        <v>3039</v>
      </c>
      <c r="E163" s="651" t="s">
        <v>627</v>
      </c>
      <c r="F163" s="652" t="s">
        <v>3046</v>
      </c>
      <c r="G163" s="651" t="s">
        <v>639</v>
      </c>
      <c r="H163" s="651" t="s">
        <v>1197</v>
      </c>
      <c r="I163" s="651" t="s">
        <v>237</v>
      </c>
      <c r="J163" s="651" t="s">
        <v>1198</v>
      </c>
      <c r="K163" s="651"/>
      <c r="L163" s="653">
        <v>392.84373800845151</v>
      </c>
      <c r="M163" s="653">
        <v>2</v>
      </c>
      <c r="N163" s="654">
        <v>785.68747601690302</v>
      </c>
    </row>
    <row r="164" spans="1:14" ht="14.4" customHeight="1" x14ac:dyDescent="0.3">
      <c r="A164" s="649" t="s">
        <v>595</v>
      </c>
      <c r="B164" s="650" t="s">
        <v>3038</v>
      </c>
      <c r="C164" s="651" t="s">
        <v>601</v>
      </c>
      <c r="D164" s="652" t="s">
        <v>3039</v>
      </c>
      <c r="E164" s="651" t="s">
        <v>627</v>
      </c>
      <c r="F164" s="652" t="s">
        <v>3046</v>
      </c>
      <c r="G164" s="651" t="s">
        <v>639</v>
      </c>
      <c r="H164" s="651" t="s">
        <v>1199</v>
      </c>
      <c r="I164" s="651" t="s">
        <v>1200</v>
      </c>
      <c r="J164" s="651" t="s">
        <v>1201</v>
      </c>
      <c r="K164" s="651"/>
      <c r="L164" s="653">
        <v>264.47711355160993</v>
      </c>
      <c r="M164" s="653">
        <v>2</v>
      </c>
      <c r="N164" s="654">
        <v>528.95422710321986</v>
      </c>
    </row>
    <row r="165" spans="1:14" ht="14.4" customHeight="1" x14ac:dyDescent="0.3">
      <c r="A165" s="649" t="s">
        <v>595</v>
      </c>
      <c r="B165" s="650" t="s">
        <v>3038</v>
      </c>
      <c r="C165" s="651" t="s">
        <v>601</v>
      </c>
      <c r="D165" s="652" t="s">
        <v>3039</v>
      </c>
      <c r="E165" s="651" t="s">
        <v>627</v>
      </c>
      <c r="F165" s="652" t="s">
        <v>3046</v>
      </c>
      <c r="G165" s="651" t="s">
        <v>639</v>
      </c>
      <c r="H165" s="651" t="s">
        <v>1202</v>
      </c>
      <c r="I165" s="651" t="s">
        <v>237</v>
      </c>
      <c r="J165" s="651" t="s">
        <v>1203</v>
      </c>
      <c r="K165" s="651"/>
      <c r="L165" s="653">
        <v>89.663271043800293</v>
      </c>
      <c r="M165" s="653">
        <v>8</v>
      </c>
      <c r="N165" s="654">
        <v>717.30616835040234</v>
      </c>
    </row>
    <row r="166" spans="1:14" ht="14.4" customHeight="1" x14ac:dyDescent="0.3">
      <c r="A166" s="649" t="s">
        <v>595</v>
      </c>
      <c r="B166" s="650" t="s">
        <v>3038</v>
      </c>
      <c r="C166" s="651" t="s">
        <v>601</v>
      </c>
      <c r="D166" s="652" t="s">
        <v>3039</v>
      </c>
      <c r="E166" s="651" t="s">
        <v>627</v>
      </c>
      <c r="F166" s="652" t="s">
        <v>3046</v>
      </c>
      <c r="G166" s="651" t="s">
        <v>639</v>
      </c>
      <c r="H166" s="651" t="s">
        <v>1204</v>
      </c>
      <c r="I166" s="651" t="s">
        <v>237</v>
      </c>
      <c r="J166" s="651" t="s">
        <v>1205</v>
      </c>
      <c r="K166" s="651"/>
      <c r="L166" s="653">
        <v>37.200285980490641</v>
      </c>
      <c r="M166" s="653">
        <v>13</v>
      </c>
      <c r="N166" s="654">
        <v>483.60371774637832</v>
      </c>
    </row>
    <row r="167" spans="1:14" ht="14.4" customHeight="1" x14ac:dyDescent="0.3">
      <c r="A167" s="649" t="s">
        <v>595</v>
      </c>
      <c r="B167" s="650" t="s">
        <v>3038</v>
      </c>
      <c r="C167" s="651" t="s">
        <v>601</v>
      </c>
      <c r="D167" s="652" t="s">
        <v>3039</v>
      </c>
      <c r="E167" s="651" t="s">
        <v>627</v>
      </c>
      <c r="F167" s="652" t="s">
        <v>3046</v>
      </c>
      <c r="G167" s="651" t="s">
        <v>639</v>
      </c>
      <c r="H167" s="651" t="s">
        <v>1206</v>
      </c>
      <c r="I167" s="651" t="s">
        <v>237</v>
      </c>
      <c r="J167" s="651" t="s">
        <v>1207</v>
      </c>
      <c r="K167" s="651"/>
      <c r="L167" s="653">
        <v>83.740757701237527</v>
      </c>
      <c r="M167" s="653">
        <v>8</v>
      </c>
      <c r="N167" s="654">
        <v>669.92606160990022</v>
      </c>
    </row>
    <row r="168" spans="1:14" ht="14.4" customHeight="1" x14ac:dyDescent="0.3">
      <c r="A168" s="649" t="s">
        <v>595</v>
      </c>
      <c r="B168" s="650" t="s">
        <v>3038</v>
      </c>
      <c r="C168" s="651" t="s">
        <v>601</v>
      </c>
      <c r="D168" s="652" t="s">
        <v>3039</v>
      </c>
      <c r="E168" s="651" t="s">
        <v>627</v>
      </c>
      <c r="F168" s="652" t="s">
        <v>3046</v>
      </c>
      <c r="G168" s="651" t="s">
        <v>639</v>
      </c>
      <c r="H168" s="651" t="s">
        <v>1208</v>
      </c>
      <c r="I168" s="651" t="s">
        <v>237</v>
      </c>
      <c r="J168" s="651" t="s">
        <v>1209</v>
      </c>
      <c r="K168" s="651"/>
      <c r="L168" s="653">
        <v>602.20118614087119</v>
      </c>
      <c r="M168" s="653">
        <v>10</v>
      </c>
      <c r="N168" s="654">
        <v>6022.0118614087114</v>
      </c>
    </row>
    <row r="169" spans="1:14" ht="14.4" customHeight="1" x14ac:dyDescent="0.3">
      <c r="A169" s="649" t="s">
        <v>595</v>
      </c>
      <c r="B169" s="650" t="s">
        <v>3038</v>
      </c>
      <c r="C169" s="651" t="s">
        <v>601</v>
      </c>
      <c r="D169" s="652" t="s">
        <v>3039</v>
      </c>
      <c r="E169" s="651" t="s">
        <v>627</v>
      </c>
      <c r="F169" s="652" t="s">
        <v>3046</v>
      </c>
      <c r="G169" s="651" t="s">
        <v>639</v>
      </c>
      <c r="H169" s="651" t="s">
        <v>1210</v>
      </c>
      <c r="I169" s="651" t="s">
        <v>237</v>
      </c>
      <c r="J169" s="651" t="s">
        <v>1211</v>
      </c>
      <c r="K169" s="651"/>
      <c r="L169" s="653">
        <v>102.10520516754906</v>
      </c>
      <c r="M169" s="653">
        <v>25</v>
      </c>
      <c r="N169" s="654">
        <v>2552.6301291887266</v>
      </c>
    </row>
    <row r="170" spans="1:14" ht="14.4" customHeight="1" x14ac:dyDescent="0.3">
      <c r="A170" s="649" t="s">
        <v>595</v>
      </c>
      <c r="B170" s="650" t="s">
        <v>3038</v>
      </c>
      <c r="C170" s="651" t="s">
        <v>601</v>
      </c>
      <c r="D170" s="652" t="s">
        <v>3039</v>
      </c>
      <c r="E170" s="651" t="s">
        <v>627</v>
      </c>
      <c r="F170" s="652" t="s">
        <v>3046</v>
      </c>
      <c r="G170" s="651" t="s">
        <v>639</v>
      </c>
      <c r="H170" s="651" t="s">
        <v>1212</v>
      </c>
      <c r="I170" s="651" t="s">
        <v>1213</v>
      </c>
      <c r="J170" s="651" t="s">
        <v>1214</v>
      </c>
      <c r="K170" s="651" t="s">
        <v>1215</v>
      </c>
      <c r="L170" s="653">
        <v>192.07935671968451</v>
      </c>
      <c r="M170" s="653">
        <v>1</v>
      </c>
      <c r="N170" s="654">
        <v>192.07935671968451</v>
      </c>
    </row>
    <row r="171" spans="1:14" ht="14.4" customHeight="1" x14ac:dyDescent="0.3">
      <c r="A171" s="649" t="s">
        <v>595</v>
      </c>
      <c r="B171" s="650" t="s">
        <v>3038</v>
      </c>
      <c r="C171" s="651" t="s">
        <v>601</v>
      </c>
      <c r="D171" s="652" t="s">
        <v>3039</v>
      </c>
      <c r="E171" s="651" t="s">
        <v>627</v>
      </c>
      <c r="F171" s="652" t="s">
        <v>3046</v>
      </c>
      <c r="G171" s="651" t="s">
        <v>639</v>
      </c>
      <c r="H171" s="651" t="s">
        <v>1216</v>
      </c>
      <c r="I171" s="651" t="s">
        <v>1217</v>
      </c>
      <c r="J171" s="651" t="s">
        <v>1218</v>
      </c>
      <c r="K171" s="651" t="s">
        <v>1219</v>
      </c>
      <c r="L171" s="653">
        <v>2300</v>
      </c>
      <c r="M171" s="653">
        <v>1</v>
      </c>
      <c r="N171" s="654">
        <v>2300</v>
      </c>
    </row>
    <row r="172" spans="1:14" ht="14.4" customHeight="1" x14ac:dyDescent="0.3">
      <c r="A172" s="649" t="s">
        <v>595</v>
      </c>
      <c r="B172" s="650" t="s">
        <v>3038</v>
      </c>
      <c r="C172" s="651" t="s">
        <v>601</v>
      </c>
      <c r="D172" s="652" t="s">
        <v>3039</v>
      </c>
      <c r="E172" s="651" t="s">
        <v>627</v>
      </c>
      <c r="F172" s="652" t="s">
        <v>3046</v>
      </c>
      <c r="G172" s="651" t="s">
        <v>639</v>
      </c>
      <c r="H172" s="651" t="s">
        <v>1220</v>
      </c>
      <c r="I172" s="651" t="s">
        <v>1220</v>
      </c>
      <c r="J172" s="651" t="s">
        <v>1221</v>
      </c>
      <c r="K172" s="651" t="s">
        <v>645</v>
      </c>
      <c r="L172" s="653">
        <v>382.60999999999996</v>
      </c>
      <c r="M172" s="653">
        <v>3</v>
      </c>
      <c r="N172" s="654">
        <v>1147.83</v>
      </c>
    </row>
    <row r="173" spans="1:14" ht="14.4" customHeight="1" x14ac:dyDescent="0.3">
      <c r="A173" s="649" t="s">
        <v>595</v>
      </c>
      <c r="B173" s="650" t="s">
        <v>3038</v>
      </c>
      <c r="C173" s="651" t="s">
        <v>601</v>
      </c>
      <c r="D173" s="652" t="s">
        <v>3039</v>
      </c>
      <c r="E173" s="651" t="s">
        <v>627</v>
      </c>
      <c r="F173" s="652" t="s">
        <v>3046</v>
      </c>
      <c r="G173" s="651" t="s">
        <v>639</v>
      </c>
      <c r="H173" s="651" t="s">
        <v>1222</v>
      </c>
      <c r="I173" s="651" t="s">
        <v>1223</v>
      </c>
      <c r="J173" s="651" t="s">
        <v>1074</v>
      </c>
      <c r="K173" s="651" t="s">
        <v>1224</v>
      </c>
      <c r="L173" s="653">
        <v>149.9</v>
      </c>
      <c r="M173" s="653">
        <v>1</v>
      </c>
      <c r="N173" s="654">
        <v>149.9</v>
      </c>
    </row>
    <row r="174" spans="1:14" ht="14.4" customHeight="1" x14ac:dyDescent="0.3">
      <c r="A174" s="649" t="s">
        <v>595</v>
      </c>
      <c r="B174" s="650" t="s">
        <v>3038</v>
      </c>
      <c r="C174" s="651" t="s">
        <v>601</v>
      </c>
      <c r="D174" s="652" t="s">
        <v>3039</v>
      </c>
      <c r="E174" s="651" t="s">
        <v>627</v>
      </c>
      <c r="F174" s="652" t="s">
        <v>3046</v>
      </c>
      <c r="G174" s="651" t="s">
        <v>639</v>
      </c>
      <c r="H174" s="651" t="s">
        <v>1225</v>
      </c>
      <c r="I174" s="651" t="s">
        <v>1226</v>
      </c>
      <c r="J174" s="651" t="s">
        <v>1227</v>
      </c>
      <c r="K174" s="651" t="s">
        <v>1228</v>
      </c>
      <c r="L174" s="653">
        <v>145.16</v>
      </c>
      <c r="M174" s="653">
        <v>1</v>
      </c>
      <c r="N174" s="654">
        <v>145.16</v>
      </c>
    </row>
    <row r="175" spans="1:14" ht="14.4" customHeight="1" x14ac:dyDescent="0.3">
      <c r="A175" s="649" t="s">
        <v>595</v>
      </c>
      <c r="B175" s="650" t="s">
        <v>3038</v>
      </c>
      <c r="C175" s="651" t="s">
        <v>601</v>
      </c>
      <c r="D175" s="652" t="s">
        <v>3039</v>
      </c>
      <c r="E175" s="651" t="s">
        <v>627</v>
      </c>
      <c r="F175" s="652" t="s">
        <v>3046</v>
      </c>
      <c r="G175" s="651" t="s">
        <v>639</v>
      </c>
      <c r="H175" s="651" t="s">
        <v>1229</v>
      </c>
      <c r="I175" s="651" t="s">
        <v>237</v>
      </c>
      <c r="J175" s="651" t="s">
        <v>1230</v>
      </c>
      <c r="K175" s="651"/>
      <c r="L175" s="653">
        <v>70.126791114688345</v>
      </c>
      <c r="M175" s="653">
        <v>11</v>
      </c>
      <c r="N175" s="654">
        <v>771.39470226157187</v>
      </c>
    </row>
    <row r="176" spans="1:14" ht="14.4" customHeight="1" x14ac:dyDescent="0.3">
      <c r="A176" s="649" t="s">
        <v>595</v>
      </c>
      <c r="B176" s="650" t="s">
        <v>3038</v>
      </c>
      <c r="C176" s="651" t="s">
        <v>601</v>
      </c>
      <c r="D176" s="652" t="s">
        <v>3039</v>
      </c>
      <c r="E176" s="651" t="s">
        <v>627</v>
      </c>
      <c r="F176" s="652" t="s">
        <v>3046</v>
      </c>
      <c r="G176" s="651" t="s">
        <v>639</v>
      </c>
      <c r="H176" s="651" t="s">
        <v>1231</v>
      </c>
      <c r="I176" s="651" t="s">
        <v>1232</v>
      </c>
      <c r="J176" s="651" t="s">
        <v>1233</v>
      </c>
      <c r="K176" s="651"/>
      <c r="L176" s="653">
        <v>296.572</v>
      </c>
      <c r="M176" s="653">
        <v>5</v>
      </c>
      <c r="N176" s="654">
        <v>1482.86</v>
      </c>
    </row>
    <row r="177" spans="1:14" ht="14.4" customHeight="1" x14ac:dyDescent="0.3">
      <c r="A177" s="649" t="s">
        <v>595</v>
      </c>
      <c r="B177" s="650" t="s">
        <v>3038</v>
      </c>
      <c r="C177" s="651" t="s">
        <v>601</v>
      </c>
      <c r="D177" s="652" t="s">
        <v>3039</v>
      </c>
      <c r="E177" s="651" t="s">
        <v>627</v>
      </c>
      <c r="F177" s="652" t="s">
        <v>3046</v>
      </c>
      <c r="G177" s="651" t="s">
        <v>639</v>
      </c>
      <c r="H177" s="651" t="s">
        <v>1234</v>
      </c>
      <c r="I177" s="651" t="s">
        <v>1234</v>
      </c>
      <c r="J177" s="651" t="s">
        <v>1235</v>
      </c>
      <c r="K177" s="651" t="s">
        <v>1236</v>
      </c>
      <c r="L177" s="653">
        <v>75.469776781293064</v>
      </c>
      <c r="M177" s="653">
        <v>2</v>
      </c>
      <c r="N177" s="654">
        <v>150.93955356258613</v>
      </c>
    </row>
    <row r="178" spans="1:14" ht="14.4" customHeight="1" x14ac:dyDescent="0.3">
      <c r="A178" s="649" t="s">
        <v>595</v>
      </c>
      <c r="B178" s="650" t="s">
        <v>3038</v>
      </c>
      <c r="C178" s="651" t="s">
        <v>601</v>
      </c>
      <c r="D178" s="652" t="s">
        <v>3039</v>
      </c>
      <c r="E178" s="651" t="s">
        <v>627</v>
      </c>
      <c r="F178" s="652" t="s">
        <v>3046</v>
      </c>
      <c r="G178" s="651" t="s">
        <v>639</v>
      </c>
      <c r="H178" s="651" t="s">
        <v>1237</v>
      </c>
      <c r="I178" s="651" t="s">
        <v>1238</v>
      </c>
      <c r="J178" s="651" t="s">
        <v>1239</v>
      </c>
      <c r="K178" s="651" t="s">
        <v>1240</v>
      </c>
      <c r="L178" s="653">
        <v>496.09</v>
      </c>
      <c r="M178" s="653">
        <v>1</v>
      </c>
      <c r="N178" s="654">
        <v>496.09</v>
      </c>
    </row>
    <row r="179" spans="1:14" ht="14.4" customHeight="1" x14ac:dyDescent="0.3">
      <c r="A179" s="649" t="s">
        <v>595</v>
      </c>
      <c r="B179" s="650" t="s">
        <v>3038</v>
      </c>
      <c r="C179" s="651" t="s">
        <v>601</v>
      </c>
      <c r="D179" s="652" t="s">
        <v>3039</v>
      </c>
      <c r="E179" s="651" t="s">
        <v>627</v>
      </c>
      <c r="F179" s="652" t="s">
        <v>3046</v>
      </c>
      <c r="G179" s="651" t="s">
        <v>639</v>
      </c>
      <c r="H179" s="651" t="s">
        <v>1241</v>
      </c>
      <c r="I179" s="651" t="s">
        <v>1242</v>
      </c>
      <c r="J179" s="651" t="s">
        <v>1243</v>
      </c>
      <c r="K179" s="651" t="s">
        <v>1244</v>
      </c>
      <c r="L179" s="653">
        <v>205.05934687138367</v>
      </c>
      <c r="M179" s="653">
        <v>1</v>
      </c>
      <c r="N179" s="654">
        <v>205.05934687138367</v>
      </c>
    </row>
    <row r="180" spans="1:14" ht="14.4" customHeight="1" x14ac:dyDescent="0.3">
      <c r="A180" s="649" t="s">
        <v>595</v>
      </c>
      <c r="B180" s="650" t="s">
        <v>3038</v>
      </c>
      <c r="C180" s="651" t="s">
        <v>601</v>
      </c>
      <c r="D180" s="652" t="s">
        <v>3039</v>
      </c>
      <c r="E180" s="651" t="s">
        <v>627</v>
      </c>
      <c r="F180" s="652" t="s">
        <v>3046</v>
      </c>
      <c r="G180" s="651" t="s">
        <v>639</v>
      </c>
      <c r="H180" s="651" t="s">
        <v>1245</v>
      </c>
      <c r="I180" s="651" t="s">
        <v>1245</v>
      </c>
      <c r="J180" s="651" t="s">
        <v>1246</v>
      </c>
      <c r="K180" s="651" t="s">
        <v>1247</v>
      </c>
      <c r="L180" s="653">
        <v>56.68</v>
      </c>
      <c r="M180" s="653">
        <v>1</v>
      </c>
      <c r="N180" s="654">
        <v>56.68</v>
      </c>
    </row>
    <row r="181" spans="1:14" ht="14.4" customHeight="1" x14ac:dyDescent="0.3">
      <c r="A181" s="649" t="s">
        <v>595</v>
      </c>
      <c r="B181" s="650" t="s">
        <v>3038</v>
      </c>
      <c r="C181" s="651" t="s">
        <v>601</v>
      </c>
      <c r="D181" s="652" t="s">
        <v>3039</v>
      </c>
      <c r="E181" s="651" t="s">
        <v>627</v>
      </c>
      <c r="F181" s="652" t="s">
        <v>3046</v>
      </c>
      <c r="G181" s="651" t="s">
        <v>639</v>
      </c>
      <c r="H181" s="651" t="s">
        <v>1248</v>
      </c>
      <c r="I181" s="651" t="s">
        <v>1249</v>
      </c>
      <c r="J181" s="651" t="s">
        <v>1250</v>
      </c>
      <c r="K181" s="651" t="s">
        <v>1251</v>
      </c>
      <c r="L181" s="653">
        <v>3357</v>
      </c>
      <c r="M181" s="653">
        <v>1</v>
      </c>
      <c r="N181" s="654">
        <v>3357</v>
      </c>
    </row>
    <row r="182" spans="1:14" ht="14.4" customHeight="1" x14ac:dyDescent="0.3">
      <c r="A182" s="649" t="s">
        <v>595</v>
      </c>
      <c r="B182" s="650" t="s">
        <v>3038</v>
      </c>
      <c r="C182" s="651" t="s">
        <v>601</v>
      </c>
      <c r="D182" s="652" t="s">
        <v>3039</v>
      </c>
      <c r="E182" s="651" t="s">
        <v>627</v>
      </c>
      <c r="F182" s="652" t="s">
        <v>3046</v>
      </c>
      <c r="G182" s="651" t="s">
        <v>639</v>
      </c>
      <c r="H182" s="651" t="s">
        <v>1252</v>
      </c>
      <c r="I182" s="651" t="s">
        <v>1252</v>
      </c>
      <c r="J182" s="651" t="s">
        <v>1253</v>
      </c>
      <c r="K182" s="651" t="s">
        <v>1254</v>
      </c>
      <c r="L182" s="653">
        <v>702.51999999999987</v>
      </c>
      <c r="M182" s="653">
        <v>1</v>
      </c>
      <c r="N182" s="654">
        <v>702.51999999999987</v>
      </c>
    </row>
    <row r="183" spans="1:14" ht="14.4" customHeight="1" x14ac:dyDescent="0.3">
      <c r="A183" s="649" t="s">
        <v>595</v>
      </c>
      <c r="B183" s="650" t="s">
        <v>3038</v>
      </c>
      <c r="C183" s="651" t="s">
        <v>601</v>
      </c>
      <c r="D183" s="652" t="s">
        <v>3039</v>
      </c>
      <c r="E183" s="651" t="s">
        <v>627</v>
      </c>
      <c r="F183" s="652" t="s">
        <v>3046</v>
      </c>
      <c r="G183" s="651" t="s">
        <v>639</v>
      </c>
      <c r="H183" s="651" t="s">
        <v>1255</v>
      </c>
      <c r="I183" s="651" t="s">
        <v>1256</v>
      </c>
      <c r="J183" s="651" t="s">
        <v>1257</v>
      </c>
      <c r="K183" s="651" t="s">
        <v>1258</v>
      </c>
      <c r="L183" s="653">
        <v>188.19</v>
      </c>
      <c r="M183" s="653">
        <v>1</v>
      </c>
      <c r="N183" s="654">
        <v>188.19</v>
      </c>
    </row>
    <row r="184" spans="1:14" ht="14.4" customHeight="1" x14ac:dyDescent="0.3">
      <c r="A184" s="649" t="s">
        <v>595</v>
      </c>
      <c r="B184" s="650" t="s">
        <v>3038</v>
      </c>
      <c r="C184" s="651" t="s">
        <v>601</v>
      </c>
      <c r="D184" s="652" t="s">
        <v>3039</v>
      </c>
      <c r="E184" s="651" t="s">
        <v>627</v>
      </c>
      <c r="F184" s="652" t="s">
        <v>3046</v>
      </c>
      <c r="G184" s="651" t="s">
        <v>639</v>
      </c>
      <c r="H184" s="651" t="s">
        <v>1259</v>
      </c>
      <c r="I184" s="651" t="s">
        <v>237</v>
      </c>
      <c r="J184" s="651" t="s">
        <v>1260</v>
      </c>
      <c r="K184" s="651"/>
      <c r="L184" s="653">
        <v>265.74</v>
      </c>
      <c r="M184" s="653">
        <v>1</v>
      </c>
      <c r="N184" s="654">
        <v>265.74</v>
      </c>
    </row>
    <row r="185" spans="1:14" ht="14.4" customHeight="1" x14ac:dyDescent="0.3">
      <c r="A185" s="649" t="s">
        <v>595</v>
      </c>
      <c r="B185" s="650" t="s">
        <v>3038</v>
      </c>
      <c r="C185" s="651" t="s">
        <v>601</v>
      </c>
      <c r="D185" s="652" t="s">
        <v>3039</v>
      </c>
      <c r="E185" s="651" t="s">
        <v>627</v>
      </c>
      <c r="F185" s="652" t="s">
        <v>3046</v>
      </c>
      <c r="G185" s="651" t="s">
        <v>639</v>
      </c>
      <c r="H185" s="651" t="s">
        <v>1261</v>
      </c>
      <c r="I185" s="651" t="s">
        <v>1261</v>
      </c>
      <c r="J185" s="651" t="s">
        <v>805</v>
      </c>
      <c r="K185" s="651" t="s">
        <v>1262</v>
      </c>
      <c r="L185" s="653">
        <v>92</v>
      </c>
      <c r="M185" s="653">
        <v>2</v>
      </c>
      <c r="N185" s="654">
        <v>184</v>
      </c>
    </row>
    <row r="186" spans="1:14" ht="14.4" customHeight="1" x14ac:dyDescent="0.3">
      <c r="A186" s="649" t="s">
        <v>595</v>
      </c>
      <c r="B186" s="650" t="s">
        <v>3038</v>
      </c>
      <c r="C186" s="651" t="s">
        <v>601</v>
      </c>
      <c r="D186" s="652" t="s">
        <v>3039</v>
      </c>
      <c r="E186" s="651" t="s">
        <v>627</v>
      </c>
      <c r="F186" s="652" t="s">
        <v>3046</v>
      </c>
      <c r="G186" s="651" t="s">
        <v>639</v>
      </c>
      <c r="H186" s="651" t="s">
        <v>1263</v>
      </c>
      <c r="I186" s="651" t="s">
        <v>1264</v>
      </c>
      <c r="J186" s="651" t="s">
        <v>1265</v>
      </c>
      <c r="K186" s="651"/>
      <c r="L186" s="653">
        <v>1191.24</v>
      </c>
      <c r="M186" s="653">
        <v>1</v>
      </c>
      <c r="N186" s="654">
        <v>1191.24</v>
      </c>
    </row>
    <row r="187" spans="1:14" ht="14.4" customHeight="1" x14ac:dyDescent="0.3">
      <c r="A187" s="649" t="s">
        <v>595</v>
      </c>
      <c r="B187" s="650" t="s">
        <v>3038</v>
      </c>
      <c r="C187" s="651" t="s">
        <v>601</v>
      </c>
      <c r="D187" s="652" t="s">
        <v>3039</v>
      </c>
      <c r="E187" s="651" t="s">
        <v>627</v>
      </c>
      <c r="F187" s="652" t="s">
        <v>3046</v>
      </c>
      <c r="G187" s="651" t="s">
        <v>639</v>
      </c>
      <c r="H187" s="651" t="s">
        <v>1266</v>
      </c>
      <c r="I187" s="651" t="s">
        <v>237</v>
      </c>
      <c r="J187" s="651" t="s">
        <v>1267</v>
      </c>
      <c r="K187" s="651"/>
      <c r="L187" s="653">
        <v>147.499</v>
      </c>
      <c r="M187" s="653">
        <v>1</v>
      </c>
      <c r="N187" s="654">
        <v>147.499</v>
      </c>
    </row>
    <row r="188" spans="1:14" ht="14.4" customHeight="1" x14ac:dyDescent="0.3">
      <c r="A188" s="649" t="s">
        <v>595</v>
      </c>
      <c r="B188" s="650" t="s">
        <v>3038</v>
      </c>
      <c r="C188" s="651" t="s">
        <v>601</v>
      </c>
      <c r="D188" s="652" t="s">
        <v>3039</v>
      </c>
      <c r="E188" s="651" t="s">
        <v>627</v>
      </c>
      <c r="F188" s="652" t="s">
        <v>3046</v>
      </c>
      <c r="G188" s="651" t="s">
        <v>639</v>
      </c>
      <c r="H188" s="651" t="s">
        <v>1268</v>
      </c>
      <c r="I188" s="651" t="s">
        <v>1268</v>
      </c>
      <c r="J188" s="651" t="s">
        <v>1269</v>
      </c>
      <c r="K188" s="651" t="s">
        <v>1270</v>
      </c>
      <c r="L188" s="653">
        <v>162.54009663741181</v>
      </c>
      <c r="M188" s="653">
        <v>1</v>
      </c>
      <c r="N188" s="654">
        <v>162.54009663741181</v>
      </c>
    </row>
    <row r="189" spans="1:14" ht="14.4" customHeight="1" x14ac:dyDescent="0.3">
      <c r="A189" s="649" t="s">
        <v>595</v>
      </c>
      <c r="B189" s="650" t="s">
        <v>3038</v>
      </c>
      <c r="C189" s="651" t="s">
        <v>601</v>
      </c>
      <c r="D189" s="652" t="s">
        <v>3039</v>
      </c>
      <c r="E189" s="651" t="s">
        <v>627</v>
      </c>
      <c r="F189" s="652" t="s">
        <v>3046</v>
      </c>
      <c r="G189" s="651" t="s">
        <v>639</v>
      </c>
      <c r="H189" s="651" t="s">
        <v>1271</v>
      </c>
      <c r="I189" s="651" t="s">
        <v>237</v>
      </c>
      <c r="J189" s="651" t="s">
        <v>1272</v>
      </c>
      <c r="K189" s="651"/>
      <c r="L189" s="653">
        <v>31.181387650290137</v>
      </c>
      <c r="M189" s="653">
        <v>7</v>
      </c>
      <c r="N189" s="654">
        <v>218.26971355203096</v>
      </c>
    </row>
    <row r="190" spans="1:14" ht="14.4" customHeight="1" x14ac:dyDescent="0.3">
      <c r="A190" s="649" t="s">
        <v>595</v>
      </c>
      <c r="B190" s="650" t="s">
        <v>3038</v>
      </c>
      <c r="C190" s="651" t="s">
        <v>601</v>
      </c>
      <c r="D190" s="652" t="s">
        <v>3039</v>
      </c>
      <c r="E190" s="651" t="s">
        <v>627</v>
      </c>
      <c r="F190" s="652" t="s">
        <v>3046</v>
      </c>
      <c r="G190" s="651" t="s">
        <v>639</v>
      </c>
      <c r="H190" s="651" t="s">
        <v>1273</v>
      </c>
      <c r="I190" s="651" t="s">
        <v>237</v>
      </c>
      <c r="J190" s="651" t="s">
        <v>1274</v>
      </c>
      <c r="K190" s="651" t="s">
        <v>1275</v>
      </c>
      <c r="L190" s="653">
        <v>12.95</v>
      </c>
      <c r="M190" s="653">
        <v>30</v>
      </c>
      <c r="N190" s="654">
        <v>388.5</v>
      </c>
    </row>
    <row r="191" spans="1:14" ht="14.4" customHeight="1" x14ac:dyDescent="0.3">
      <c r="A191" s="649" t="s">
        <v>595</v>
      </c>
      <c r="B191" s="650" t="s">
        <v>3038</v>
      </c>
      <c r="C191" s="651" t="s">
        <v>601</v>
      </c>
      <c r="D191" s="652" t="s">
        <v>3039</v>
      </c>
      <c r="E191" s="651" t="s">
        <v>627</v>
      </c>
      <c r="F191" s="652" t="s">
        <v>3046</v>
      </c>
      <c r="G191" s="651" t="s">
        <v>639</v>
      </c>
      <c r="H191" s="651" t="s">
        <v>1276</v>
      </c>
      <c r="I191" s="651" t="s">
        <v>1276</v>
      </c>
      <c r="J191" s="651" t="s">
        <v>1277</v>
      </c>
      <c r="K191" s="651" t="s">
        <v>1278</v>
      </c>
      <c r="L191" s="653">
        <v>150.60000000000005</v>
      </c>
      <c r="M191" s="653">
        <v>1</v>
      </c>
      <c r="N191" s="654">
        <v>150.60000000000005</v>
      </c>
    </row>
    <row r="192" spans="1:14" ht="14.4" customHeight="1" x14ac:dyDescent="0.3">
      <c r="A192" s="649" t="s">
        <v>595</v>
      </c>
      <c r="B192" s="650" t="s">
        <v>3038</v>
      </c>
      <c r="C192" s="651" t="s">
        <v>601</v>
      </c>
      <c r="D192" s="652" t="s">
        <v>3039</v>
      </c>
      <c r="E192" s="651" t="s">
        <v>627</v>
      </c>
      <c r="F192" s="652" t="s">
        <v>3046</v>
      </c>
      <c r="G192" s="651" t="s">
        <v>639</v>
      </c>
      <c r="H192" s="651" t="s">
        <v>1279</v>
      </c>
      <c r="I192" s="651" t="s">
        <v>1279</v>
      </c>
      <c r="J192" s="651" t="s">
        <v>1280</v>
      </c>
      <c r="K192" s="651" t="s">
        <v>899</v>
      </c>
      <c r="L192" s="653">
        <v>45.999997141398374</v>
      </c>
      <c r="M192" s="653">
        <v>3</v>
      </c>
      <c r="N192" s="654">
        <v>137.99999142419512</v>
      </c>
    </row>
    <row r="193" spans="1:14" ht="14.4" customHeight="1" x14ac:dyDescent="0.3">
      <c r="A193" s="649" t="s">
        <v>595</v>
      </c>
      <c r="B193" s="650" t="s">
        <v>3038</v>
      </c>
      <c r="C193" s="651" t="s">
        <v>601</v>
      </c>
      <c r="D193" s="652" t="s">
        <v>3039</v>
      </c>
      <c r="E193" s="651" t="s">
        <v>627</v>
      </c>
      <c r="F193" s="652" t="s">
        <v>3046</v>
      </c>
      <c r="G193" s="651" t="s">
        <v>1281</v>
      </c>
      <c r="H193" s="651" t="s">
        <v>1282</v>
      </c>
      <c r="I193" s="651" t="s">
        <v>1282</v>
      </c>
      <c r="J193" s="651" t="s">
        <v>1283</v>
      </c>
      <c r="K193" s="651" t="s">
        <v>1284</v>
      </c>
      <c r="L193" s="653">
        <v>128.16999999999999</v>
      </c>
      <c r="M193" s="653">
        <v>9</v>
      </c>
      <c r="N193" s="654">
        <v>1153.53</v>
      </c>
    </row>
    <row r="194" spans="1:14" ht="14.4" customHeight="1" x14ac:dyDescent="0.3">
      <c r="A194" s="649" t="s">
        <v>595</v>
      </c>
      <c r="B194" s="650" t="s">
        <v>3038</v>
      </c>
      <c r="C194" s="651" t="s">
        <v>601</v>
      </c>
      <c r="D194" s="652" t="s">
        <v>3039</v>
      </c>
      <c r="E194" s="651" t="s">
        <v>627</v>
      </c>
      <c r="F194" s="652" t="s">
        <v>3046</v>
      </c>
      <c r="G194" s="651" t="s">
        <v>1281</v>
      </c>
      <c r="H194" s="651" t="s">
        <v>1285</v>
      </c>
      <c r="I194" s="651" t="s">
        <v>1285</v>
      </c>
      <c r="J194" s="651" t="s">
        <v>1286</v>
      </c>
      <c r="K194" s="651" t="s">
        <v>1287</v>
      </c>
      <c r="L194" s="653">
        <v>8.1500359633749202</v>
      </c>
      <c r="M194" s="653">
        <v>1</v>
      </c>
      <c r="N194" s="654">
        <v>8.1500359633749202</v>
      </c>
    </row>
    <row r="195" spans="1:14" ht="14.4" customHeight="1" x14ac:dyDescent="0.3">
      <c r="A195" s="649" t="s">
        <v>595</v>
      </c>
      <c r="B195" s="650" t="s">
        <v>3038</v>
      </c>
      <c r="C195" s="651" t="s">
        <v>601</v>
      </c>
      <c r="D195" s="652" t="s">
        <v>3039</v>
      </c>
      <c r="E195" s="651" t="s">
        <v>627</v>
      </c>
      <c r="F195" s="652" t="s">
        <v>3046</v>
      </c>
      <c r="G195" s="651" t="s">
        <v>1281</v>
      </c>
      <c r="H195" s="651" t="s">
        <v>1288</v>
      </c>
      <c r="I195" s="651" t="s">
        <v>1288</v>
      </c>
      <c r="J195" s="651" t="s">
        <v>1289</v>
      </c>
      <c r="K195" s="651" t="s">
        <v>1290</v>
      </c>
      <c r="L195" s="653">
        <v>12.600120679060542</v>
      </c>
      <c r="M195" s="653">
        <v>1</v>
      </c>
      <c r="N195" s="654">
        <v>12.600120679060542</v>
      </c>
    </row>
    <row r="196" spans="1:14" ht="14.4" customHeight="1" x14ac:dyDescent="0.3">
      <c r="A196" s="649" t="s">
        <v>595</v>
      </c>
      <c r="B196" s="650" t="s">
        <v>3038</v>
      </c>
      <c r="C196" s="651" t="s">
        <v>601</v>
      </c>
      <c r="D196" s="652" t="s">
        <v>3039</v>
      </c>
      <c r="E196" s="651" t="s">
        <v>627</v>
      </c>
      <c r="F196" s="652" t="s">
        <v>3046</v>
      </c>
      <c r="G196" s="651" t="s">
        <v>1281</v>
      </c>
      <c r="H196" s="651" t="s">
        <v>1291</v>
      </c>
      <c r="I196" s="651" t="s">
        <v>1292</v>
      </c>
      <c r="J196" s="651" t="s">
        <v>1293</v>
      </c>
      <c r="K196" s="651" t="s">
        <v>1294</v>
      </c>
      <c r="L196" s="653">
        <v>36.329968529760308</v>
      </c>
      <c r="M196" s="653">
        <v>10</v>
      </c>
      <c r="N196" s="654">
        <v>363.29968529760305</v>
      </c>
    </row>
    <row r="197" spans="1:14" ht="14.4" customHeight="1" x14ac:dyDescent="0.3">
      <c r="A197" s="649" t="s">
        <v>595</v>
      </c>
      <c r="B197" s="650" t="s">
        <v>3038</v>
      </c>
      <c r="C197" s="651" t="s">
        <v>601</v>
      </c>
      <c r="D197" s="652" t="s">
        <v>3039</v>
      </c>
      <c r="E197" s="651" t="s">
        <v>627</v>
      </c>
      <c r="F197" s="652" t="s">
        <v>3046</v>
      </c>
      <c r="G197" s="651" t="s">
        <v>1281</v>
      </c>
      <c r="H197" s="651" t="s">
        <v>1295</v>
      </c>
      <c r="I197" s="651" t="s">
        <v>1296</v>
      </c>
      <c r="J197" s="651" t="s">
        <v>1297</v>
      </c>
      <c r="K197" s="651" t="s">
        <v>1298</v>
      </c>
      <c r="L197" s="653">
        <v>134.12162360595372</v>
      </c>
      <c r="M197" s="653">
        <v>1</v>
      </c>
      <c r="N197" s="654">
        <v>134.12162360595372</v>
      </c>
    </row>
    <row r="198" spans="1:14" ht="14.4" customHeight="1" x14ac:dyDescent="0.3">
      <c r="A198" s="649" t="s">
        <v>595</v>
      </c>
      <c r="B198" s="650" t="s">
        <v>3038</v>
      </c>
      <c r="C198" s="651" t="s">
        <v>601</v>
      </c>
      <c r="D198" s="652" t="s">
        <v>3039</v>
      </c>
      <c r="E198" s="651" t="s">
        <v>627</v>
      </c>
      <c r="F198" s="652" t="s">
        <v>3046</v>
      </c>
      <c r="G198" s="651" t="s">
        <v>1281</v>
      </c>
      <c r="H198" s="651" t="s">
        <v>1299</v>
      </c>
      <c r="I198" s="651" t="s">
        <v>1300</v>
      </c>
      <c r="J198" s="651" t="s">
        <v>1301</v>
      </c>
      <c r="K198" s="651" t="s">
        <v>1302</v>
      </c>
      <c r="L198" s="653">
        <v>47.330000000000005</v>
      </c>
      <c r="M198" s="653">
        <v>1</v>
      </c>
      <c r="N198" s="654">
        <v>47.330000000000005</v>
      </c>
    </row>
    <row r="199" spans="1:14" ht="14.4" customHeight="1" x14ac:dyDescent="0.3">
      <c r="A199" s="649" t="s">
        <v>595</v>
      </c>
      <c r="B199" s="650" t="s">
        <v>3038</v>
      </c>
      <c r="C199" s="651" t="s">
        <v>601</v>
      </c>
      <c r="D199" s="652" t="s">
        <v>3039</v>
      </c>
      <c r="E199" s="651" t="s">
        <v>627</v>
      </c>
      <c r="F199" s="652" t="s">
        <v>3046</v>
      </c>
      <c r="G199" s="651" t="s">
        <v>1281</v>
      </c>
      <c r="H199" s="651" t="s">
        <v>1303</v>
      </c>
      <c r="I199" s="651" t="s">
        <v>1304</v>
      </c>
      <c r="J199" s="651" t="s">
        <v>1301</v>
      </c>
      <c r="K199" s="651" t="s">
        <v>1305</v>
      </c>
      <c r="L199" s="653">
        <v>94.67</v>
      </c>
      <c r="M199" s="653">
        <v>2</v>
      </c>
      <c r="N199" s="654">
        <v>189.34</v>
      </c>
    </row>
    <row r="200" spans="1:14" ht="14.4" customHeight="1" x14ac:dyDescent="0.3">
      <c r="A200" s="649" t="s">
        <v>595</v>
      </c>
      <c r="B200" s="650" t="s">
        <v>3038</v>
      </c>
      <c r="C200" s="651" t="s">
        <v>601</v>
      </c>
      <c r="D200" s="652" t="s">
        <v>3039</v>
      </c>
      <c r="E200" s="651" t="s">
        <v>627</v>
      </c>
      <c r="F200" s="652" t="s">
        <v>3046</v>
      </c>
      <c r="G200" s="651" t="s">
        <v>1281</v>
      </c>
      <c r="H200" s="651" t="s">
        <v>1306</v>
      </c>
      <c r="I200" s="651" t="s">
        <v>1307</v>
      </c>
      <c r="J200" s="651" t="s">
        <v>1308</v>
      </c>
      <c r="K200" s="651" t="s">
        <v>1309</v>
      </c>
      <c r="L200" s="653">
        <v>110.42</v>
      </c>
      <c r="M200" s="653">
        <v>1</v>
      </c>
      <c r="N200" s="654">
        <v>110.42</v>
      </c>
    </row>
    <row r="201" spans="1:14" ht="14.4" customHeight="1" x14ac:dyDescent="0.3">
      <c r="A201" s="649" t="s">
        <v>595</v>
      </c>
      <c r="B201" s="650" t="s">
        <v>3038</v>
      </c>
      <c r="C201" s="651" t="s">
        <v>601</v>
      </c>
      <c r="D201" s="652" t="s">
        <v>3039</v>
      </c>
      <c r="E201" s="651" t="s">
        <v>627</v>
      </c>
      <c r="F201" s="652" t="s">
        <v>3046</v>
      </c>
      <c r="G201" s="651" t="s">
        <v>1281</v>
      </c>
      <c r="H201" s="651" t="s">
        <v>1310</v>
      </c>
      <c r="I201" s="651" t="s">
        <v>1311</v>
      </c>
      <c r="J201" s="651" t="s">
        <v>1312</v>
      </c>
      <c r="K201" s="651" t="s">
        <v>1313</v>
      </c>
      <c r="L201" s="653">
        <v>329.13999999999987</v>
      </c>
      <c r="M201" s="653">
        <v>1</v>
      </c>
      <c r="N201" s="654">
        <v>329.13999999999987</v>
      </c>
    </row>
    <row r="202" spans="1:14" ht="14.4" customHeight="1" x14ac:dyDescent="0.3">
      <c r="A202" s="649" t="s">
        <v>595</v>
      </c>
      <c r="B202" s="650" t="s">
        <v>3038</v>
      </c>
      <c r="C202" s="651" t="s">
        <v>601</v>
      </c>
      <c r="D202" s="652" t="s">
        <v>3039</v>
      </c>
      <c r="E202" s="651" t="s">
        <v>627</v>
      </c>
      <c r="F202" s="652" t="s">
        <v>3046</v>
      </c>
      <c r="G202" s="651" t="s">
        <v>1281</v>
      </c>
      <c r="H202" s="651" t="s">
        <v>1314</v>
      </c>
      <c r="I202" s="651" t="s">
        <v>1315</v>
      </c>
      <c r="J202" s="651" t="s">
        <v>1316</v>
      </c>
      <c r="K202" s="651" t="s">
        <v>969</v>
      </c>
      <c r="L202" s="653">
        <v>193.60999999999996</v>
      </c>
      <c r="M202" s="653">
        <v>1</v>
      </c>
      <c r="N202" s="654">
        <v>193.60999999999996</v>
      </c>
    </row>
    <row r="203" spans="1:14" ht="14.4" customHeight="1" x14ac:dyDescent="0.3">
      <c r="A203" s="649" t="s">
        <v>595</v>
      </c>
      <c r="B203" s="650" t="s">
        <v>3038</v>
      </c>
      <c r="C203" s="651" t="s">
        <v>601</v>
      </c>
      <c r="D203" s="652" t="s">
        <v>3039</v>
      </c>
      <c r="E203" s="651" t="s">
        <v>627</v>
      </c>
      <c r="F203" s="652" t="s">
        <v>3046</v>
      </c>
      <c r="G203" s="651" t="s">
        <v>1281</v>
      </c>
      <c r="H203" s="651" t="s">
        <v>1317</v>
      </c>
      <c r="I203" s="651" t="s">
        <v>1318</v>
      </c>
      <c r="J203" s="651" t="s">
        <v>1319</v>
      </c>
      <c r="K203" s="651" t="s">
        <v>1320</v>
      </c>
      <c r="L203" s="653">
        <v>492.1996078954615</v>
      </c>
      <c r="M203" s="653">
        <v>11</v>
      </c>
      <c r="N203" s="654">
        <v>5414.1956868500765</v>
      </c>
    </row>
    <row r="204" spans="1:14" ht="14.4" customHeight="1" x14ac:dyDescent="0.3">
      <c r="A204" s="649" t="s">
        <v>595</v>
      </c>
      <c r="B204" s="650" t="s">
        <v>3038</v>
      </c>
      <c r="C204" s="651" t="s">
        <v>601</v>
      </c>
      <c r="D204" s="652" t="s">
        <v>3039</v>
      </c>
      <c r="E204" s="651" t="s">
        <v>627</v>
      </c>
      <c r="F204" s="652" t="s">
        <v>3046</v>
      </c>
      <c r="G204" s="651" t="s">
        <v>1281</v>
      </c>
      <c r="H204" s="651" t="s">
        <v>1321</v>
      </c>
      <c r="I204" s="651" t="s">
        <v>1322</v>
      </c>
      <c r="J204" s="651" t="s">
        <v>1319</v>
      </c>
      <c r="K204" s="651" t="s">
        <v>1323</v>
      </c>
      <c r="L204" s="653">
        <v>943</v>
      </c>
      <c r="M204" s="653">
        <v>3</v>
      </c>
      <c r="N204" s="654">
        <v>2829</v>
      </c>
    </row>
    <row r="205" spans="1:14" ht="14.4" customHeight="1" x14ac:dyDescent="0.3">
      <c r="A205" s="649" t="s">
        <v>595</v>
      </c>
      <c r="B205" s="650" t="s">
        <v>3038</v>
      </c>
      <c r="C205" s="651" t="s">
        <v>601</v>
      </c>
      <c r="D205" s="652" t="s">
        <v>3039</v>
      </c>
      <c r="E205" s="651" t="s">
        <v>627</v>
      </c>
      <c r="F205" s="652" t="s">
        <v>3046</v>
      </c>
      <c r="G205" s="651" t="s">
        <v>1281</v>
      </c>
      <c r="H205" s="651" t="s">
        <v>1324</v>
      </c>
      <c r="I205" s="651" t="s">
        <v>1325</v>
      </c>
      <c r="J205" s="651" t="s">
        <v>1319</v>
      </c>
      <c r="K205" s="651" t="s">
        <v>1326</v>
      </c>
      <c r="L205" s="653">
        <v>1051.28</v>
      </c>
      <c r="M205" s="653">
        <v>1</v>
      </c>
      <c r="N205" s="654">
        <v>1051.28</v>
      </c>
    </row>
    <row r="206" spans="1:14" ht="14.4" customHeight="1" x14ac:dyDescent="0.3">
      <c r="A206" s="649" t="s">
        <v>595</v>
      </c>
      <c r="B206" s="650" t="s">
        <v>3038</v>
      </c>
      <c r="C206" s="651" t="s">
        <v>601</v>
      </c>
      <c r="D206" s="652" t="s">
        <v>3039</v>
      </c>
      <c r="E206" s="651" t="s">
        <v>627</v>
      </c>
      <c r="F206" s="652" t="s">
        <v>3046</v>
      </c>
      <c r="G206" s="651" t="s">
        <v>1281</v>
      </c>
      <c r="H206" s="651" t="s">
        <v>1327</v>
      </c>
      <c r="I206" s="651" t="s">
        <v>1328</v>
      </c>
      <c r="J206" s="651" t="s">
        <v>1329</v>
      </c>
      <c r="K206" s="651" t="s">
        <v>1330</v>
      </c>
      <c r="L206" s="653">
        <v>40.35</v>
      </c>
      <c r="M206" s="653">
        <v>2</v>
      </c>
      <c r="N206" s="654">
        <v>80.7</v>
      </c>
    </row>
    <row r="207" spans="1:14" ht="14.4" customHeight="1" x14ac:dyDescent="0.3">
      <c r="A207" s="649" t="s">
        <v>595</v>
      </c>
      <c r="B207" s="650" t="s">
        <v>3038</v>
      </c>
      <c r="C207" s="651" t="s">
        <v>601</v>
      </c>
      <c r="D207" s="652" t="s">
        <v>3039</v>
      </c>
      <c r="E207" s="651" t="s">
        <v>627</v>
      </c>
      <c r="F207" s="652" t="s">
        <v>3046</v>
      </c>
      <c r="G207" s="651" t="s">
        <v>1281</v>
      </c>
      <c r="H207" s="651" t="s">
        <v>1331</v>
      </c>
      <c r="I207" s="651" t="s">
        <v>1332</v>
      </c>
      <c r="J207" s="651" t="s">
        <v>1333</v>
      </c>
      <c r="K207" s="651" t="s">
        <v>1334</v>
      </c>
      <c r="L207" s="653">
        <v>61.339868888419105</v>
      </c>
      <c r="M207" s="653">
        <v>1</v>
      </c>
      <c r="N207" s="654">
        <v>61.339868888419105</v>
      </c>
    </row>
    <row r="208" spans="1:14" ht="14.4" customHeight="1" x14ac:dyDescent="0.3">
      <c r="A208" s="649" t="s">
        <v>595</v>
      </c>
      <c r="B208" s="650" t="s">
        <v>3038</v>
      </c>
      <c r="C208" s="651" t="s">
        <v>601</v>
      </c>
      <c r="D208" s="652" t="s">
        <v>3039</v>
      </c>
      <c r="E208" s="651" t="s">
        <v>627</v>
      </c>
      <c r="F208" s="652" t="s">
        <v>3046</v>
      </c>
      <c r="G208" s="651" t="s">
        <v>1281</v>
      </c>
      <c r="H208" s="651" t="s">
        <v>1335</v>
      </c>
      <c r="I208" s="651" t="s">
        <v>1336</v>
      </c>
      <c r="J208" s="651" t="s">
        <v>1337</v>
      </c>
      <c r="K208" s="651" t="s">
        <v>1338</v>
      </c>
      <c r="L208" s="653">
        <v>58.88</v>
      </c>
      <c r="M208" s="653">
        <v>1</v>
      </c>
      <c r="N208" s="654">
        <v>58.88</v>
      </c>
    </row>
    <row r="209" spans="1:14" ht="14.4" customHeight="1" x14ac:dyDescent="0.3">
      <c r="A209" s="649" t="s">
        <v>595</v>
      </c>
      <c r="B209" s="650" t="s">
        <v>3038</v>
      </c>
      <c r="C209" s="651" t="s">
        <v>601</v>
      </c>
      <c r="D209" s="652" t="s">
        <v>3039</v>
      </c>
      <c r="E209" s="651" t="s">
        <v>627</v>
      </c>
      <c r="F209" s="652" t="s">
        <v>3046</v>
      </c>
      <c r="G209" s="651" t="s">
        <v>1281</v>
      </c>
      <c r="H209" s="651" t="s">
        <v>1339</v>
      </c>
      <c r="I209" s="651" t="s">
        <v>1340</v>
      </c>
      <c r="J209" s="651" t="s">
        <v>1341</v>
      </c>
      <c r="K209" s="651" t="s">
        <v>1342</v>
      </c>
      <c r="L209" s="653">
        <v>111.46606697729337</v>
      </c>
      <c r="M209" s="653">
        <v>5</v>
      </c>
      <c r="N209" s="654">
        <v>557.33033488646686</v>
      </c>
    </row>
    <row r="210" spans="1:14" ht="14.4" customHeight="1" x14ac:dyDescent="0.3">
      <c r="A210" s="649" t="s">
        <v>595</v>
      </c>
      <c r="B210" s="650" t="s">
        <v>3038</v>
      </c>
      <c r="C210" s="651" t="s">
        <v>601</v>
      </c>
      <c r="D210" s="652" t="s">
        <v>3039</v>
      </c>
      <c r="E210" s="651" t="s">
        <v>627</v>
      </c>
      <c r="F210" s="652" t="s">
        <v>3046</v>
      </c>
      <c r="G210" s="651" t="s">
        <v>1281</v>
      </c>
      <c r="H210" s="651" t="s">
        <v>1343</v>
      </c>
      <c r="I210" s="651" t="s">
        <v>1344</v>
      </c>
      <c r="J210" s="651" t="s">
        <v>1345</v>
      </c>
      <c r="K210" s="651" t="s">
        <v>1346</v>
      </c>
      <c r="L210" s="653">
        <v>45.568080399103195</v>
      </c>
      <c r="M210" s="653">
        <v>5</v>
      </c>
      <c r="N210" s="654">
        <v>227.84040199551598</v>
      </c>
    </row>
    <row r="211" spans="1:14" ht="14.4" customHeight="1" x14ac:dyDescent="0.3">
      <c r="A211" s="649" t="s">
        <v>595</v>
      </c>
      <c r="B211" s="650" t="s">
        <v>3038</v>
      </c>
      <c r="C211" s="651" t="s">
        <v>601</v>
      </c>
      <c r="D211" s="652" t="s">
        <v>3039</v>
      </c>
      <c r="E211" s="651" t="s">
        <v>627</v>
      </c>
      <c r="F211" s="652" t="s">
        <v>3046</v>
      </c>
      <c r="G211" s="651" t="s">
        <v>1281</v>
      </c>
      <c r="H211" s="651" t="s">
        <v>1347</v>
      </c>
      <c r="I211" s="651" t="s">
        <v>1348</v>
      </c>
      <c r="J211" s="651" t="s">
        <v>1349</v>
      </c>
      <c r="K211" s="651" t="s">
        <v>1350</v>
      </c>
      <c r="L211" s="653">
        <v>79.83</v>
      </c>
      <c r="M211" s="653">
        <v>4</v>
      </c>
      <c r="N211" s="654">
        <v>319.32</v>
      </c>
    </row>
    <row r="212" spans="1:14" ht="14.4" customHeight="1" x14ac:dyDescent="0.3">
      <c r="A212" s="649" t="s">
        <v>595</v>
      </c>
      <c r="B212" s="650" t="s">
        <v>3038</v>
      </c>
      <c r="C212" s="651" t="s">
        <v>601</v>
      </c>
      <c r="D212" s="652" t="s">
        <v>3039</v>
      </c>
      <c r="E212" s="651" t="s">
        <v>627</v>
      </c>
      <c r="F212" s="652" t="s">
        <v>3046</v>
      </c>
      <c r="G212" s="651" t="s">
        <v>1281</v>
      </c>
      <c r="H212" s="651" t="s">
        <v>1351</v>
      </c>
      <c r="I212" s="651" t="s">
        <v>1352</v>
      </c>
      <c r="J212" s="651" t="s">
        <v>1353</v>
      </c>
      <c r="K212" s="651" t="s">
        <v>1354</v>
      </c>
      <c r="L212" s="653">
        <v>3594.0164181815485</v>
      </c>
      <c r="M212" s="653">
        <v>27</v>
      </c>
      <c r="N212" s="654">
        <v>97038.443290901807</v>
      </c>
    </row>
    <row r="213" spans="1:14" ht="14.4" customHeight="1" x14ac:dyDescent="0.3">
      <c r="A213" s="649" t="s">
        <v>595</v>
      </c>
      <c r="B213" s="650" t="s">
        <v>3038</v>
      </c>
      <c r="C213" s="651" t="s">
        <v>601</v>
      </c>
      <c r="D213" s="652" t="s">
        <v>3039</v>
      </c>
      <c r="E213" s="651" t="s">
        <v>627</v>
      </c>
      <c r="F213" s="652" t="s">
        <v>3046</v>
      </c>
      <c r="G213" s="651" t="s">
        <v>1281</v>
      </c>
      <c r="H213" s="651" t="s">
        <v>1355</v>
      </c>
      <c r="I213" s="651" t="s">
        <v>1356</v>
      </c>
      <c r="J213" s="651" t="s">
        <v>1357</v>
      </c>
      <c r="K213" s="651" t="s">
        <v>1358</v>
      </c>
      <c r="L213" s="653">
        <v>76.564920728331259</v>
      </c>
      <c r="M213" s="653">
        <v>2</v>
      </c>
      <c r="N213" s="654">
        <v>153.12984145666252</v>
      </c>
    </row>
    <row r="214" spans="1:14" ht="14.4" customHeight="1" x14ac:dyDescent="0.3">
      <c r="A214" s="649" t="s">
        <v>595</v>
      </c>
      <c r="B214" s="650" t="s">
        <v>3038</v>
      </c>
      <c r="C214" s="651" t="s">
        <v>601</v>
      </c>
      <c r="D214" s="652" t="s">
        <v>3039</v>
      </c>
      <c r="E214" s="651" t="s">
        <v>627</v>
      </c>
      <c r="F214" s="652" t="s">
        <v>3046</v>
      </c>
      <c r="G214" s="651" t="s">
        <v>1281</v>
      </c>
      <c r="H214" s="651" t="s">
        <v>1359</v>
      </c>
      <c r="I214" s="651" t="s">
        <v>1360</v>
      </c>
      <c r="J214" s="651" t="s">
        <v>1361</v>
      </c>
      <c r="K214" s="651" t="s">
        <v>1362</v>
      </c>
      <c r="L214" s="653">
        <v>98.519957839668152</v>
      </c>
      <c r="M214" s="653">
        <v>3</v>
      </c>
      <c r="N214" s="654">
        <v>295.55987351900444</v>
      </c>
    </row>
    <row r="215" spans="1:14" ht="14.4" customHeight="1" x14ac:dyDescent="0.3">
      <c r="A215" s="649" t="s">
        <v>595</v>
      </c>
      <c r="B215" s="650" t="s">
        <v>3038</v>
      </c>
      <c r="C215" s="651" t="s">
        <v>601</v>
      </c>
      <c r="D215" s="652" t="s">
        <v>3039</v>
      </c>
      <c r="E215" s="651" t="s">
        <v>627</v>
      </c>
      <c r="F215" s="652" t="s">
        <v>3046</v>
      </c>
      <c r="G215" s="651" t="s">
        <v>1281</v>
      </c>
      <c r="H215" s="651" t="s">
        <v>1363</v>
      </c>
      <c r="I215" s="651" t="s">
        <v>1364</v>
      </c>
      <c r="J215" s="651" t="s">
        <v>1365</v>
      </c>
      <c r="K215" s="651" t="s">
        <v>1366</v>
      </c>
      <c r="L215" s="653">
        <v>44.180181114367841</v>
      </c>
      <c r="M215" s="653">
        <v>2</v>
      </c>
      <c r="N215" s="654">
        <v>88.360362228735681</v>
      </c>
    </row>
    <row r="216" spans="1:14" ht="14.4" customHeight="1" x14ac:dyDescent="0.3">
      <c r="A216" s="649" t="s">
        <v>595</v>
      </c>
      <c r="B216" s="650" t="s">
        <v>3038</v>
      </c>
      <c r="C216" s="651" t="s">
        <v>601</v>
      </c>
      <c r="D216" s="652" t="s">
        <v>3039</v>
      </c>
      <c r="E216" s="651" t="s">
        <v>627</v>
      </c>
      <c r="F216" s="652" t="s">
        <v>3046</v>
      </c>
      <c r="G216" s="651" t="s">
        <v>1281</v>
      </c>
      <c r="H216" s="651" t="s">
        <v>1367</v>
      </c>
      <c r="I216" s="651" t="s">
        <v>1368</v>
      </c>
      <c r="J216" s="651" t="s">
        <v>1369</v>
      </c>
      <c r="K216" s="651" t="s">
        <v>1370</v>
      </c>
      <c r="L216" s="653">
        <v>85.565067416075266</v>
      </c>
      <c r="M216" s="653">
        <v>2</v>
      </c>
      <c r="N216" s="654">
        <v>171.13013483215053</v>
      </c>
    </row>
    <row r="217" spans="1:14" ht="14.4" customHeight="1" x14ac:dyDescent="0.3">
      <c r="A217" s="649" t="s">
        <v>595</v>
      </c>
      <c r="B217" s="650" t="s">
        <v>3038</v>
      </c>
      <c r="C217" s="651" t="s">
        <v>601</v>
      </c>
      <c r="D217" s="652" t="s">
        <v>3039</v>
      </c>
      <c r="E217" s="651" t="s">
        <v>627</v>
      </c>
      <c r="F217" s="652" t="s">
        <v>3046</v>
      </c>
      <c r="G217" s="651" t="s">
        <v>1281</v>
      </c>
      <c r="H217" s="651" t="s">
        <v>1371</v>
      </c>
      <c r="I217" s="651" t="s">
        <v>1372</v>
      </c>
      <c r="J217" s="651" t="s">
        <v>1373</v>
      </c>
      <c r="K217" s="651" t="s">
        <v>1374</v>
      </c>
      <c r="L217" s="653">
        <v>99.21</v>
      </c>
      <c r="M217" s="653">
        <v>1</v>
      </c>
      <c r="N217" s="654">
        <v>99.21</v>
      </c>
    </row>
    <row r="218" spans="1:14" ht="14.4" customHeight="1" x14ac:dyDescent="0.3">
      <c r="A218" s="649" t="s">
        <v>595</v>
      </c>
      <c r="B218" s="650" t="s">
        <v>3038</v>
      </c>
      <c r="C218" s="651" t="s">
        <v>601</v>
      </c>
      <c r="D218" s="652" t="s">
        <v>3039</v>
      </c>
      <c r="E218" s="651" t="s">
        <v>627</v>
      </c>
      <c r="F218" s="652" t="s">
        <v>3046</v>
      </c>
      <c r="G218" s="651" t="s">
        <v>1281</v>
      </c>
      <c r="H218" s="651" t="s">
        <v>1375</v>
      </c>
      <c r="I218" s="651" t="s">
        <v>1376</v>
      </c>
      <c r="J218" s="651" t="s">
        <v>1377</v>
      </c>
      <c r="K218" s="651" t="s">
        <v>1378</v>
      </c>
      <c r="L218" s="653">
        <v>103.31999999999992</v>
      </c>
      <c r="M218" s="653">
        <v>1</v>
      </c>
      <c r="N218" s="654">
        <v>103.31999999999992</v>
      </c>
    </row>
    <row r="219" spans="1:14" ht="14.4" customHeight="1" x14ac:dyDescent="0.3">
      <c r="A219" s="649" t="s">
        <v>595</v>
      </c>
      <c r="B219" s="650" t="s">
        <v>3038</v>
      </c>
      <c r="C219" s="651" t="s">
        <v>601</v>
      </c>
      <c r="D219" s="652" t="s">
        <v>3039</v>
      </c>
      <c r="E219" s="651" t="s">
        <v>627</v>
      </c>
      <c r="F219" s="652" t="s">
        <v>3046</v>
      </c>
      <c r="G219" s="651" t="s">
        <v>1281</v>
      </c>
      <c r="H219" s="651" t="s">
        <v>1379</v>
      </c>
      <c r="I219" s="651" t="s">
        <v>1380</v>
      </c>
      <c r="J219" s="651" t="s">
        <v>1381</v>
      </c>
      <c r="K219" s="651" t="s">
        <v>1382</v>
      </c>
      <c r="L219" s="653">
        <v>337.8</v>
      </c>
      <c r="M219" s="653">
        <v>1</v>
      </c>
      <c r="N219" s="654">
        <v>337.8</v>
      </c>
    </row>
    <row r="220" spans="1:14" ht="14.4" customHeight="1" x14ac:dyDescent="0.3">
      <c r="A220" s="649" t="s">
        <v>595</v>
      </c>
      <c r="B220" s="650" t="s">
        <v>3038</v>
      </c>
      <c r="C220" s="651" t="s">
        <v>601</v>
      </c>
      <c r="D220" s="652" t="s">
        <v>3039</v>
      </c>
      <c r="E220" s="651" t="s">
        <v>627</v>
      </c>
      <c r="F220" s="652" t="s">
        <v>3046</v>
      </c>
      <c r="G220" s="651" t="s">
        <v>1281</v>
      </c>
      <c r="H220" s="651" t="s">
        <v>1383</v>
      </c>
      <c r="I220" s="651" t="s">
        <v>1384</v>
      </c>
      <c r="J220" s="651" t="s">
        <v>1385</v>
      </c>
      <c r="K220" s="651" t="s">
        <v>1386</v>
      </c>
      <c r="L220" s="653">
        <v>98.070371217882013</v>
      </c>
      <c r="M220" s="653">
        <v>2</v>
      </c>
      <c r="N220" s="654">
        <v>196.14074243576403</v>
      </c>
    </row>
    <row r="221" spans="1:14" ht="14.4" customHeight="1" x14ac:dyDescent="0.3">
      <c r="A221" s="649" t="s">
        <v>595</v>
      </c>
      <c r="B221" s="650" t="s">
        <v>3038</v>
      </c>
      <c r="C221" s="651" t="s">
        <v>601</v>
      </c>
      <c r="D221" s="652" t="s">
        <v>3039</v>
      </c>
      <c r="E221" s="651" t="s">
        <v>627</v>
      </c>
      <c r="F221" s="652" t="s">
        <v>3046</v>
      </c>
      <c r="G221" s="651" t="s">
        <v>1281</v>
      </c>
      <c r="H221" s="651" t="s">
        <v>1387</v>
      </c>
      <c r="I221" s="651" t="s">
        <v>1388</v>
      </c>
      <c r="J221" s="651" t="s">
        <v>1389</v>
      </c>
      <c r="K221" s="651" t="s">
        <v>1219</v>
      </c>
      <c r="L221" s="653">
        <v>71.418417125133246</v>
      </c>
      <c r="M221" s="653">
        <v>11</v>
      </c>
      <c r="N221" s="654">
        <v>785.60258837646575</v>
      </c>
    </row>
    <row r="222" spans="1:14" ht="14.4" customHeight="1" x14ac:dyDescent="0.3">
      <c r="A222" s="649" t="s">
        <v>595</v>
      </c>
      <c r="B222" s="650" t="s">
        <v>3038</v>
      </c>
      <c r="C222" s="651" t="s">
        <v>601</v>
      </c>
      <c r="D222" s="652" t="s">
        <v>3039</v>
      </c>
      <c r="E222" s="651" t="s">
        <v>627</v>
      </c>
      <c r="F222" s="652" t="s">
        <v>3046</v>
      </c>
      <c r="G222" s="651" t="s">
        <v>1281</v>
      </c>
      <c r="H222" s="651" t="s">
        <v>1390</v>
      </c>
      <c r="I222" s="651" t="s">
        <v>1391</v>
      </c>
      <c r="J222" s="651" t="s">
        <v>1392</v>
      </c>
      <c r="K222" s="651" t="s">
        <v>1393</v>
      </c>
      <c r="L222" s="653">
        <v>144.79</v>
      </c>
      <c r="M222" s="653">
        <v>1</v>
      </c>
      <c r="N222" s="654">
        <v>144.79</v>
      </c>
    </row>
    <row r="223" spans="1:14" ht="14.4" customHeight="1" x14ac:dyDescent="0.3">
      <c r="A223" s="649" t="s">
        <v>595</v>
      </c>
      <c r="B223" s="650" t="s">
        <v>3038</v>
      </c>
      <c r="C223" s="651" t="s">
        <v>601</v>
      </c>
      <c r="D223" s="652" t="s">
        <v>3039</v>
      </c>
      <c r="E223" s="651" t="s">
        <v>627</v>
      </c>
      <c r="F223" s="652" t="s">
        <v>3046</v>
      </c>
      <c r="G223" s="651" t="s">
        <v>1281</v>
      </c>
      <c r="H223" s="651" t="s">
        <v>1394</v>
      </c>
      <c r="I223" s="651" t="s">
        <v>1395</v>
      </c>
      <c r="J223" s="651" t="s">
        <v>1396</v>
      </c>
      <c r="K223" s="651" t="s">
        <v>1397</v>
      </c>
      <c r="L223" s="653">
        <v>88.02</v>
      </c>
      <c r="M223" s="653">
        <v>4</v>
      </c>
      <c r="N223" s="654">
        <v>352.08</v>
      </c>
    </row>
    <row r="224" spans="1:14" ht="14.4" customHeight="1" x14ac:dyDescent="0.3">
      <c r="A224" s="649" t="s">
        <v>595</v>
      </c>
      <c r="B224" s="650" t="s">
        <v>3038</v>
      </c>
      <c r="C224" s="651" t="s">
        <v>601</v>
      </c>
      <c r="D224" s="652" t="s">
        <v>3039</v>
      </c>
      <c r="E224" s="651" t="s">
        <v>627</v>
      </c>
      <c r="F224" s="652" t="s">
        <v>3046</v>
      </c>
      <c r="G224" s="651" t="s">
        <v>1281</v>
      </c>
      <c r="H224" s="651" t="s">
        <v>1398</v>
      </c>
      <c r="I224" s="651" t="s">
        <v>1399</v>
      </c>
      <c r="J224" s="651" t="s">
        <v>1400</v>
      </c>
      <c r="K224" s="651" t="s">
        <v>1401</v>
      </c>
      <c r="L224" s="653">
        <v>23.970003269365435</v>
      </c>
      <c r="M224" s="653">
        <v>2</v>
      </c>
      <c r="N224" s="654">
        <v>47.94000653873087</v>
      </c>
    </row>
    <row r="225" spans="1:14" ht="14.4" customHeight="1" x14ac:dyDescent="0.3">
      <c r="A225" s="649" t="s">
        <v>595</v>
      </c>
      <c r="B225" s="650" t="s">
        <v>3038</v>
      </c>
      <c r="C225" s="651" t="s">
        <v>601</v>
      </c>
      <c r="D225" s="652" t="s">
        <v>3039</v>
      </c>
      <c r="E225" s="651" t="s">
        <v>627</v>
      </c>
      <c r="F225" s="652" t="s">
        <v>3046</v>
      </c>
      <c r="G225" s="651" t="s">
        <v>1281</v>
      </c>
      <c r="H225" s="651" t="s">
        <v>1402</v>
      </c>
      <c r="I225" s="651" t="s">
        <v>1403</v>
      </c>
      <c r="J225" s="651" t="s">
        <v>1404</v>
      </c>
      <c r="K225" s="651" t="s">
        <v>935</v>
      </c>
      <c r="L225" s="653">
        <v>63.956666666666671</v>
      </c>
      <c r="M225" s="653">
        <v>3</v>
      </c>
      <c r="N225" s="654">
        <v>191.87</v>
      </c>
    </row>
    <row r="226" spans="1:14" ht="14.4" customHeight="1" x14ac:dyDescent="0.3">
      <c r="A226" s="649" t="s">
        <v>595</v>
      </c>
      <c r="B226" s="650" t="s">
        <v>3038</v>
      </c>
      <c r="C226" s="651" t="s">
        <v>601</v>
      </c>
      <c r="D226" s="652" t="s">
        <v>3039</v>
      </c>
      <c r="E226" s="651" t="s">
        <v>627</v>
      </c>
      <c r="F226" s="652" t="s">
        <v>3046</v>
      </c>
      <c r="G226" s="651" t="s">
        <v>1281</v>
      </c>
      <c r="H226" s="651" t="s">
        <v>1405</v>
      </c>
      <c r="I226" s="651" t="s">
        <v>1406</v>
      </c>
      <c r="J226" s="651" t="s">
        <v>1407</v>
      </c>
      <c r="K226" s="651" t="s">
        <v>1408</v>
      </c>
      <c r="L226" s="653">
        <v>472.78630982290105</v>
      </c>
      <c r="M226" s="653">
        <v>6</v>
      </c>
      <c r="N226" s="654">
        <v>2836.7178589374062</v>
      </c>
    </row>
    <row r="227" spans="1:14" ht="14.4" customHeight="1" x14ac:dyDescent="0.3">
      <c r="A227" s="649" t="s">
        <v>595</v>
      </c>
      <c r="B227" s="650" t="s">
        <v>3038</v>
      </c>
      <c r="C227" s="651" t="s">
        <v>601</v>
      </c>
      <c r="D227" s="652" t="s">
        <v>3039</v>
      </c>
      <c r="E227" s="651" t="s">
        <v>627</v>
      </c>
      <c r="F227" s="652" t="s">
        <v>3046</v>
      </c>
      <c r="G227" s="651" t="s">
        <v>1281</v>
      </c>
      <c r="H227" s="651" t="s">
        <v>1409</v>
      </c>
      <c r="I227" s="651" t="s">
        <v>1410</v>
      </c>
      <c r="J227" s="651" t="s">
        <v>1341</v>
      </c>
      <c r="K227" s="651" t="s">
        <v>1411</v>
      </c>
      <c r="L227" s="653">
        <v>77.619999999999962</v>
      </c>
      <c r="M227" s="653">
        <v>2</v>
      </c>
      <c r="N227" s="654">
        <v>155.23999999999992</v>
      </c>
    </row>
    <row r="228" spans="1:14" ht="14.4" customHeight="1" x14ac:dyDescent="0.3">
      <c r="A228" s="649" t="s">
        <v>595</v>
      </c>
      <c r="B228" s="650" t="s">
        <v>3038</v>
      </c>
      <c r="C228" s="651" t="s">
        <v>601</v>
      </c>
      <c r="D228" s="652" t="s">
        <v>3039</v>
      </c>
      <c r="E228" s="651" t="s">
        <v>627</v>
      </c>
      <c r="F228" s="652" t="s">
        <v>3046</v>
      </c>
      <c r="G228" s="651" t="s">
        <v>1281</v>
      </c>
      <c r="H228" s="651" t="s">
        <v>1412</v>
      </c>
      <c r="I228" s="651" t="s">
        <v>1413</v>
      </c>
      <c r="J228" s="651" t="s">
        <v>1414</v>
      </c>
      <c r="K228" s="651" t="s">
        <v>1415</v>
      </c>
      <c r="L228" s="653">
        <v>634.79000000000008</v>
      </c>
      <c r="M228" s="653">
        <v>1</v>
      </c>
      <c r="N228" s="654">
        <v>634.79000000000008</v>
      </c>
    </row>
    <row r="229" spans="1:14" ht="14.4" customHeight="1" x14ac:dyDescent="0.3">
      <c r="A229" s="649" t="s">
        <v>595</v>
      </c>
      <c r="B229" s="650" t="s">
        <v>3038</v>
      </c>
      <c r="C229" s="651" t="s">
        <v>601</v>
      </c>
      <c r="D229" s="652" t="s">
        <v>3039</v>
      </c>
      <c r="E229" s="651" t="s">
        <v>627</v>
      </c>
      <c r="F229" s="652" t="s">
        <v>3046</v>
      </c>
      <c r="G229" s="651" t="s">
        <v>1281</v>
      </c>
      <c r="H229" s="651" t="s">
        <v>1416</v>
      </c>
      <c r="I229" s="651" t="s">
        <v>1417</v>
      </c>
      <c r="J229" s="651" t="s">
        <v>1418</v>
      </c>
      <c r="K229" s="651" t="s">
        <v>1419</v>
      </c>
      <c r="L229" s="653">
        <v>70.951056499967876</v>
      </c>
      <c r="M229" s="653">
        <v>310</v>
      </c>
      <c r="N229" s="654">
        <v>21994.827514990044</v>
      </c>
    </row>
    <row r="230" spans="1:14" ht="14.4" customHeight="1" x14ac:dyDescent="0.3">
      <c r="A230" s="649" t="s">
        <v>595</v>
      </c>
      <c r="B230" s="650" t="s">
        <v>3038</v>
      </c>
      <c r="C230" s="651" t="s">
        <v>601</v>
      </c>
      <c r="D230" s="652" t="s">
        <v>3039</v>
      </c>
      <c r="E230" s="651" t="s">
        <v>627</v>
      </c>
      <c r="F230" s="652" t="s">
        <v>3046</v>
      </c>
      <c r="G230" s="651" t="s">
        <v>1281</v>
      </c>
      <c r="H230" s="651" t="s">
        <v>1420</v>
      </c>
      <c r="I230" s="651" t="s">
        <v>1420</v>
      </c>
      <c r="J230" s="651" t="s">
        <v>1421</v>
      </c>
      <c r="K230" s="651" t="s">
        <v>1422</v>
      </c>
      <c r="L230" s="653">
        <v>107.82993094987521</v>
      </c>
      <c r="M230" s="653">
        <v>2</v>
      </c>
      <c r="N230" s="654">
        <v>215.65986189975041</v>
      </c>
    </row>
    <row r="231" spans="1:14" ht="14.4" customHeight="1" x14ac:dyDescent="0.3">
      <c r="A231" s="649" t="s">
        <v>595</v>
      </c>
      <c r="B231" s="650" t="s">
        <v>3038</v>
      </c>
      <c r="C231" s="651" t="s">
        <v>601</v>
      </c>
      <c r="D231" s="652" t="s">
        <v>3039</v>
      </c>
      <c r="E231" s="651" t="s">
        <v>627</v>
      </c>
      <c r="F231" s="652" t="s">
        <v>3046</v>
      </c>
      <c r="G231" s="651" t="s">
        <v>1281</v>
      </c>
      <c r="H231" s="651" t="s">
        <v>1423</v>
      </c>
      <c r="I231" s="651" t="s">
        <v>1424</v>
      </c>
      <c r="J231" s="651" t="s">
        <v>1425</v>
      </c>
      <c r="K231" s="651" t="s">
        <v>1426</v>
      </c>
      <c r="L231" s="653">
        <v>151.63999999999993</v>
      </c>
      <c r="M231" s="653">
        <v>2</v>
      </c>
      <c r="N231" s="654">
        <v>303.27999999999986</v>
      </c>
    </row>
    <row r="232" spans="1:14" ht="14.4" customHeight="1" x14ac:dyDescent="0.3">
      <c r="A232" s="649" t="s">
        <v>595</v>
      </c>
      <c r="B232" s="650" t="s">
        <v>3038</v>
      </c>
      <c r="C232" s="651" t="s">
        <v>601</v>
      </c>
      <c r="D232" s="652" t="s">
        <v>3039</v>
      </c>
      <c r="E232" s="651" t="s">
        <v>627</v>
      </c>
      <c r="F232" s="652" t="s">
        <v>3046</v>
      </c>
      <c r="G232" s="651" t="s">
        <v>1281</v>
      </c>
      <c r="H232" s="651" t="s">
        <v>1427</v>
      </c>
      <c r="I232" s="651" t="s">
        <v>1428</v>
      </c>
      <c r="J232" s="651" t="s">
        <v>1392</v>
      </c>
      <c r="K232" s="651" t="s">
        <v>1429</v>
      </c>
      <c r="L232" s="653">
        <v>117.14</v>
      </c>
      <c r="M232" s="653">
        <v>1</v>
      </c>
      <c r="N232" s="654">
        <v>117.14</v>
      </c>
    </row>
    <row r="233" spans="1:14" ht="14.4" customHeight="1" x14ac:dyDescent="0.3">
      <c r="A233" s="649" t="s">
        <v>595</v>
      </c>
      <c r="B233" s="650" t="s">
        <v>3038</v>
      </c>
      <c r="C233" s="651" t="s">
        <v>601</v>
      </c>
      <c r="D233" s="652" t="s">
        <v>3039</v>
      </c>
      <c r="E233" s="651" t="s">
        <v>627</v>
      </c>
      <c r="F233" s="652" t="s">
        <v>3046</v>
      </c>
      <c r="G233" s="651" t="s">
        <v>1281</v>
      </c>
      <c r="H233" s="651" t="s">
        <v>1430</v>
      </c>
      <c r="I233" s="651" t="s">
        <v>1087</v>
      </c>
      <c r="J233" s="651" t="s">
        <v>1431</v>
      </c>
      <c r="K233" s="651" t="s">
        <v>1432</v>
      </c>
      <c r="L233" s="653">
        <v>103.16000000000004</v>
      </c>
      <c r="M233" s="653">
        <v>1</v>
      </c>
      <c r="N233" s="654">
        <v>103.16000000000004</v>
      </c>
    </row>
    <row r="234" spans="1:14" ht="14.4" customHeight="1" x14ac:dyDescent="0.3">
      <c r="A234" s="649" t="s">
        <v>595</v>
      </c>
      <c r="B234" s="650" t="s">
        <v>3038</v>
      </c>
      <c r="C234" s="651" t="s">
        <v>601</v>
      </c>
      <c r="D234" s="652" t="s">
        <v>3039</v>
      </c>
      <c r="E234" s="651" t="s">
        <v>627</v>
      </c>
      <c r="F234" s="652" t="s">
        <v>3046</v>
      </c>
      <c r="G234" s="651" t="s">
        <v>1281</v>
      </c>
      <c r="H234" s="651" t="s">
        <v>1433</v>
      </c>
      <c r="I234" s="651" t="s">
        <v>1434</v>
      </c>
      <c r="J234" s="651" t="s">
        <v>1435</v>
      </c>
      <c r="K234" s="651" t="s">
        <v>1436</v>
      </c>
      <c r="L234" s="653">
        <v>98.08</v>
      </c>
      <c r="M234" s="653">
        <v>1</v>
      </c>
      <c r="N234" s="654">
        <v>98.08</v>
      </c>
    </row>
    <row r="235" spans="1:14" ht="14.4" customHeight="1" x14ac:dyDescent="0.3">
      <c r="A235" s="649" t="s">
        <v>595</v>
      </c>
      <c r="B235" s="650" t="s">
        <v>3038</v>
      </c>
      <c r="C235" s="651" t="s">
        <v>601</v>
      </c>
      <c r="D235" s="652" t="s">
        <v>3039</v>
      </c>
      <c r="E235" s="651" t="s">
        <v>627</v>
      </c>
      <c r="F235" s="652" t="s">
        <v>3046</v>
      </c>
      <c r="G235" s="651" t="s">
        <v>1281</v>
      </c>
      <c r="H235" s="651" t="s">
        <v>1437</v>
      </c>
      <c r="I235" s="651" t="s">
        <v>1438</v>
      </c>
      <c r="J235" s="651" t="s">
        <v>1439</v>
      </c>
      <c r="K235" s="651" t="s">
        <v>1436</v>
      </c>
      <c r="L235" s="653">
        <v>10.350000000000001</v>
      </c>
      <c r="M235" s="653">
        <v>1</v>
      </c>
      <c r="N235" s="654">
        <v>10.350000000000001</v>
      </c>
    </row>
    <row r="236" spans="1:14" ht="14.4" customHeight="1" x14ac:dyDescent="0.3">
      <c r="A236" s="649" t="s">
        <v>595</v>
      </c>
      <c r="B236" s="650" t="s">
        <v>3038</v>
      </c>
      <c r="C236" s="651" t="s">
        <v>601</v>
      </c>
      <c r="D236" s="652" t="s">
        <v>3039</v>
      </c>
      <c r="E236" s="651" t="s">
        <v>627</v>
      </c>
      <c r="F236" s="652" t="s">
        <v>3046</v>
      </c>
      <c r="G236" s="651" t="s">
        <v>1281</v>
      </c>
      <c r="H236" s="651" t="s">
        <v>1440</v>
      </c>
      <c r="I236" s="651" t="s">
        <v>1441</v>
      </c>
      <c r="J236" s="651" t="s">
        <v>1442</v>
      </c>
      <c r="K236" s="651" t="s">
        <v>1443</v>
      </c>
      <c r="L236" s="653">
        <v>236.47</v>
      </c>
      <c r="M236" s="653">
        <v>1</v>
      </c>
      <c r="N236" s="654">
        <v>236.47</v>
      </c>
    </row>
    <row r="237" spans="1:14" ht="14.4" customHeight="1" x14ac:dyDescent="0.3">
      <c r="A237" s="649" t="s">
        <v>595</v>
      </c>
      <c r="B237" s="650" t="s">
        <v>3038</v>
      </c>
      <c r="C237" s="651" t="s">
        <v>601</v>
      </c>
      <c r="D237" s="652" t="s">
        <v>3039</v>
      </c>
      <c r="E237" s="651" t="s">
        <v>627</v>
      </c>
      <c r="F237" s="652" t="s">
        <v>3046</v>
      </c>
      <c r="G237" s="651" t="s">
        <v>1281</v>
      </c>
      <c r="H237" s="651" t="s">
        <v>1444</v>
      </c>
      <c r="I237" s="651" t="s">
        <v>1445</v>
      </c>
      <c r="J237" s="651" t="s">
        <v>1319</v>
      </c>
      <c r="K237" s="651" t="s">
        <v>1446</v>
      </c>
      <c r="L237" s="653">
        <v>356.50000000000011</v>
      </c>
      <c r="M237" s="653">
        <v>9</v>
      </c>
      <c r="N237" s="654">
        <v>3208.5000000000009</v>
      </c>
    </row>
    <row r="238" spans="1:14" ht="14.4" customHeight="1" x14ac:dyDescent="0.3">
      <c r="A238" s="649" t="s">
        <v>595</v>
      </c>
      <c r="B238" s="650" t="s">
        <v>3038</v>
      </c>
      <c r="C238" s="651" t="s">
        <v>601</v>
      </c>
      <c r="D238" s="652" t="s">
        <v>3039</v>
      </c>
      <c r="E238" s="651" t="s">
        <v>627</v>
      </c>
      <c r="F238" s="652" t="s">
        <v>3046</v>
      </c>
      <c r="G238" s="651" t="s">
        <v>1281</v>
      </c>
      <c r="H238" s="651" t="s">
        <v>1447</v>
      </c>
      <c r="I238" s="651" t="s">
        <v>1448</v>
      </c>
      <c r="J238" s="651" t="s">
        <v>1319</v>
      </c>
      <c r="K238" s="651" t="s">
        <v>1449</v>
      </c>
      <c r="L238" s="653">
        <v>413.99976276004668</v>
      </c>
      <c r="M238" s="653">
        <v>60</v>
      </c>
      <c r="N238" s="654">
        <v>24839.9857656028</v>
      </c>
    </row>
    <row r="239" spans="1:14" ht="14.4" customHeight="1" x14ac:dyDescent="0.3">
      <c r="A239" s="649" t="s">
        <v>595</v>
      </c>
      <c r="B239" s="650" t="s">
        <v>3038</v>
      </c>
      <c r="C239" s="651" t="s">
        <v>601</v>
      </c>
      <c r="D239" s="652" t="s">
        <v>3039</v>
      </c>
      <c r="E239" s="651" t="s">
        <v>627</v>
      </c>
      <c r="F239" s="652" t="s">
        <v>3046</v>
      </c>
      <c r="G239" s="651" t="s">
        <v>1281</v>
      </c>
      <c r="H239" s="651" t="s">
        <v>1450</v>
      </c>
      <c r="I239" s="651" t="s">
        <v>1451</v>
      </c>
      <c r="J239" s="651" t="s">
        <v>1312</v>
      </c>
      <c r="K239" s="651" t="s">
        <v>1452</v>
      </c>
      <c r="L239" s="653">
        <v>147.55016907048457</v>
      </c>
      <c r="M239" s="653">
        <v>4</v>
      </c>
      <c r="N239" s="654">
        <v>590.20067628193829</v>
      </c>
    </row>
    <row r="240" spans="1:14" ht="14.4" customHeight="1" x14ac:dyDescent="0.3">
      <c r="A240" s="649" t="s">
        <v>595</v>
      </c>
      <c r="B240" s="650" t="s">
        <v>3038</v>
      </c>
      <c r="C240" s="651" t="s">
        <v>601</v>
      </c>
      <c r="D240" s="652" t="s">
        <v>3039</v>
      </c>
      <c r="E240" s="651" t="s">
        <v>627</v>
      </c>
      <c r="F240" s="652" t="s">
        <v>3046</v>
      </c>
      <c r="G240" s="651" t="s">
        <v>1281</v>
      </c>
      <c r="H240" s="651" t="s">
        <v>1453</v>
      </c>
      <c r="I240" s="651" t="s">
        <v>1454</v>
      </c>
      <c r="J240" s="651" t="s">
        <v>1455</v>
      </c>
      <c r="K240" s="651" t="s">
        <v>1456</v>
      </c>
      <c r="L240" s="653">
        <v>151.24949346028882</v>
      </c>
      <c r="M240" s="653">
        <v>1</v>
      </c>
      <c r="N240" s="654">
        <v>151.24949346028882</v>
      </c>
    </row>
    <row r="241" spans="1:14" ht="14.4" customHeight="1" x14ac:dyDescent="0.3">
      <c r="A241" s="649" t="s">
        <v>595</v>
      </c>
      <c r="B241" s="650" t="s">
        <v>3038</v>
      </c>
      <c r="C241" s="651" t="s">
        <v>601</v>
      </c>
      <c r="D241" s="652" t="s">
        <v>3039</v>
      </c>
      <c r="E241" s="651" t="s">
        <v>627</v>
      </c>
      <c r="F241" s="652" t="s">
        <v>3046</v>
      </c>
      <c r="G241" s="651" t="s">
        <v>1281</v>
      </c>
      <c r="H241" s="651" t="s">
        <v>1457</v>
      </c>
      <c r="I241" s="651" t="s">
        <v>1458</v>
      </c>
      <c r="J241" s="651" t="s">
        <v>1459</v>
      </c>
      <c r="K241" s="651" t="s">
        <v>1460</v>
      </c>
      <c r="L241" s="653">
        <v>217.01000000000005</v>
      </c>
      <c r="M241" s="653">
        <v>1</v>
      </c>
      <c r="N241" s="654">
        <v>217.01000000000005</v>
      </c>
    </row>
    <row r="242" spans="1:14" ht="14.4" customHeight="1" x14ac:dyDescent="0.3">
      <c r="A242" s="649" t="s">
        <v>595</v>
      </c>
      <c r="B242" s="650" t="s">
        <v>3038</v>
      </c>
      <c r="C242" s="651" t="s">
        <v>601</v>
      </c>
      <c r="D242" s="652" t="s">
        <v>3039</v>
      </c>
      <c r="E242" s="651" t="s">
        <v>627</v>
      </c>
      <c r="F242" s="652" t="s">
        <v>3046</v>
      </c>
      <c r="G242" s="651" t="s">
        <v>1281</v>
      </c>
      <c r="H242" s="651" t="s">
        <v>1461</v>
      </c>
      <c r="I242" s="651" t="s">
        <v>1461</v>
      </c>
      <c r="J242" s="651" t="s">
        <v>1462</v>
      </c>
      <c r="K242" s="651" t="s">
        <v>1463</v>
      </c>
      <c r="L242" s="653">
        <v>128.32152959880347</v>
      </c>
      <c r="M242" s="653">
        <v>7</v>
      </c>
      <c r="N242" s="654">
        <v>898.25070719162431</v>
      </c>
    </row>
    <row r="243" spans="1:14" ht="14.4" customHeight="1" x14ac:dyDescent="0.3">
      <c r="A243" s="649" t="s">
        <v>595</v>
      </c>
      <c r="B243" s="650" t="s">
        <v>3038</v>
      </c>
      <c r="C243" s="651" t="s">
        <v>601</v>
      </c>
      <c r="D243" s="652" t="s">
        <v>3039</v>
      </c>
      <c r="E243" s="651" t="s">
        <v>627</v>
      </c>
      <c r="F243" s="652" t="s">
        <v>3046</v>
      </c>
      <c r="G243" s="651" t="s">
        <v>1281</v>
      </c>
      <c r="H243" s="651" t="s">
        <v>1464</v>
      </c>
      <c r="I243" s="651" t="s">
        <v>1465</v>
      </c>
      <c r="J243" s="651" t="s">
        <v>1466</v>
      </c>
      <c r="K243" s="651" t="s">
        <v>1467</v>
      </c>
      <c r="L243" s="653">
        <v>550.61000000000013</v>
      </c>
      <c r="M243" s="653">
        <v>1</v>
      </c>
      <c r="N243" s="654">
        <v>550.61000000000013</v>
      </c>
    </row>
    <row r="244" spans="1:14" ht="14.4" customHeight="1" x14ac:dyDescent="0.3">
      <c r="A244" s="649" t="s">
        <v>595</v>
      </c>
      <c r="B244" s="650" t="s">
        <v>3038</v>
      </c>
      <c r="C244" s="651" t="s">
        <v>601</v>
      </c>
      <c r="D244" s="652" t="s">
        <v>3039</v>
      </c>
      <c r="E244" s="651" t="s">
        <v>627</v>
      </c>
      <c r="F244" s="652" t="s">
        <v>3046</v>
      </c>
      <c r="G244" s="651" t="s">
        <v>1281</v>
      </c>
      <c r="H244" s="651" t="s">
        <v>1468</v>
      </c>
      <c r="I244" s="651" t="s">
        <v>1469</v>
      </c>
      <c r="J244" s="651" t="s">
        <v>1470</v>
      </c>
      <c r="K244" s="651" t="s">
        <v>1471</v>
      </c>
      <c r="L244" s="653">
        <v>1437.5</v>
      </c>
      <c r="M244" s="653">
        <v>1</v>
      </c>
      <c r="N244" s="654">
        <v>1437.5</v>
      </c>
    </row>
    <row r="245" spans="1:14" ht="14.4" customHeight="1" x14ac:dyDescent="0.3">
      <c r="A245" s="649" t="s">
        <v>595</v>
      </c>
      <c r="B245" s="650" t="s">
        <v>3038</v>
      </c>
      <c r="C245" s="651" t="s">
        <v>601</v>
      </c>
      <c r="D245" s="652" t="s">
        <v>3039</v>
      </c>
      <c r="E245" s="651" t="s">
        <v>627</v>
      </c>
      <c r="F245" s="652" t="s">
        <v>3046</v>
      </c>
      <c r="G245" s="651" t="s">
        <v>1281</v>
      </c>
      <c r="H245" s="651" t="s">
        <v>1472</v>
      </c>
      <c r="I245" s="651" t="s">
        <v>1473</v>
      </c>
      <c r="J245" s="651" t="s">
        <v>1474</v>
      </c>
      <c r="K245" s="651" t="s">
        <v>1475</v>
      </c>
      <c r="L245" s="653">
        <v>1030.3662233991899</v>
      </c>
      <c r="M245" s="653">
        <v>1</v>
      </c>
      <c r="N245" s="654">
        <v>1030.3662233991899</v>
      </c>
    </row>
    <row r="246" spans="1:14" ht="14.4" customHeight="1" x14ac:dyDescent="0.3">
      <c r="A246" s="649" t="s">
        <v>595</v>
      </c>
      <c r="B246" s="650" t="s">
        <v>3038</v>
      </c>
      <c r="C246" s="651" t="s">
        <v>601</v>
      </c>
      <c r="D246" s="652" t="s">
        <v>3039</v>
      </c>
      <c r="E246" s="651" t="s">
        <v>627</v>
      </c>
      <c r="F246" s="652" t="s">
        <v>3046</v>
      </c>
      <c r="G246" s="651" t="s">
        <v>1281</v>
      </c>
      <c r="H246" s="651" t="s">
        <v>1476</v>
      </c>
      <c r="I246" s="651" t="s">
        <v>1476</v>
      </c>
      <c r="J246" s="651" t="s">
        <v>1477</v>
      </c>
      <c r="K246" s="651" t="s">
        <v>1478</v>
      </c>
      <c r="L246" s="653">
        <v>55.1</v>
      </c>
      <c r="M246" s="653">
        <v>1</v>
      </c>
      <c r="N246" s="654">
        <v>55.1</v>
      </c>
    </row>
    <row r="247" spans="1:14" ht="14.4" customHeight="1" x14ac:dyDescent="0.3">
      <c r="A247" s="649" t="s">
        <v>595</v>
      </c>
      <c r="B247" s="650" t="s">
        <v>3038</v>
      </c>
      <c r="C247" s="651" t="s">
        <v>601</v>
      </c>
      <c r="D247" s="652" t="s">
        <v>3039</v>
      </c>
      <c r="E247" s="651" t="s">
        <v>627</v>
      </c>
      <c r="F247" s="652" t="s">
        <v>3046</v>
      </c>
      <c r="G247" s="651" t="s">
        <v>1281</v>
      </c>
      <c r="H247" s="651" t="s">
        <v>1479</v>
      </c>
      <c r="I247" s="651" t="s">
        <v>1479</v>
      </c>
      <c r="J247" s="651" t="s">
        <v>1480</v>
      </c>
      <c r="K247" s="651" t="s">
        <v>1481</v>
      </c>
      <c r="L247" s="653">
        <v>104.17000000000004</v>
      </c>
      <c r="M247" s="653">
        <v>1</v>
      </c>
      <c r="N247" s="654">
        <v>104.17000000000004</v>
      </c>
    </row>
    <row r="248" spans="1:14" ht="14.4" customHeight="1" x14ac:dyDescent="0.3">
      <c r="A248" s="649" t="s">
        <v>595</v>
      </c>
      <c r="B248" s="650" t="s">
        <v>3038</v>
      </c>
      <c r="C248" s="651" t="s">
        <v>601</v>
      </c>
      <c r="D248" s="652" t="s">
        <v>3039</v>
      </c>
      <c r="E248" s="651" t="s">
        <v>1482</v>
      </c>
      <c r="F248" s="652" t="s">
        <v>3047</v>
      </c>
      <c r="G248" s="651" t="s">
        <v>639</v>
      </c>
      <c r="H248" s="651" t="s">
        <v>1483</v>
      </c>
      <c r="I248" s="651" t="s">
        <v>1484</v>
      </c>
      <c r="J248" s="651" t="s">
        <v>1485</v>
      </c>
      <c r="K248" s="651" t="s">
        <v>1486</v>
      </c>
      <c r="L248" s="653">
        <v>323.98</v>
      </c>
      <c r="M248" s="653">
        <v>2</v>
      </c>
      <c r="N248" s="654">
        <v>647.96</v>
      </c>
    </row>
    <row r="249" spans="1:14" ht="14.4" customHeight="1" x14ac:dyDescent="0.3">
      <c r="A249" s="649" t="s">
        <v>595</v>
      </c>
      <c r="B249" s="650" t="s">
        <v>3038</v>
      </c>
      <c r="C249" s="651" t="s">
        <v>601</v>
      </c>
      <c r="D249" s="652" t="s">
        <v>3039</v>
      </c>
      <c r="E249" s="651" t="s">
        <v>1482</v>
      </c>
      <c r="F249" s="652" t="s">
        <v>3047</v>
      </c>
      <c r="G249" s="651" t="s">
        <v>639</v>
      </c>
      <c r="H249" s="651" t="s">
        <v>1487</v>
      </c>
      <c r="I249" s="651" t="s">
        <v>1488</v>
      </c>
      <c r="J249" s="651" t="s">
        <v>1489</v>
      </c>
      <c r="K249" s="651" t="s">
        <v>1490</v>
      </c>
      <c r="L249" s="653">
        <v>2022.7131963470322</v>
      </c>
      <c r="M249" s="653">
        <v>29.200000000000003</v>
      </c>
      <c r="N249" s="654">
        <v>59063.225333333343</v>
      </c>
    </row>
    <row r="250" spans="1:14" ht="14.4" customHeight="1" x14ac:dyDescent="0.3">
      <c r="A250" s="649" t="s">
        <v>595</v>
      </c>
      <c r="B250" s="650" t="s">
        <v>3038</v>
      </c>
      <c r="C250" s="651" t="s">
        <v>601</v>
      </c>
      <c r="D250" s="652" t="s">
        <v>3039</v>
      </c>
      <c r="E250" s="651" t="s">
        <v>1482</v>
      </c>
      <c r="F250" s="652" t="s">
        <v>3047</v>
      </c>
      <c r="G250" s="651" t="s">
        <v>639</v>
      </c>
      <c r="H250" s="651" t="s">
        <v>1491</v>
      </c>
      <c r="I250" s="651" t="s">
        <v>1492</v>
      </c>
      <c r="J250" s="651" t="s">
        <v>1493</v>
      </c>
      <c r="K250" s="651" t="s">
        <v>1490</v>
      </c>
      <c r="L250" s="653">
        <v>1902.9528378378379</v>
      </c>
      <c r="M250" s="653">
        <v>29.6</v>
      </c>
      <c r="N250" s="654">
        <v>56327.404000000002</v>
      </c>
    </row>
    <row r="251" spans="1:14" ht="14.4" customHeight="1" x14ac:dyDescent="0.3">
      <c r="A251" s="649" t="s">
        <v>595</v>
      </c>
      <c r="B251" s="650" t="s">
        <v>3038</v>
      </c>
      <c r="C251" s="651" t="s">
        <v>601</v>
      </c>
      <c r="D251" s="652" t="s">
        <v>3039</v>
      </c>
      <c r="E251" s="651" t="s">
        <v>1482</v>
      </c>
      <c r="F251" s="652" t="s">
        <v>3047</v>
      </c>
      <c r="G251" s="651" t="s">
        <v>639</v>
      </c>
      <c r="H251" s="651" t="s">
        <v>1494</v>
      </c>
      <c r="I251" s="651" t="s">
        <v>1495</v>
      </c>
      <c r="J251" s="651" t="s">
        <v>1496</v>
      </c>
      <c r="K251" s="651" t="s">
        <v>1490</v>
      </c>
      <c r="L251" s="653">
        <v>2361.1457142857143</v>
      </c>
      <c r="M251" s="653">
        <v>7</v>
      </c>
      <c r="N251" s="654">
        <v>16528.02</v>
      </c>
    </row>
    <row r="252" spans="1:14" ht="14.4" customHeight="1" x14ac:dyDescent="0.3">
      <c r="A252" s="649" t="s">
        <v>595</v>
      </c>
      <c r="B252" s="650" t="s">
        <v>3038</v>
      </c>
      <c r="C252" s="651" t="s">
        <v>601</v>
      </c>
      <c r="D252" s="652" t="s">
        <v>3039</v>
      </c>
      <c r="E252" s="651" t="s">
        <v>1482</v>
      </c>
      <c r="F252" s="652" t="s">
        <v>3047</v>
      </c>
      <c r="G252" s="651" t="s">
        <v>639</v>
      </c>
      <c r="H252" s="651" t="s">
        <v>1497</v>
      </c>
      <c r="I252" s="651" t="s">
        <v>1498</v>
      </c>
      <c r="J252" s="651" t="s">
        <v>1499</v>
      </c>
      <c r="K252" s="651" t="s">
        <v>1500</v>
      </c>
      <c r="L252" s="653">
        <v>1735.6599999999999</v>
      </c>
      <c r="M252" s="653">
        <v>3</v>
      </c>
      <c r="N252" s="654">
        <v>5206.9799999999996</v>
      </c>
    </row>
    <row r="253" spans="1:14" ht="14.4" customHeight="1" x14ac:dyDescent="0.3">
      <c r="A253" s="649" t="s">
        <v>595</v>
      </c>
      <c r="B253" s="650" t="s">
        <v>3038</v>
      </c>
      <c r="C253" s="651" t="s">
        <v>601</v>
      </c>
      <c r="D253" s="652" t="s">
        <v>3039</v>
      </c>
      <c r="E253" s="651" t="s">
        <v>1482</v>
      </c>
      <c r="F253" s="652" t="s">
        <v>3047</v>
      </c>
      <c r="G253" s="651" t="s">
        <v>639</v>
      </c>
      <c r="H253" s="651" t="s">
        <v>1501</v>
      </c>
      <c r="I253" s="651" t="s">
        <v>1502</v>
      </c>
      <c r="J253" s="651" t="s">
        <v>1503</v>
      </c>
      <c r="K253" s="651" t="s">
        <v>1500</v>
      </c>
      <c r="L253" s="653">
        <v>1389.89</v>
      </c>
      <c r="M253" s="653">
        <v>1</v>
      </c>
      <c r="N253" s="654">
        <v>1389.89</v>
      </c>
    </row>
    <row r="254" spans="1:14" ht="14.4" customHeight="1" x14ac:dyDescent="0.3">
      <c r="A254" s="649" t="s">
        <v>595</v>
      </c>
      <c r="B254" s="650" t="s">
        <v>3038</v>
      </c>
      <c r="C254" s="651" t="s">
        <v>601</v>
      </c>
      <c r="D254" s="652" t="s">
        <v>3039</v>
      </c>
      <c r="E254" s="651" t="s">
        <v>1482</v>
      </c>
      <c r="F254" s="652" t="s">
        <v>3047</v>
      </c>
      <c r="G254" s="651" t="s">
        <v>639</v>
      </c>
      <c r="H254" s="651" t="s">
        <v>1504</v>
      </c>
      <c r="I254" s="651" t="s">
        <v>1505</v>
      </c>
      <c r="J254" s="651" t="s">
        <v>1506</v>
      </c>
      <c r="K254" s="651" t="s">
        <v>1507</v>
      </c>
      <c r="L254" s="653">
        <v>1735.0700000000002</v>
      </c>
      <c r="M254" s="653">
        <v>1</v>
      </c>
      <c r="N254" s="654">
        <v>1735.0700000000002</v>
      </c>
    </row>
    <row r="255" spans="1:14" ht="14.4" customHeight="1" x14ac:dyDescent="0.3">
      <c r="A255" s="649" t="s">
        <v>595</v>
      </c>
      <c r="B255" s="650" t="s">
        <v>3038</v>
      </c>
      <c r="C255" s="651" t="s">
        <v>601</v>
      </c>
      <c r="D255" s="652" t="s">
        <v>3039</v>
      </c>
      <c r="E255" s="651" t="s">
        <v>1482</v>
      </c>
      <c r="F255" s="652" t="s">
        <v>3047</v>
      </c>
      <c r="G255" s="651" t="s">
        <v>639</v>
      </c>
      <c r="H255" s="651" t="s">
        <v>1508</v>
      </c>
      <c r="I255" s="651" t="s">
        <v>1509</v>
      </c>
      <c r="J255" s="651" t="s">
        <v>1506</v>
      </c>
      <c r="K255" s="651" t="s">
        <v>1510</v>
      </c>
      <c r="L255" s="653">
        <v>2156.25</v>
      </c>
      <c r="M255" s="653">
        <v>6</v>
      </c>
      <c r="N255" s="654">
        <v>12937.5</v>
      </c>
    </row>
    <row r="256" spans="1:14" ht="14.4" customHeight="1" x14ac:dyDescent="0.3">
      <c r="A256" s="649" t="s">
        <v>595</v>
      </c>
      <c r="B256" s="650" t="s">
        <v>3038</v>
      </c>
      <c r="C256" s="651" t="s">
        <v>601</v>
      </c>
      <c r="D256" s="652" t="s">
        <v>3039</v>
      </c>
      <c r="E256" s="651" t="s">
        <v>1482</v>
      </c>
      <c r="F256" s="652" t="s">
        <v>3047</v>
      </c>
      <c r="G256" s="651" t="s">
        <v>639</v>
      </c>
      <c r="H256" s="651" t="s">
        <v>1511</v>
      </c>
      <c r="I256" s="651" t="s">
        <v>1512</v>
      </c>
      <c r="J256" s="651" t="s">
        <v>1513</v>
      </c>
      <c r="K256" s="651" t="s">
        <v>1514</v>
      </c>
      <c r="L256" s="653">
        <v>2903.29</v>
      </c>
      <c r="M256" s="653">
        <v>7</v>
      </c>
      <c r="N256" s="654">
        <v>20323.03</v>
      </c>
    </row>
    <row r="257" spans="1:14" ht="14.4" customHeight="1" x14ac:dyDescent="0.3">
      <c r="A257" s="649" t="s">
        <v>595</v>
      </c>
      <c r="B257" s="650" t="s">
        <v>3038</v>
      </c>
      <c r="C257" s="651" t="s">
        <v>601</v>
      </c>
      <c r="D257" s="652" t="s">
        <v>3039</v>
      </c>
      <c r="E257" s="651" t="s">
        <v>1482</v>
      </c>
      <c r="F257" s="652" t="s">
        <v>3047</v>
      </c>
      <c r="G257" s="651" t="s">
        <v>639</v>
      </c>
      <c r="H257" s="651" t="s">
        <v>1515</v>
      </c>
      <c r="I257" s="651" t="s">
        <v>1516</v>
      </c>
      <c r="J257" s="651" t="s">
        <v>1517</v>
      </c>
      <c r="K257" s="651" t="s">
        <v>1514</v>
      </c>
      <c r="L257" s="653">
        <v>2322.31</v>
      </c>
      <c r="M257" s="653">
        <v>1</v>
      </c>
      <c r="N257" s="654">
        <v>2322.31</v>
      </c>
    </row>
    <row r="258" spans="1:14" ht="14.4" customHeight="1" x14ac:dyDescent="0.3">
      <c r="A258" s="649" t="s">
        <v>595</v>
      </c>
      <c r="B258" s="650" t="s">
        <v>3038</v>
      </c>
      <c r="C258" s="651" t="s">
        <v>601</v>
      </c>
      <c r="D258" s="652" t="s">
        <v>3039</v>
      </c>
      <c r="E258" s="651" t="s">
        <v>1482</v>
      </c>
      <c r="F258" s="652" t="s">
        <v>3047</v>
      </c>
      <c r="G258" s="651" t="s">
        <v>1281</v>
      </c>
      <c r="H258" s="651" t="s">
        <v>1518</v>
      </c>
      <c r="I258" s="651" t="s">
        <v>1518</v>
      </c>
      <c r="J258" s="651" t="s">
        <v>1519</v>
      </c>
      <c r="K258" s="651" t="s">
        <v>1520</v>
      </c>
      <c r="L258" s="653">
        <v>71.94</v>
      </c>
      <c r="M258" s="653">
        <v>3</v>
      </c>
      <c r="N258" s="654">
        <v>215.82</v>
      </c>
    </row>
    <row r="259" spans="1:14" ht="14.4" customHeight="1" x14ac:dyDescent="0.3">
      <c r="A259" s="649" t="s">
        <v>595</v>
      </c>
      <c r="B259" s="650" t="s">
        <v>3038</v>
      </c>
      <c r="C259" s="651" t="s">
        <v>601</v>
      </c>
      <c r="D259" s="652" t="s">
        <v>3039</v>
      </c>
      <c r="E259" s="651" t="s">
        <v>1482</v>
      </c>
      <c r="F259" s="652" t="s">
        <v>3047</v>
      </c>
      <c r="G259" s="651" t="s">
        <v>1281</v>
      </c>
      <c r="H259" s="651" t="s">
        <v>1521</v>
      </c>
      <c r="I259" s="651" t="s">
        <v>1522</v>
      </c>
      <c r="J259" s="651" t="s">
        <v>1523</v>
      </c>
      <c r="K259" s="651" t="s">
        <v>1524</v>
      </c>
      <c r="L259" s="653">
        <v>206.99971075111281</v>
      </c>
      <c r="M259" s="653">
        <v>91</v>
      </c>
      <c r="N259" s="654">
        <v>18836.973678351267</v>
      </c>
    </row>
    <row r="260" spans="1:14" ht="14.4" customHeight="1" x14ac:dyDescent="0.3">
      <c r="A260" s="649" t="s">
        <v>595</v>
      </c>
      <c r="B260" s="650" t="s">
        <v>3038</v>
      </c>
      <c r="C260" s="651" t="s">
        <v>601</v>
      </c>
      <c r="D260" s="652" t="s">
        <v>3039</v>
      </c>
      <c r="E260" s="651" t="s">
        <v>1482</v>
      </c>
      <c r="F260" s="652" t="s">
        <v>3047</v>
      </c>
      <c r="G260" s="651" t="s">
        <v>1281</v>
      </c>
      <c r="H260" s="651" t="s">
        <v>1525</v>
      </c>
      <c r="I260" s="651" t="s">
        <v>1526</v>
      </c>
      <c r="J260" s="651" t="s">
        <v>1527</v>
      </c>
      <c r="K260" s="651" t="s">
        <v>1528</v>
      </c>
      <c r="L260" s="653">
        <v>198.26000000000002</v>
      </c>
      <c r="M260" s="653">
        <v>2</v>
      </c>
      <c r="N260" s="654">
        <v>396.52000000000004</v>
      </c>
    </row>
    <row r="261" spans="1:14" ht="14.4" customHeight="1" x14ac:dyDescent="0.3">
      <c r="A261" s="649" t="s">
        <v>595</v>
      </c>
      <c r="B261" s="650" t="s">
        <v>3038</v>
      </c>
      <c r="C261" s="651" t="s">
        <v>601</v>
      </c>
      <c r="D261" s="652" t="s">
        <v>3039</v>
      </c>
      <c r="E261" s="651" t="s">
        <v>1482</v>
      </c>
      <c r="F261" s="652" t="s">
        <v>3047</v>
      </c>
      <c r="G261" s="651" t="s">
        <v>1281</v>
      </c>
      <c r="H261" s="651" t="s">
        <v>1529</v>
      </c>
      <c r="I261" s="651" t="s">
        <v>1529</v>
      </c>
      <c r="J261" s="651" t="s">
        <v>1519</v>
      </c>
      <c r="K261" s="651" t="s">
        <v>1530</v>
      </c>
      <c r="L261" s="653">
        <v>183.36975049449018</v>
      </c>
      <c r="M261" s="653">
        <v>136</v>
      </c>
      <c r="N261" s="654">
        <v>24938.286067250665</v>
      </c>
    </row>
    <row r="262" spans="1:14" ht="14.4" customHeight="1" x14ac:dyDescent="0.3">
      <c r="A262" s="649" t="s">
        <v>595</v>
      </c>
      <c r="B262" s="650" t="s">
        <v>3038</v>
      </c>
      <c r="C262" s="651" t="s">
        <v>601</v>
      </c>
      <c r="D262" s="652" t="s">
        <v>3039</v>
      </c>
      <c r="E262" s="651" t="s">
        <v>1531</v>
      </c>
      <c r="F262" s="652" t="s">
        <v>3048</v>
      </c>
      <c r="G262" s="651"/>
      <c r="H262" s="651" t="s">
        <v>1532</v>
      </c>
      <c r="I262" s="651" t="s">
        <v>1533</v>
      </c>
      <c r="J262" s="651" t="s">
        <v>1534</v>
      </c>
      <c r="K262" s="651" t="s">
        <v>1535</v>
      </c>
      <c r="L262" s="653">
        <v>46.230000000000004</v>
      </c>
      <c r="M262" s="653">
        <v>2</v>
      </c>
      <c r="N262" s="654">
        <v>92.460000000000008</v>
      </c>
    </row>
    <row r="263" spans="1:14" ht="14.4" customHeight="1" x14ac:dyDescent="0.3">
      <c r="A263" s="649" t="s">
        <v>595</v>
      </c>
      <c r="B263" s="650" t="s">
        <v>3038</v>
      </c>
      <c r="C263" s="651" t="s">
        <v>601</v>
      </c>
      <c r="D263" s="652" t="s">
        <v>3039</v>
      </c>
      <c r="E263" s="651" t="s">
        <v>1531</v>
      </c>
      <c r="F263" s="652" t="s">
        <v>3048</v>
      </c>
      <c r="G263" s="651"/>
      <c r="H263" s="651" t="s">
        <v>1536</v>
      </c>
      <c r="I263" s="651" t="s">
        <v>1537</v>
      </c>
      <c r="J263" s="651" t="s">
        <v>1534</v>
      </c>
      <c r="K263" s="651" t="s">
        <v>1538</v>
      </c>
      <c r="L263" s="653">
        <v>77.430000000000007</v>
      </c>
      <c r="M263" s="653">
        <v>1</v>
      </c>
      <c r="N263" s="654">
        <v>77.430000000000007</v>
      </c>
    </row>
    <row r="264" spans="1:14" ht="14.4" customHeight="1" x14ac:dyDescent="0.3">
      <c r="A264" s="649" t="s">
        <v>595</v>
      </c>
      <c r="B264" s="650" t="s">
        <v>3038</v>
      </c>
      <c r="C264" s="651" t="s">
        <v>601</v>
      </c>
      <c r="D264" s="652" t="s">
        <v>3039</v>
      </c>
      <c r="E264" s="651" t="s">
        <v>1531</v>
      </c>
      <c r="F264" s="652" t="s">
        <v>3048</v>
      </c>
      <c r="G264" s="651" t="s">
        <v>639</v>
      </c>
      <c r="H264" s="651" t="s">
        <v>1539</v>
      </c>
      <c r="I264" s="651" t="s">
        <v>1540</v>
      </c>
      <c r="J264" s="651" t="s">
        <v>1541</v>
      </c>
      <c r="K264" s="651" t="s">
        <v>1542</v>
      </c>
      <c r="L264" s="653">
        <v>39.350000000000009</v>
      </c>
      <c r="M264" s="653">
        <v>2</v>
      </c>
      <c r="N264" s="654">
        <v>78.700000000000017</v>
      </c>
    </row>
    <row r="265" spans="1:14" ht="14.4" customHeight="1" x14ac:dyDescent="0.3">
      <c r="A265" s="649" t="s">
        <v>595</v>
      </c>
      <c r="B265" s="650" t="s">
        <v>3038</v>
      </c>
      <c r="C265" s="651" t="s">
        <v>601</v>
      </c>
      <c r="D265" s="652" t="s">
        <v>3039</v>
      </c>
      <c r="E265" s="651" t="s">
        <v>1531</v>
      </c>
      <c r="F265" s="652" t="s">
        <v>3048</v>
      </c>
      <c r="G265" s="651" t="s">
        <v>639</v>
      </c>
      <c r="H265" s="651" t="s">
        <v>1543</v>
      </c>
      <c r="I265" s="651" t="s">
        <v>1544</v>
      </c>
      <c r="J265" s="651" t="s">
        <v>1545</v>
      </c>
      <c r="K265" s="651" t="s">
        <v>1546</v>
      </c>
      <c r="L265" s="653">
        <v>166.43698122609206</v>
      </c>
      <c r="M265" s="653">
        <v>14</v>
      </c>
      <c r="N265" s="654">
        <v>2330.1177371652889</v>
      </c>
    </row>
    <row r="266" spans="1:14" ht="14.4" customHeight="1" x14ac:dyDescent="0.3">
      <c r="A266" s="649" t="s">
        <v>595</v>
      </c>
      <c r="B266" s="650" t="s">
        <v>3038</v>
      </c>
      <c r="C266" s="651" t="s">
        <v>601</v>
      </c>
      <c r="D266" s="652" t="s">
        <v>3039</v>
      </c>
      <c r="E266" s="651" t="s">
        <v>1531</v>
      </c>
      <c r="F266" s="652" t="s">
        <v>3048</v>
      </c>
      <c r="G266" s="651" t="s">
        <v>639</v>
      </c>
      <c r="H266" s="651" t="s">
        <v>1547</v>
      </c>
      <c r="I266" s="651" t="s">
        <v>1548</v>
      </c>
      <c r="J266" s="651" t="s">
        <v>1549</v>
      </c>
      <c r="K266" s="651" t="s">
        <v>1550</v>
      </c>
      <c r="L266" s="653">
        <v>33.410000000000004</v>
      </c>
      <c r="M266" s="653">
        <v>13</v>
      </c>
      <c r="N266" s="654">
        <v>434.33000000000004</v>
      </c>
    </row>
    <row r="267" spans="1:14" ht="14.4" customHeight="1" x14ac:dyDescent="0.3">
      <c r="A267" s="649" t="s">
        <v>595</v>
      </c>
      <c r="B267" s="650" t="s">
        <v>3038</v>
      </c>
      <c r="C267" s="651" t="s">
        <v>601</v>
      </c>
      <c r="D267" s="652" t="s">
        <v>3039</v>
      </c>
      <c r="E267" s="651" t="s">
        <v>1531</v>
      </c>
      <c r="F267" s="652" t="s">
        <v>3048</v>
      </c>
      <c r="G267" s="651" t="s">
        <v>639</v>
      </c>
      <c r="H267" s="651" t="s">
        <v>1551</v>
      </c>
      <c r="I267" s="651" t="s">
        <v>1552</v>
      </c>
      <c r="J267" s="651" t="s">
        <v>1553</v>
      </c>
      <c r="K267" s="651" t="s">
        <v>1554</v>
      </c>
      <c r="L267" s="653">
        <v>428.7312168921614</v>
      </c>
      <c r="M267" s="653">
        <v>6</v>
      </c>
      <c r="N267" s="654">
        <v>2572.3873013529683</v>
      </c>
    </row>
    <row r="268" spans="1:14" ht="14.4" customHeight="1" x14ac:dyDescent="0.3">
      <c r="A268" s="649" t="s">
        <v>595</v>
      </c>
      <c r="B268" s="650" t="s">
        <v>3038</v>
      </c>
      <c r="C268" s="651" t="s">
        <v>601</v>
      </c>
      <c r="D268" s="652" t="s">
        <v>3039</v>
      </c>
      <c r="E268" s="651" t="s">
        <v>1531</v>
      </c>
      <c r="F268" s="652" t="s">
        <v>3048</v>
      </c>
      <c r="G268" s="651" t="s">
        <v>639</v>
      </c>
      <c r="H268" s="651" t="s">
        <v>1555</v>
      </c>
      <c r="I268" s="651" t="s">
        <v>1556</v>
      </c>
      <c r="J268" s="651" t="s">
        <v>1557</v>
      </c>
      <c r="K268" s="651" t="s">
        <v>1558</v>
      </c>
      <c r="L268" s="653">
        <v>1106.2746294867163</v>
      </c>
      <c r="M268" s="653">
        <v>15.422666666666665</v>
      </c>
      <c r="N268" s="654">
        <v>17061.704852363793</v>
      </c>
    </row>
    <row r="269" spans="1:14" ht="14.4" customHeight="1" x14ac:dyDescent="0.3">
      <c r="A269" s="649" t="s">
        <v>595</v>
      </c>
      <c r="B269" s="650" t="s">
        <v>3038</v>
      </c>
      <c r="C269" s="651" t="s">
        <v>601</v>
      </c>
      <c r="D269" s="652" t="s">
        <v>3039</v>
      </c>
      <c r="E269" s="651" t="s">
        <v>1531</v>
      </c>
      <c r="F269" s="652" t="s">
        <v>3048</v>
      </c>
      <c r="G269" s="651" t="s">
        <v>639</v>
      </c>
      <c r="H269" s="651" t="s">
        <v>1559</v>
      </c>
      <c r="I269" s="651" t="s">
        <v>1560</v>
      </c>
      <c r="J269" s="651" t="s">
        <v>1561</v>
      </c>
      <c r="K269" s="651" t="s">
        <v>1562</v>
      </c>
      <c r="L269" s="653">
        <v>641.99028203610737</v>
      </c>
      <c r="M269" s="653">
        <v>8.3999999999999986</v>
      </c>
      <c r="N269" s="654">
        <v>5392.7183691033006</v>
      </c>
    </row>
    <row r="270" spans="1:14" ht="14.4" customHeight="1" x14ac:dyDescent="0.3">
      <c r="A270" s="649" t="s">
        <v>595</v>
      </c>
      <c r="B270" s="650" t="s">
        <v>3038</v>
      </c>
      <c r="C270" s="651" t="s">
        <v>601</v>
      </c>
      <c r="D270" s="652" t="s">
        <v>3039</v>
      </c>
      <c r="E270" s="651" t="s">
        <v>1531</v>
      </c>
      <c r="F270" s="652" t="s">
        <v>3048</v>
      </c>
      <c r="G270" s="651" t="s">
        <v>639</v>
      </c>
      <c r="H270" s="651" t="s">
        <v>1563</v>
      </c>
      <c r="I270" s="651" t="s">
        <v>1563</v>
      </c>
      <c r="J270" s="651" t="s">
        <v>1564</v>
      </c>
      <c r="K270" s="651" t="s">
        <v>1565</v>
      </c>
      <c r="L270" s="653">
        <v>610.95000000000005</v>
      </c>
      <c r="M270" s="653">
        <v>2.4</v>
      </c>
      <c r="N270" s="654">
        <v>1466.28</v>
      </c>
    </row>
    <row r="271" spans="1:14" ht="14.4" customHeight="1" x14ac:dyDescent="0.3">
      <c r="A271" s="649" t="s">
        <v>595</v>
      </c>
      <c r="B271" s="650" t="s">
        <v>3038</v>
      </c>
      <c r="C271" s="651" t="s">
        <v>601</v>
      </c>
      <c r="D271" s="652" t="s">
        <v>3039</v>
      </c>
      <c r="E271" s="651" t="s">
        <v>1531</v>
      </c>
      <c r="F271" s="652" t="s">
        <v>3048</v>
      </c>
      <c r="G271" s="651" t="s">
        <v>639</v>
      </c>
      <c r="H271" s="651" t="s">
        <v>1566</v>
      </c>
      <c r="I271" s="651" t="s">
        <v>1567</v>
      </c>
      <c r="J271" s="651" t="s">
        <v>1568</v>
      </c>
      <c r="K271" s="651" t="s">
        <v>1569</v>
      </c>
      <c r="L271" s="653">
        <v>93.046606963390019</v>
      </c>
      <c r="M271" s="653">
        <v>233.19999999999936</v>
      </c>
      <c r="N271" s="654">
        <v>21698.468743862493</v>
      </c>
    </row>
    <row r="272" spans="1:14" ht="14.4" customHeight="1" x14ac:dyDescent="0.3">
      <c r="A272" s="649" t="s">
        <v>595</v>
      </c>
      <c r="B272" s="650" t="s">
        <v>3038</v>
      </c>
      <c r="C272" s="651" t="s">
        <v>601</v>
      </c>
      <c r="D272" s="652" t="s">
        <v>3039</v>
      </c>
      <c r="E272" s="651" t="s">
        <v>1531</v>
      </c>
      <c r="F272" s="652" t="s">
        <v>3048</v>
      </c>
      <c r="G272" s="651" t="s">
        <v>639</v>
      </c>
      <c r="H272" s="651" t="s">
        <v>1570</v>
      </c>
      <c r="I272" s="651" t="s">
        <v>1571</v>
      </c>
      <c r="J272" s="651" t="s">
        <v>1572</v>
      </c>
      <c r="K272" s="651" t="s">
        <v>1573</v>
      </c>
      <c r="L272" s="653">
        <v>2935.6823535848048</v>
      </c>
      <c r="M272" s="653">
        <v>18.600000000000001</v>
      </c>
      <c r="N272" s="654">
        <v>54603.691776677377</v>
      </c>
    </row>
    <row r="273" spans="1:14" ht="14.4" customHeight="1" x14ac:dyDescent="0.3">
      <c r="A273" s="649" t="s">
        <v>595</v>
      </c>
      <c r="B273" s="650" t="s">
        <v>3038</v>
      </c>
      <c r="C273" s="651" t="s">
        <v>601</v>
      </c>
      <c r="D273" s="652" t="s">
        <v>3039</v>
      </c>
      <c r="E273" s="651" t="s">
        <v>1531</v>
      </c>
      <c r="F273" s="652" t="s">
        <v>3048</v>
      </c>
      <c r="G273" s="651" t="s">
        <v>639</v>
      </c>
      <c r="H273" s="651" t="s">
        <v>1574</v>
      </c>
      <c r="I273" s="651" t="s">
        <v>1575</v>
      </c>
      <c r="J273" s="651" t="s">
        <v>1576</v>
      </c>
      <c r="K273" s="651" t="s">
        <v>1577</v>
      </c>
      <c r="L273" s="653">
        <v>81.099999999999994</v>
      </c>
      <c r="M273" s="653">
        <v>65</v>
      </c>
      <c r="N273" s="654">
        <v>5271.5</v>
      </c>
    </row>
    <row r="274" spans="1:14" ht="14.4" customHeight="1" x14ac:dyDescent="0.3">
      <c r="A274" s="649" t="s">
        <v>595</v>
      </c>
      <c r="B274" s="650" t="s">
        <v>3038</v>
      </c>
      <c r="C274" s="651" t="s">
        <v>601</v>
      </c>
      <c r="D274" s="652" t="s">
        <v>3039</v>
      </c>
      <c r="E274" s="651" t="s">
        <v>1531</v>
      </c>
      <c r="F274" s="652" t="s">
        <v>3048</v>
      </c>
      <c r="G274" s="651" t="s">
        <v>639</v>
      </c>
      <c r="H274" s="651" t="s">
        <v>1578</v>
      </c>
      <c r="I274" s="651" t="s">
        <v>1579</v>
      </c>
      <c r="J274" s="651" t="s">
        <v>1580</v>
      </c>
      <c r="K274" s="651" t="s">
        <v>1581</v>
      </c>
      <c r="L274" s="653">
        <v>678.12020405504074</v>
      </c>
      <c r="M274" s="653">
        <v>9.8000000000000007</v>
      </c>
      <c r="N274" s="654">
        <v>6645.5779997393993</v>
      </c>
    </row>
    <row r="275" spans="1:14" ht="14.4" customHeight="1" x14ac:dyDescent="0.3">
      <c r="A275" s="649" t="s">
        <v>595</v>
      </c>
      <c r="B275" s="650" t="s">
        <v>3038</v>
      </c>
      <c r="C275" s="651" t="s">
        <v>601</v>
      </c>
      <c r="D275" s="652" t="s">
        <v>3039</v>
      </c>
      <c r="E275" s="651" t="s">
        <v>1531</v>
      </c>
      <c r="F275" s="652" t="s">
        <v>3048</v>
      </c>
      <c r="G275" s="651" t="s">
        <v>639</v>
      </c>
      <c r="H275" s="651" t="s">
        <v>1582</v>
      </c>
      <c r="I275" s="651" t="s">
        <v>1583</v>
      </c>
      <c r="J275" s="651" t="s">
        <v>1584</v>
      </c>
      <c r="K275" s="651" t="s">
        <v>1585</v>
      </c>
      <c r="L275" s="653">
        <v>605.2681755581591</v>
      </c>
      <c r="M275" s="653">
        <v>3.6</v>
      </c>
      <c r="N275" s="654">
        <v>2178.9654320093728</v>
      </c>
    </row>
    <row r="276" spans="1:14" ht="14.4" customHeight="1" x14ac:dyDescent="0.3">
      <c r="A276" s="649" t="s">
        <v>595</v>
      </c>
      <c r="B276" s="650" t="s">
        <v>3038</v>
      </c>
      <c r="C276" s="651" t="s">
        <v>601</v>
      </c>
      <c r="D276" s="652" t="s">
        <v>3039</v>
      </c>
      <c r="E276" s="651" t="s">
        <v>1531</v>
      </c>
      <c r="F276" s="652" t="s">
        <v>3048</v>
      </c>
      <c r="G276" s="651" t="s">
        <v>639</v>
      </c>
      <c r="H276" s="651" t="s">
        <v>1586</v>
      </c>
      <c r="I276" s="651" t="s">
        <v>1587</v>
      </c>
      <c r="J276" s="651" t="s">
        <v>1588</v>
      </c>
      <c r="K276" s="651" t="s">
        <v>1589</v>
      </c>
      <c r="L276" s="653">
        <v>517.49981996466659</v>
      </c>
      <c r="M276" s="653">
        <v>15.699999999999996</v>
      </c>
      <c r="N276" s="654">
        <v>8124.7471734452638</v>
      </c>
    </row>
    <row r="277" spans="1:14" ht="14.4" customHeight="1" x14ac:dyDescent="0.3">
      <c r="A277" s="649" t="s">
        <v>595</v>
      </c>
      <c r="B277" s="650" t="s">
        <v>3038</v>
      </c>
      <c r="C277" s="651" t="s">
        <v>601</v>
      </c>
      <c r="D277" s="652" t="s">
        <v>3039</v>
      </c>
      <c r="E277" s="651" t="s">
        <v>1531</v>
      </c>
      <c r="F277" s="652" t="s">
        <v>3048</v>
      </c>
      <c r="G277" s="651" t="s">
        <v>639</v>
      </c>
      <c r="H277" s="651" t="s">
        <v>1590</v>
      </c>
      <c r="I277" s="651" t="s">
        <v>1591</v>
      </c>
      <c r="J277" s="651" t="s">
        <v>1592</v>
      </c>
      <c r="K277" s="651" t="s">
        <v>1593</v>
      </c>
      <c r="L277" s="653">
        <v>115.30999999999999</v>
      </c>
      <c r="M277" s="653">
        <v>1</v>
      </c>
      <c r="N277" s="654">
        <v>115.30999999999999</v>
      </c>
    </row>
    <row r="278" spans="1:14" ht="14.4" customHeight="1" x14ac:dyDescent="0.3">
      <c r="A278" s="649" t="s">
        <v>595</v>
      </c>
      <c r="B278" s="650" t="s">
        <v>3038</v>
      </c>
      <c r="C278" s="651" t="s">
        <v>601</v>
      </c>
      <c r="D278" s="652" t="s">
        <v>3039</v>
      </c>
      <c r="E278" s="651" t="s">
        <v>1531</v>
      </c>
      <c r="F278" s="652" t="s">
        <v>3048</v>
      </c>
      <c r="G278" s="651" t="s">
        <v>639</v>
      </c>
      <c r="H278" s="651" t="s">
        <v>1594</v>
      </c>
      <c r="I278" s="651" t="s">
        <v>1594</v>
      </c>
      <c r="J278" s="651" t="s">
        <v>1595</v>
      </c>
      <c r="K278" s="651" t="s">
        <v>1596</v>
      </c>
      <c r="L278" s="653">
        <v>814.63</v>
      </c>
      <c r="M278" s="653">
        <v>3.4999999999999996</v>
      </c>
      <c r="N278" s="654">
        <v>2851.2049999999995</v>
      </c>
    </row>
    <row r="279" spans="1:14" ht="14.4" customHeight="1" x14ac:dyDescent="0.3">
      <c r="A279" s="649" t="s">
        <v>595</v>
      </c>
      <c r="B279" s="650" t="s">
        <v>3038</v>
      </c>
      <c r="C279" s="651" t="s">
        <v>601</v>
      </c>
      <c r="D279" s="652" t="s">
        <v>3039</v>
      </c>
      <c r="E279" s="651" t="s">
        <v>1531</v>
      </c>
      <c r="F279" s="652" t="s">
        <v>3048</v>
      </c>
      <c r="G279" s="651" t="s">
        <v>639</v>
      </c>
      <c r="H279" s="651" t="s">
        <v>1597</v>
      </c>
      <c r="I279" s="651" t="s">
        <v>1598</v>
      </c>
      <c r="J279" s="651" t="s">
        <v>1599</v>
      </c>
      <c r="K279" s="651" t="s">
        <v>1600</v>
      </c>
      <c r="L279" s="653">
        <v>1440.94996516285</v>
      </c>
      <c r="M279" s="653">
        <v>1.2</v>
      </c>
      <c r="N279" s="654">
        <v>1729.1399581954199</v>
      </c>
    </row>
    <row r="280" spans="1:14" ht="14.4" customHeight="1" x14ac:dyDescent="0.3">
      <c r="A280" s="649" t="s">
        <v>595</v>
      </c>
      <c r="B280" s="650" t="s">
        <v>3038</v>
      </c>
      <c r="C280" s="651" t="s">
        <v>601</v>
      </c>
      <c r="D280" s="652" t="s">
        <v>3039</v>
      </c>
      <c r="E280" s="651" t="s">
        <v>1531</v>
      </c>
      <c r="F280" s="652" t="s">
        <v>3048</v>
      </c>
      <c r="G280" s="651" t="s">
        <v>639</v>
      </c>
      <c r="H280" s="651" t="s">
        <v>1601</v>
      </c>
      <c r="I280" s="651" t="s">
        <v>1601</v>
      </c>
      <c r="J280" s="651" t="s">
        <v>1602</v>
      </c>
      <c r="K280" s="651" t="s">
        <v>1603</v>
      </c>
      <c r="L280" s="653">
        <v>1495.0007271991046</v>
      </c>
      <c r="M280" s="653">
        <v>3.7</v>
      </c>
      <c r="N280" s="654">
        <v>5531.5026906366875</v>
      </c>
    </row>
    <row r="281" spans="1:14" ht="14.4" customHeight="1" x14ac:dyDescent="0.3">
      <c r="A281" s="649" t="s">
        <v>595</v>
      </c>
      <c r="B281" s="650" t="s">
        <v>3038</v>
      </c>
      <c r="C281" s="651" t="s">
        <v>601</v>
      </c>
      <c r="D281" s="652" t="s">
        <v>3039</v>
      </c>
      <c r="E281" s="651" t="s">
        <v>1531</v>
      </c>
      <c r="F281" s="652" t="s">
        <v>3048</v>
      </c>
      <c r="G281" s="651" t="s">
        <v>639</v>
      </c>
      <c r="H281" s="651" t="s">
        <v>1604</v>
      </c>
      <c r="I281" s="651" t="s">
        <v>1605</v>
      </c>
      <c r="J281" s="651" t="s">
        <v>1606</v>
      </c>
      <c r="K281" s="651" t="s">
        <v>1607</v>
      </c>
      <c r="L281" s="653">
        <v>246.07817369009965</v>
      </c>
      <c r="M281" s="653">
        <v>14</v>
      </c>
      <c r="N281" s="654">
        <v>3445.094431661395</v>
      </c>
    </row>
    <row r="282" spans="1:14" ht="14.4" customHeight="1" x14ac:dyDescent="0.3">
      <c r="A282" s="649" t="s">
        <v>595</v>
      </c>
      <c r="B282" s="650" t="s">
        <v>3038</v>
      </c>
      <c r="C282" s="651" t="s">
        <v>601</v>
      </c>
      <c r="D282" s="652" t="s">
        <v>3039</v>
      </c>
      <c r="E282" s="651" t="s">
        <v>1531</v>
      </c>
      <c r="F282" s="652" t="s">
        <v>3048</v>
      </c>
      <c r="G282" s="651" t="s">
        <v>639</v>
      </c>
      <c r="H282" s="651" t="s">
        <v>1608</v>
      </c>
      <c r="I282" s="651" t="s">
        <v>1609</v>
      </c>
      <c r="J282" s="651" t="s">
        <v>1580</v>
      </c>
      <c r="K282" s="651" t="s">
        <v>1610</v>
      </c>
      <c r="L282" s="653">
        <v>119.91</v>
      </c>
      <c r="M282" s="653">
        <v>1</v>
      </c>
      <c r="N282" s="654">
        <v>119.91</v>
      </c>
    </row>
    <row r="283" spans="1:14" ht="14.4" customHeight="1" x14ac:dyDescent="0.3">
      <c r="A283" s="649" t="s">
        <v>595</v>
      </c>
      <c r="B283" s="650" t="s">
        <v>3038</v>
      </c>
      <c r="C283" s="651" t="s">
        <v>601</v>
      </c>
      <c r="D283" s="652" t="s">
        <v>3039</v>
      </c>
      <c r="E283" s="651" t="s">
        <v>1531</v>
      </c>
      <c r="F283" s="652" t="s">
        <v>3048</v>
      </c>
      <c r="G283" s="651" t="s">
        <v>639</v>
      </c>
      <c r="H283" s="651" t="s">
        <v>1611</v>
      </c>
      <c r="I283" s="651" t="s">
        <v>1611</v>
      </c>
      <c r="J283" s="651" t="s">
        <v>1612</v>
      </c>
      <c r="K283" s="651" t="s">
        <v>1613</v>
      </c>
      <c r="L283" s="653">
        <v>2165.0179310344829</v>
      </c>
      <c r="M283" s="653">
        <v>2.8999999999999995</v>
      </c>
      <c r="N283" s="654">
        <v>6278.5519999999997</v>
      </c>
    </row>
    <row r="284" spans="1:14" ht="14.4" customHeight="1" x14ac:dyDescent="0.3">
      <c r="A284" s="649" t="s">
        <v>595</v>
      </c>
      <c r="B284" s="650" t="s">
        <v>3038</v>
      </c>
      <c r="C284" s="651" t="s">
        <v>601</v>
      </c>
      <c r="D284" s="652" t="s">
        <v>3039</v>
      </c>
      <c r="E284" s="651" t="s">
        <v>1531</v>
      </c>
      <c r="F284" s="652" t="s">
        <v>3048</v>
      </c>
      <c r="G284" s="651" t="s">
        <v>639</v>
      </c>
      <c r="H284" s="651" t="s">
        <v>1614</v>
      </c>
      <c r="I284" s="651" t="s">
        <v>1615</v>
      </c>
      <c r="J284" s="651" t="s">
        <v>1616</v>
      </c>
      <c r="K284" s="651" t="s">
        <v>1600</v>
      </c>
      <c r="L284" s="653">
        <v>819.94749999999988</v>
      </c>
      <c r="M284" s="653">
        <v>0.7</v>
      </c>
      <c r="N284" s="654">
        <v>573.9632499999999</v>
      </c>
    </row>
    <row r="285" spans="1:14" ht="14.4" customHeight="1" x14ac:dyDescent="0.3">
      <c r="A285" s="649" t="s">
        <v>595</v>
      </c>
      <c r="B285" s="650" t="s">
        <v>3038</v>
      </c>
      <c r="C285" s="651" t="s">
        <v>601</v>
      </c>
      <c r="D285" s="652" t="s">
        <v>3039</v>
      </c>
      <c r="E285" s="651" t="s">
        <v>1531</v>
      </c>
      <c r="F285" s="652" t="s">
        <v>3048</v>
      </c>
      <c r="G285" s="651" t="s">
        <v>639</v>
      </c>
      <c r="H285" s="651" t="s">
        <v>1617</v>
      </c>
      <c r="I285" s="651" t="s">
        <v>1618</v>
      </c>
      <c r="J285" s="651" t="s">
        <v>1619</v>
      </c>
      <c r="K285" s="651" t="s">
        <v>1620</v>
      </c>
      <c r="L285" s="653">
        <v>211.83</v>
      </c>
      <c r="M285" s="653">
        <v>1</v>
      </c>
      <c r="N285" s="654">
        <v>211.83</v>
      </c>
    </row>
    <row r="286" spans="1:14" ht="14.4" customHeight="1" x14ac:dyDescent="0.3">
      <c r="A286" s="649" t="s">
        <v>595</v>
      </c>
      <c r="B286" s="650" t="s">
        <v>3038</v>
      </c>
      <c r="C286" s="651" t="s">
        <v>601</v>
      </c>
      <c r="D286" s="652" t="s">
        <v>3039</v>
      </c>
      <c r="E286" s="651" t="s">
        <v>1531</v>
      </c>
      <c r="F286" s="652" t="s">
        <v>3048</v>
      </c>
      <c r="G286" s="651" t="s">
        <v>639</v>
      </c>
      <c r="H286" s="651" t="s">
        <v>1621</v>
      </c>
      <c r="I286" s="651" t="s">
        <v>1621</v>
      </c>
      <c r="J286" s="651" t="s">
        <v>1622</v>
      </c>
      <c r="K286" s="651" t="s">
        <v>1623</v>
      </c>
      <c r="L286" s="653">
        <v>920.00000000000023</v>
      </c>
      <c r="M286" s="653">
        <v>0.8999999999999998</v>
      </c>
      <c r="N286" s="654">
        <v>828</v>
      </c>
    </row>
    <row r="287" spans="1:14" ht="14.4" customHeight="1" x14ac:dyDescent="0.3">
      <c r="A287" s="649" t="s">
        <v>595</v>
      </c>
      <c r="B287" s="650" t="s">
        <v>3038</v>
      </c>
      <c r="C287" s="651" t="s">
        <v>601</v>
      </c>
      <c r="D287" s="652" t="s">
        <v>3039</v>
      </c>
      <c r="E287" s="651" t="s">
        <v>1531</v>
      </c>
      <c r="F287" s="652" t="s">
        <v>3048</v>
      </c>
      <c r="G287" s="651" t="s">
        <v>639</v>
      </c>
      <c r="H287" s="651" t="s">
        <v>1624</v>
      </c>
      <c r="I287" s="651" t="s">
        <v>1624</v>
      </c>
      <c r="J287" s="651" t="s">
        <v>1625</v>
      </c>
      <c r="K287" s="651" t="s">
        <v>1626</v>
      </c>
      <c r="L287" s="653">
        <v>169.06258646578399</v>
      </c>
      <c r="M287" s="653">
        <v>27.000000000000007</v>
      </c>
      <c r="N287" s="654">
        <v>4564.6898345761692</v>
      </c>
    </row>
    <row r="288" spans="1:14" ht="14.4" customHeight="1" x14ac:dyDescent="0.3">
      <c r="A288" s="649" t="s">
        <v>595</v>
      </c>
      <c r="B288" s="650" t="s">
        <v>3038</v>
      </c>
      <c r="C288" s="651" t="s">
        <v>601</v>
      </c>
      <c r="D288" s="652" t="s">
        <v>3039</v>
      </c>
      <c r="E288" s="651" t="s">
        <v>1531</v>
      </c>
      <c r="F288" s="652" t="s">
        <v>3048</v>
      </c>
      <c r="G288" s="651" t="s">
        <v>1281</v>
      </c>
      <c r="H288" s="651" t="s">
        <v>1627</v>
      </c>
      <c r="I288" s="651" t="s">
        <v>1628</v>
      </c>
      <c r="J288" s="651" t="s">
        <v>1629</v>
      </c>
      <c r="K288" s="651" t="s">
        <v>1630</v>
      </c>
      <c r="L288" s="653">
        <v>88.59992104338599</v>
      </c>
      <c r="M288" s="653">
        <v>81</v>
      </c>
      <c r="N288" s="654">
        <v>7176.5936045142653</v>
      </c>
    </row>
    <row r="289" spans="1:14" ht="14.4" customHeight="1" x14ac:dyDescent="0.3">
      <c r="A289" s="649" t="s">
        <v>595</v>
      </c>
      <c r="B289" s="650" t="s">
        <v>3038</v>
      </c>
      <c r="C289" s="651" t="s">
        <v>601</v>
      </c>
      <c r="D289" s="652" t="s">
        <v>3039</v>
      </c>
      <c r="E289" s="651" t="s">
        <v>1531</v>
      </c>
      <c r="F289" s="652" t="s">
        <v>3048</v>
      </c>
      <c r="G289" s="651" t="s">
        <v>1281</v>
      </c>
      <c r="H289" s="651" t="s">
        <v>1631</v>
      </c>
      <c r="I289" s="651" t="s">
        <v>1632</v>
      </c>
      <c r="J289" s="651" t="s">
        <v>1633</v>
      </c>
      <c r="K289" s="651" t="s">
        <v>1634</v>
      </c>
      <c r="L289" s="653">
        <v>45.849966102051432</v>
      </c>
      <c r="M289" s="653">
        <v>100</v>
      </c>
      <c r="N289" s="654">
        <v>4584.996610205143</v>
      </c>
    </row>
    <row r="290" spans="1:14" ht="14.4" customHeight="1" x14ac:dyDescent="0.3">
      <c r="A290" s="649" t="s">
        <v>595</v>
      </c>
      <c r="B290" s="650" t="s">
        <v>3038</v>
      </c>
      <c r="C290" s="651" t="s">
        <v>601</v>
      </c>
      <c r="D290" s="652" t="s">
        <v>3039</v>
      </c>
      <c r="E290" s="651" t="s">
        <v>1531</v>
      </c>
      <c r="F290" s="652" t="s">
        <v>3048</v>
      </c>
      <c r="G290" s="651" t="s">
        <v>1281</v>
      </c>
      <c r="H290" s="651" t="s">
        <v>1635</v>
      </c>
      <c r="I290" s="651" t="s">
        <v>1636</v>
      </c>
      <c r="J290" s="651" t="s">
        <v>1637</v>
      </c>
      <c r="K290" s="651" t="s">
        <v>1638</v>
      </c>
      <c r="L290" s="653">
        <v>138.35980084362629</v>
      </c>
      <c r="M290" s="653">
        <v>2</v>
      </c>
      <c r="N290" s="654">
        <v>276.71960168725258</v>
      </c>
    </row>
    <row r="291" spans="1:14" ht="14.4" customHeight="1" x14ac:dyDescent="0.3">
      <c r="A291" s="649" t="s">
        <v>595</v>
      </c>
      <c r="B291" s="650" t="s">
        <v>3038</v>
      </c>
      <c r="C291" s="651" t="s">
        <v>601</v>
      </c>
      <c r="D291" s="652" t="s">
        <v>3039</v>
      </c>
      <c r="E291" s="651" t="s">
        <v>1531</v>
      </c>
      <c r="F291" s="652" t="s">
        <v>3048</v>
      </c>
      <c r="G291" s="651" t="s">
        <v>1281</v>
      </c>
      <c r="H291" s="651" t="s">
        <v>1639</v>
      </c>
      <c r="I291" s="651" t="s">
        <v>1640</v>
      </c>
      <c r="J291" s="651" t="s">
        <v>1641</v>
      </c>
      <c r="K291" s="651" t="s">
        <v>1642</v>
      </c>
      <c r="L291" s="653">
        <v>153.59</v>
      </c>
      <c r="M291" s="653">
        <v>1</v>
      </c>
      <c r="N291" s="654">
        <v>153.59</v>
      </c>
    </row>
    <row r="292" spans="1:14" ht="14.4" customHeight="1" x14ac:dyDescent="0.3">
      <c r="A292" s="649" t="s">
        <v>595</v>
      </c>
      <c r="B292" s="650" t="s">
        <v>3038</v>
      </c>
      <c r="C292" s="651" t="s">
        <v>601</v>
      </c>
      <c r="D292" s="652" t="s">
        <v>3039</v>
      </c>
      <c r="E292" s="651" t="s">
        <v>1531</v>
      </c>
      <c r="F292" s="652" t="s">
        <v>3048</v>
      </c>
      <c r="G292" s="651" t="s">
        <v>1281</v>
      </c>
      <c r="H292" s="651" t="s">
        <v>1643</v>
      </c>
      <c r="I292" s="651" t="s">
        <v>1644</v>
      </c>
      <c r="J292" s="651" t="s">
        <v>1645</v>
      </c>
      <c r="K292" s="651" t="s">
        <v>1646</v>
      </c>
      <c r="L292" s="653">
        <v>55.55</v>
      </c>
      <c r="M292" s="653">
        <v>2</v>
      </c>
      <c r="N292" s="654">
        <v>111.1</v>
      </c>
    </row>
    <row r="293" spans="1:14" ht="14.4" customHeight="1" x14ac:dyDescent="0.3">
      <c r="A293" s="649" t="s">
        <v>595</v>
      </c>
      <c r="B293" s="650" t="s">
        <v>3038</v>
      </c>
      <c r="C293" s="651" t="s">
        <v>601</v>
      </c>
      <c r="D293" s="652" t="s">
        <v>3039</v>
      </c>
      <c r="E293" s="651" t="s">
        <v>1531</v>
      </c>
      <c r="F293" s="652" t="s">
        <v>3048</v>
      </c>
      <c r="G293" s="651" t="s">
        <v>1281</v>
      </c>
      <c r="H293" s="651" t="s">
        <v>1647</v>
      </c>
      <c r="I293" s="651" t="s">
        <v>1648</v>
      </c>
      <c r="J293" s="651" t="s">
        <v>1649</v>
      </c>
      <c r="K293" s="651" t="s">
        <v>1650</v>
      </c>
      <c r="L293" s="653">
        <v>261.05000000000007</v>
      </c>
      <c r="M293" s="653">
        <v>21</v>
      </c>
      <c r="N293" s="654">
        <v>5482.0500000000011</v>
      </c>
    </row>
    <row r="294" spans="1:14" ht="14.4" customHeight="1" x14ac:dyDescent="0.3">
      <c r="A294" s="649" t="s">
        <v>595</v>
      </c>
      <c r="B294" s="650" t="s">
        <v>3038</v>
      </c>
      <c r="C294" s="651" t="s">
        <v>601</v>
      </c>
      <c r="D294" s="652" t="s">
        <v>3039</v>
      </c>
      <c r="E294" s="651" t="s">
        <v>1531</v>
      </c>
      <c r="F294" s="652" t="s">
        <v>3048</v>
      </c>
      <c r="G294" s="651" t="s">
        <v>1281</v>
      </c>
      <c r="H294" s="651" t="s">
        <v>1651</v>
      </c>
      <c r="I294" s="651" t="s">
        <v>1652</v>
      </c>
      <c r="J294" s="651" t="s">
        <v>1653</v>
      </c>
      <c r="K294" s="651" t="s">
        <v>1573</v>
      </c>
      <c r="L294" s="653">
        <v>206.99997388039833</v>
      </c>
      <c r="M294" s="653">
        <v>70.499999999999844</v>
      </c>
      <c r="N294" s="654">
        <v>14593.498158568051</v>
      </c>
    </row>
    <row r="295" spans="1:14" ht="14.4" customHeight="1" x14ac:dyDescent="0.3">
      <c r="A295" s="649" t="s">
        <v>595</v>
      </c>
      <c r="B295" s="650" t="s">
        <v>3038</v>
      </c>
      <c r="C295" s="651" t="s">
        <v>601</v>
      </c>
      <c r="D295" s="652" t="s">
        <v>3039</v>
      </c>
      <c r="E295" s="651" t="s">
        <v>1531</v>
      </c>
      <c r="F295" s="652" t="s">
        <v>3048</v>
      </c>
      <c r="G295" s="651" t="s">
        <v>1281</v>
      </c>
      <c r="H295" s="651" t="s">
        <v>1654</v>
      </c>
      <c r="I295" s="651" t="s">
        <v>1655</v>
      </c>
      <c r="J295" s="651" t="s">
        <v>1656</v>
      </c>
      <c r="K295" s="651" t="s">
        <v>1657</v>
      </c>
      <c r="L295" s="653">
        <v>75.22</v>
      </c>
      <c r="M295" s="653">
        <v>27</v>
      </c>
      <c r="N295" s="654">
        <v>2030.94</v>
      </c>
    </row>
    <row r="296" spans="1:14" ht="14.4" customHeight="1" x14ac:dyDescent="0.3">
      <c r="A296" s="649" t="s">
        <v>595</v>
      </c>
      <c r="B296" s="650" t="s">
        <v>3038</v>
      </c>
      <c r="C296" s="651" t="s">
        <v>601</v>
      </c>
      <c r="D296" s="652" t="s">
        <v>3039</v>
      </c>
      <c r="E296" s="651" t="s">
        <v>1531</v>
      </c>
      <c r="F296" s="652" t="s">
        <v>3048</v>
      </c>
      <c r="G296" s="651" t="s">
        <v>1281</v>
      </c>
      <c r="H296" s="651" t="s">
        <v>1658</v>
      </c>
      <c r="I296" s="651" t="s">
        <v>1659</v>
      </c>
      <c r="J296" s="651" t="s">
        <v>1660</v>
      </c>
      <c r="K296" s="651" t="s">
        <v>1661</v>
      </c>
      <c r="L296" s="653">
        <v>104.41997674398922</v>
      </c>
      <c r="M296" s="653">
        <v>2</v>
      </c>
      <c r="N296" s="654">
        <v>208.83995348797845</v>
      </c>
    </row>
    <row r="297" spans="1:14" ht="14.4" customHeight="1" x14ac:dyDescent="0.3">
      <c r="A297" s="649" t="s">
        <v>595</v>
      </c>
      <c r="B297" s="650" t="s">
        <v>3038</v>
      </c>
      <c r="C297" s="651" t="s">
        <v>601</v>
      </c>
      <c r="D297" s="652" t="s">
        <v>3039</v>
      </c>
      <c r="E297" s="651" t="s">
        <v>1531</v>
      </c>
      <c r="F297" s="652" t="s">
        <v>3048</v>
      </c>
      <c r="G297" s="651" t="s">
        <v>1281</v>
      </c>
      <c r="H297" s="651" t="s">
        <v>1662</v>
      </c>
      <c r="I297" s="651" t="s">
        <v>1663</v>
      </c>
      <c r="J297" s="651" t="s">
        <v>1664</v>
      </c>
      <c r="K297" s="651" t="s">
        <v>1665</v>
      </c>
      <c r="L297" s="653">
        <v>54.429984273112723</v>
      </c>
      <c r="M297" s="653">
        <v>60</v>
      </c>
      <c r="N297" s="654">
        <v>3265.7990563867634</v>
      </c>
    </row>
    <row r="298" spans="1:14" ht="14.4" customHeight="1" x14ac:dyDescent="0.3">
      <c r="A298" s="649" t="s">
        <v>595</v>
      </c>
      <c r="B298" s="650" t="s">
        <v>3038</v>
      </c>
      <c r="C298" s="651" t="s">
        <v>601</v>
      </c>
      <c r="D298" s="652" t="s">
        <v>3039</v>
      </c>
      <c r="E298" s="651" t="s">
        <v>1531</v>
      </c>
      <c r="F298" s="652" t="s">
        <v>3048</v>
      </c>
      <c r="G298" s="651" t="s">
        <v>1281</v>
      </c>
      <c r="H298" s="651" t="s">
        <v>1666</v>
      </c>
      <c r="I298" s="651" t="s">
        <v>1667</v>
      </c>
      <c r="J298" s="651" t="s">
        <v>1629</v>
      </c>
      <c r="K298" s="651" t="s">
        <v>1668</v>
      </c>
      <c r="L298" s="653">
        <v>74</v>
      </c>
      <c r="M298" s="653">
        <v>30</v>
      </c>
      <c r="N298" s="654">
        <v>2220</v>
      </c>
    </row>
    <row r="299" spans="1:14" ht="14.4" customHeight="1" x14ac:dyDescent="0.3">
      <c r="A299" s="649" t="s">
        <v>595</v>
      </c>
      <c r="B299" s="650" t="s">
        <v>3038</v>
      </c>
      <c r="C299" s="651" t="s">
        <v>601</v>
      </c>
      <c r="D299" s="652" t="s">
        <v>3039</v>
      </c>
      <c r="E299" s="651" t="s">
        <v>1531</v>
      </c>
      <c r="F299" s="652" t="s">
        <v>3048</v>
      </c>
      <c r="G299" s="651" t="s">
        <v>1281</v>
      </c>
      <c r="H299" s="651" t="s">
        <v>1669</v>
      </c>
      <c r="I299" s="651" t="s">
        <v>1670</v>
      </c>
      <c r="J299" s="651" t="s">
        <v>1671</v>
      </c>
      <c r="K299" s="651" t="s">
        <v>1672</v>
      </c>
      <c r="L299" s="653">
        <v>12592.47544621196</v>
      </c>
      <c r="M299" s="653">
        <v>3</v>
      </c>
      <c r="N299" s="654">
        <v>37777.42633863588</v>
      </c>
    </row>
    <row r="300" spans="1:14" ht="14.4" customHeight="1" x14ac:dyDescent="0.3">
      <c r="A300" s="649" t="s">
        <v>595</v>
      </c>
      <c r="B300" s="650" t="s">
        <v>3038</v>
      </c>
      <c r="C300" s="651" t="s">
        <v>601</v>
      </c>
      <c r="D300" s="652" t="s">
        <v>3039</v>
      </c>
      <c r="E300" s="651" t="s">
        <v>1531</v>
      </c>
      <c r="F300" s="652" t="s">
        <v>3048</v>
      </c>
      <c r="G300" s="651" t="s">
        <v>1281</v>
      </c>
      <c r="H300" s="651" t="s">
        <v>1673</v>
      </c>
      <c r="I300" s="651" t="s">
        <v>1674</v>
      </c>
      <c r="J300" s="651" t="s">
        <v>1675</v>
      </c>
      <c r="K300" s="651" t="s">
        <v>1676</v>
      </c>
      <c r="L300" s="653">
        <v>120</v>
      </c>
      <c r="M300" s="653">
        <v>2</v>
      </c>
      <c r="N300" s="654">
        <v>240</v>
      </c>
    </row>
    <row r="301" spans="1:14" ht="14.4" customHeight="1" x14ac:dyDescent="0.3">
      <c r="A301" s="649" t="s">
        <v>595</v>
      </c>
      <c r="B301" s="650" t="s">
        <v>3038</v>
      </c>
      <c r="C301" s="651" t="s">
        <v>601</v>
      </c>
      <c r="D301" s="652" t="s">
        <v>3039</v>
      </c>
      <c r="E301" s="651" t="s">
        <v>1531</v>
      </c>
      <c r="F301" s="652" t="s">
        <v>3048</v>
      </c>
      <c r="G301" s="651" t="s">
        <v>1281</v>
      </c>
      <c r="H301" s="651" t="s">
        <v>1677</v>
      </c>
      <c r="I301" s="651" t="s">
        <v>1678</v>
      </c>
      <c r="J301" s="651" t="s">
        <v>1679</v>
      </c>
      <c r="K301" s="651" t="s">
        <v>1680</v>
      </c>
      <c r="L301" s="653">
        <v>70.73</v>
      </c>
      <c r="M301" s="653">
        <v>2</v>
      </c>
      <c r="N301" s="654">
        <v>141.46</v>
      </c>
    </row>
    <row r="302" spans="1:14" ht="14.4" customHeight="1" x14ac:dyDescent="0.3">
      <c r="A302" s="649" t="s">
        <v>595</v>
      </c>
      <c r="B302" s="650" t="s">
        <v>3038</v>
      </c>
      <c r="C302" s="651" t="s">
        <v>601</v>
      </c>
      <c r="D302" s="652" t="s">
        <v>3039</v>
      </c>
      <c r="E302" s="651" t="s">
        <v>1681</v>
      </c>
      <c r="F302" s="652" t="s">
        <v>3049</v>
      </c>
      <c r="G302" s="651" t="s">
        <v>639</v>
      </c>
      <c r="H302" s="651" t="s">
        <v>1682</v>
      </c>
      <c r="I302" s="651" t="s">
        <v>1683</v>
      </c>
      <c r="J302" s="651" t="s">
        <v>1684</v>
      </c>
      <c r="K302" s="651" t="s">
        <v>1685</v>
      </c>
      <c r="L302" s="653">
        <v>279.3</v>
      </c>
      <c r="M302" s="653">
        <v>1</v>
      </c>
      <c r="N302" s="654">
        <v>279.3</v>
      </c>
    </row>
    <row r="303" spans="1:14" ht="14.4" customHeight="1" x14ac:dyDescent="0.3">
      <c r="A303" s="649" t="s">
        <v>595</v>
      </c>
      <c r="B303" s="650" t="s">
        <v>3038</v>
      </c>
      <c r="C303" s="651" t="s">
        <v>601</v>
      </c>
      <c r="D303" s="652" t="s">
        <v>3039</v>
      </c>
      <c r="E303" s="651" t="s">
        <v>1681</v>
      </c>
      <c r="F303" s="652" t="s">
        <v>3049</v>
      </c>
      <c r="G303" s="651" t="s">
        <v>1281</v>
      </c>
      <c r="H303" s="651" t="s">
        <v>1686</v>
      </c>
      <c r="I303" s="651" t="s">
        <v>1687</v>
      </c>
      <c r="J303" s="651" t="s">
        <v>1688</v>
      </c>
      <c r="K303" s="651"/>
      <c r="L303" s="653">
        <v>31.59</v>
      </c>
      <c r="M303" s="653">
        <v>112</v>
      </c>
      <c r="N303" s="654">
        <v>3538.08</v>
      </c>
    </row>
    <row r="304" spans="1:14" ht="14.4" customHeight="1" x14ac:dyDescent="0.3">
      <c r="A304" s="649" t="s">
        <v>595</v>
      </c>
      <c r="B304" s="650" t="s">
        <v>3038</v>
      </c>
      <c r="C304" s="651" t="s">
        <v>601</v>
      </c>
      <c r="D304" s="652" t="s">
        <v>3039</v>
      </c>
      <c r="E304" s="651" t="s">
        <v>1681</v>
      </c>
      <c r="F304" s="652" t="s">
        <v>3049</v>
      </c>
      <c r="G304" s="651" t="s">
        <v>1281</v>
      </c>
      <c r="H304" s="651" t="s">
        <v>1689</v>
      </c>
      <c r="I304" s="651" t="s">
        <v>1690</v>
      </c>
      <c r="J304" s="651" t="s">
        <v>1691</v>
      </c>
      <c r="K304" s="651" t="s">
        <v>1692</v>
      </c>
      <c r="L304" s="653">
        <v>1834.91</v>
      </c>
      <c r="M304" s="653">
        <v>1</v>
      </c>
      <c r="N304" s="654">
        <v>1834.91</v>
      </c>
    </row>
    <row r="305" spans="1:14" ht="14.4" customHeight="1" x14ac:dyDescent="0.3">
      <c r="A305" s="649" t="s">
        <v>595</v>
      </c>
      <c r="B305" s="650" t="s">
        <v>3038</v>
      </c>
      <c r="C305" s="651" t="s">
        <v>601</v>
      </c>
      <c r="D305" s="652" t="s">
        <v>3039</v>
      </c>
      <c r="E305" s="651" t="s">
        <v>1681</v>
      </c>
      <c r="F305" s="652" t="s">
        <v>3049</v>
      </c>
      <c r="G305" s="651" t="s">
        <v>1281</v>
      </c>
      <c r="H305" s="651" t="s">
        <v>1693</v>
      </c>
      <c r="I305" s="651" t="s">
        <v>1694</v>
      </c>
      <c r="J305" s="651" t="s">
        <v>1691</v>
      </c>
      <c r="K305" s="651" t="s">
        <v>1695</v>
      </c>
      <c r="L305" s="653">
        <v>458.67</v>
      </c>
      <c r="M305" s="653">
        <v>1</v>
      </c>
      <c r="N305" s="654">
        <v>458.67</v>
      </c>
    </row>
    <row r="306" spans="1:14" ht="14.4" customHeight="1" x14ac:dyDescent="0.3">
      <c r="A306" s="649" t="s">
        <v>595</v>
      </c>
      <c r="B306" s="650" t="s">
        <v>3038</v>
      </c>
      <c r="C306" s="651" t="s">
        <v>601</v>
      </c>
      <c r="D306" s="652" t="s">
        <v>3039</v>
      </c>
      <c r="E306" s="651" t="s">
        <v>1681</v>
      </c>
      <c r="F306" s="652" t="s">
        <v>3049</v>
      </c>
      <c r="G306" s="651" t="s">
        <v>1281</v>
      </c>
      <c r="H306" s="651" t="s">
        <v>1696</v>
      </c>
      <c r="I306" s="651" t="s">
        <v>1697</v>
      </c>
      <c r="J306" s="651" t="s">
        <v>1698</v>
      </c>
      <c r="K306" s="651" t="s">
        <v>1699</v>
      </c>
      <c r="L306" s="653">
        <v>14404.910000000002</v>
      </c>
      <c r="M306" s="653">
        <v>3</v>
      </c>
      <c r="N306" s="654">
        <v>43214.73</v>
      </c>
    </row>
    <row r="307" spans="1:14" ht="14.4" customHeight="1" x14ac:dyDescent="0.3">
      <c r="A307" s="649" t="s">
        <v>595</v>
      </c>
      <c r="B307" s="650" t="s">
        <v>3038</v>
      </c>
      <c r="C307" s="651" t="s">
        <v>601</v>
      </c>
      <c r="D307" s="652" t="s">
        <v>3039</v>
      </c>
      <c r="E307" s="651" t="s">
        <v>1700</v>
      </c>
      <c r="F307" s="652" t="s">
        <v>3050</v>
      </c>
      <c r="G307" s="651"/>
      <c r="H307" s="651"/>
      <c r="I307" s="651" t="s">
        <v>1701</v>
      </c>
      <c r="J307" s="651" t="s">
        <v>1702</v>
      </c>
      <c r="K307" s="651"/>
      <c r="L307" s="653">
        <v>3842.04</v>
      </c>
      <c r="M307" s="653">
        <v>2</v>
      </c>
      <c r="N307" s="654">
        <v>7684.08</v>
      </c>
    </row>
    <row r="308" spans="1:14" ht="14.4" customHeight="1" x14ac:dyDescent="0.3">
      <c r="A308" s="649" t="s">
        <v>595</v>
      </c>
      <c r="B308" s="650" t="s">
        <v>3038</v>
      </c>
      <c r="C308" s="651" t="s">
        <v>601</v>
      </c>
      <c r="D308" s="652" t="s">
        <v>3039</v>
      </c>
      <c r="E308" s="651" t="s">
        <v>1700</v>
      </c>
      <c r="F308" s="652" t="s">
        <v>3050</v>
      </c>
      <c r="G308" s="651"/>
      <c r="H308" s="651"/>
      <c r="I308" s="651" t="s">
        <v>1703</v>
      </c>
      <c r="J308" s="651" t="s">
        <v>1704</v>
      </c>
      <c r="K308" s="651"/>
      <c r="L308" s="653">
        <v>1407.54</v>
      </c>
      <c r="M308" s="653">
        <v>12</v>
      </c>
      <c r="N308" s="654">
        <v>16890.48</v>
      </c>
    </row>
    <row r="309" spans="1:14" ht="14.4" customHeight="1" x14ac:dyDescent="0.3">
      <c r="A309" s="649" t="s">
        <v>595</v>
      </c>
      <c r="B309" s="650" t="s">
        <v>3038</v>
      </c>
      <c r="C309" s="651" t="s">
        <v>606</v>
      </c>
      <c r="D309" s="652" t="s">
        <v>3040</v>
      </c>
      <c r="E309" s="651" t="s">
        <v>627</v>
      </c>
      <c r="F309" s="652" t="s">
        <v>3046</v>
      </c>
      <c r="G309" s="651"/>
      <c r="H309" s="651" t="s">
        <v>1705</v>
      </c>
      <c r="I309" s="651" t="s">
        <v>1706</v>
      </c>
      <c r="J309" s="651" t="s">
        <v>1707</v>
      </c>
      <c r="K309" s="651" t="s">
        <v>1708</v>
      </c>
      <c r="L309" s="653">
        <v>100.8797843733896</v>
      </c>
      <c r="M309" s="653">
        <v>1</v>
      </c>
      <c r="N309" s="654">
        <v>100.8797843733896</v>
      </c>
    </row>
    <row r="310" spans="1:14" ht="14.4" customHeight="1" x14ac:dyDescent="0.3">
      <c r="A310" s="649" t="s">
        <v>595</v>
      </c>
      <c r="B310" s="650" t="s">
        <v>3038</v>
      </c>
      <c r="C310" s="651" t="s">
        <v>606</v>
      </c>
      <c r="D310" s="652" t="s">
        <v>3040</v>
      </c>
      <c r="E310" s="651" t="s">
        <v>627</v>
      </c>
      <c r="F310" s="652" t="s">
        <v>3046</v>
      </c>
      <c r="G310" s="651" t="s">
        <v>639</v>
      </c>
      <c r="H310" s="651" t="s">
        <v>640</v>
      </c>
      <c r="I310" s="651" t="s">
        <v>640</v>
      </c>
      <c r="J310" s="651" t="s">
        <v>641</v>
      </c>
      <c r="K310" s="651" t="s">
        <v>642</v>
      </c>
      <c r="L310" s="653">
        <v>179.39994659582544</v>
      </c>
      <c r="M310" s="653">
        <v>271.75</v>
      </c>
      <c r="N310" s="654">
        <v>48751.935487415562</v>
      </c>
    </row>
    <row r="311" spans="1:14" ht="14.4" customHeight="1" x14ac:dyDescent="0.3">
      <c r="A311" s="649" t="s">
        <v>595</v>
      </c>
      <c r="B311" s="650" t="s">
        <v>3038</v>
      </c>
      <c r="C311" s="651" t="s">
        <v>606</v>
      </c>
      <c r="D311" s="652" t="s">
        <v>3040</v>
      </c>
      <c r="E311" s="651" t="s">
        <v>627</v>
      </c>
      <c r="F311" s="652" t="s">
        <v>3046</v>
      </c>
      <c r="G311" s="651" t="s">
        <v>639</v>
      </c>
      <c r="H311" s="651" t="s">
        <v>643</v>
      </c>
      <c r="I311" s="651" t="s">
        <v>643</v>
      </c>
      <c r="J311" s="651" t="s">
        <v>644</v>
      </c>
      <c r="K311" s="651" t="s">
        <v>645</v>
      </c>
      <c r="L311" s="653">
        <v>181.58986057713619</v>
      </c>
      <c r="M311" s="653">
        <v>40</v>
      </c>
      <c r="N311" s="654">
        <v>7263.5944230854475</v>
      </c>
    </row>
    <row r="312" spans="1:14" ht="14.4" customHeight="1" x14ac:dyDescent="0.3">
      <c r="A312" s="649" t="s">
        <v>595</v>
      </c>
      <c r="B312" s="650" t="s">
        <v>3038</v>
      </c>
      <c r="C312" s="651" t="s">
        <v>606</v>
      </c>
      <c r="D312" s="652" t="s">
        <v>3040</v>
      </c>
      <c r="E312" s="651" t="s">
        <v>627</v>
      </c>
      <c r="F312" s="652" t="s">
        <v>3046</v>
      </c>
      <c r="G312" s="651" t="s">
        <v>639</v>
      </c>
      <c r="H312" s="651" t="s">
        <v>646</v>
      </c>
      <c r="I312" s="651" t="s">
        <v>646</v>
      </c>
      <c r="J312" s="651" t="s">
        <v>647</v>
      </c>
      <c r="K312" s="651" t="s">
        <v>648</v>
      </c>
      <c r="L312" s="653">
        <v>133.27086349235174</v>
      </c>
      <c r="M312" s="653">
        <v>23</v>
      </c>
      <c r="N312" s="654">
        <v>3065.2298603240902</v>
      </c>
    </row>
    <row r="313" spans="1:14" ht="14.4" customHeight="1" x14ac:dyDescent="0.3">
      <c r="A313" s="649" t="s">
        <v>595</v>
      </c>
      <c r="B313" s="650" t="s">
        <v>3038</v>
      </c>
      <c r="C313" s="651" t="s">
        <v>606</v>
      </c>
      <c r="D313" s="652" t="s">
        <v>3040</v>
      </c>
      <c r="E313" s="651" t="s">
        <v>627</v>
      </c>
      <c r="F313" s="652" t="s">
        <v>3046</v>
      </c>
      <c r="G313" s="651" t="s">
        <v>639</v>
      </c>
      <c r="H313" s="651" t="s">
        <v>649</v>
      </c>
      <c r="I313" s="651" t="s">
        <v>649</v>
      </c>
      <c r="J313" s="651" t="s">
        <v>641</v>
      </c>
      <c r="K313" s="651" t="s">
        <v>650</v>
      </c>
      <c r="L313" s="653">
        <v>97.179893855970903</v>
      </c>
      <c r="M313" s="653">
        <v>42</v>
      </c>
      <c r="N313" s="654">
        <v>4081.5555419507782</v>
      </c>
    </row>
    <row r="314" spans="1:14" ht="14.4" customHeight="1" x14ac:dyDescent="0.3">
      <c r="A314" s="649" t="s">
        <v>595</v>
      </c>
      <c r="B314" s="650" t="s">
        <v>3038</v>
      </c>
      <c r="C314" s="651" t="s">
        <v>606</v>
      </c>
      <c r="D314" s="652" t="s">
        <v>3040</v>
      </c>
      <c r="E314" s="651" t="s">
        <v>627</v>
      </c>
      <c r="F314" s="652" t="s">
        <v>3046</v>
      </c>
      <c r="G314" s="651" t="s">
        <v>639</v>
      </c>
      <c r="H314" s="651" t="s">
        <v>651</v>
      </c>
      <c r="I314" s="651" t="s">
        <v>651</v>
      </c>
      <c r="J314" s="651" t="s">
        <v>641</v>
      </c>
      <c r="K314" s="651" t="s">
        <v>652</v>
      </c>
      <c r="L314" s="653">
        <v>97.75</v>
      </c>
      <c r="M314" s="653">
        <v>12</v>
      </c>
      <c r="N314" s="654">
        <v>1173</v>
      </c>
    </row>
    <row r="315" spans="1:14" ht="14.4" customHeight="1" x14ac:dyDescent="0.3">
      <c r="A315" s="649" t="s">
        <v>595</v>
      </c>
      <c r="B315" s="650" t="s">
        <v>3038</v>
      </c>
      <c r="C315" s="651" t="s">
        <v>606</v>
      </c>
      <c r="D315" s="652" t="s">
        <v>3040</v>
      </c>
      <c r="E315" s="651" t="s">
        <v>627</v>
      </c>
      <c r="F315" s="652" t="s">
        <v>3046</v>
      </c>
      <c r="G315" s="651" t="s">
        <v>639</v>
      </c>
      <c r="H315" s="651" t="s">
        <v>653</v>
      </c>
      <c r="I315" s="651" t="s">
        <v>654</v>
      </c>
      <c r="J315" s="651" t="s">
        <v>655</v>
      </c>
      <c r="K315" s="651" t="s">
        <v>656</v>
      </c>
      <c r="L315" s="653">
        <v>53.75</v>
      </c>
      <c r="M315" s="653">
        <v>3</v>
      </c>
      <c r="N315" s="654">
        <v>161.25</v>
      </c>
    </row>
    <row r="316" spans="1:14" ht="14.4" customHeight="1" x14ac:dyDescent="0.3">
      <c r="A316" s="649" t="s">
        <v>595</v>
      </c>
      <c r="B316" s="650" t="s">
        <v>3038</v>
      </c>
      <c r="C316" s="651" t="s">
        <v>606</v>
      </c>
      <c r="D316" s="652" t="s">
        <v>3040</v>
      </c>
      <c r="E316" s="651" t="s">
        <v>627</v>
      </c>
      <c r="F316" s="652" t="s">
        <v>3046</v>
      </c>
      <c r="G316" s="651" t="s">
        <v>639</v>
      </c>
      <c r="H316" s="651" t="s">
        <v>657</v>
      </c>
      <c r="I316" s="651" t="s">
        <v>658</v>
      </c>
      <c r="J316" s="651" t="s">
        <v>659</v>
      </c>
      <c r="K316" s="651" t="s">
        <v>660</v>
      </c>
      <c r="L316" s="653">
        <v>88.849933112976586</v>
      </c>
      <c r="M316" s="653">
        <v>3</v>
      </c>
      <c r="N316" s="654">
        <v>266.54979933892974</v>
      </c>
    </row>
    <row r="317" spans="1:14" ht="14.4" customHeight="1" x14ac:dyDescent="0.3">
      <c r="A317" s="649" t="s">
        <v>595</v>
      </c>
      <c r="B317" s="650" t="s">
        <v>3038</v>
      </c>
      <c r="C317" s="651" t="s">
        <v>606</v>
      </c>
      <c r="D317" s="652" t="s">
        <v>3040</v>
      </c>
      <c r="E317" s="651" t="s">
        <v>627</v>
      </c>
      <c r="F317" s="652" t="s">
        <v>3046</v>
      </c>
      <c r="G317" s="651" t="s">
        <v>639</v>
      </c>
      <c r="H317" s="651" t="s">
        <v>661</v>
      </c>
      <c r="I317" s="651" t="s">
        <v>662</v>
      </c>
      <c r="J317" s="651" t="s">
        <v>663</v>
      </c>
      <c r="K317" s="651" t="s">
        <v>664</v>
      </c>
      <c r="L317" s="653">
        <v>100.816</v>
      </c>
      <c r="M317" s="653">
        <v>10</v>
      </c>
      <c r="N317" s="654">
        <v>1008.16</v>
      </c>
    </row>
    <row r="318" spans="1:14" ht="14.4" customHeight="1" x14ac:dyDescent="0.3">
      <c r="A318" s="649" t="s">
        <v>595</v>
      </c>
      <c r="B318" s="650" t="s">
        <v>3038</v>
      </c>
      <c r="C318" s="651" t="s">
        <v>606</v>
      </c>
      <c r="D318" s="652" t="s">
        <v>3040</v>
      </c>
      <c r="E318" s="651" t="s">
        <v>627</v>
      </c>
      <c r="F318" s="652" t="s">
        <v>3046</v>
      </c>
      <c r="G318" s="651" t="s">
        <v>639</v>
      </c>
      <c r="H318" s="651" t="s">
        <v>668</v>
      </c>
      <c r="I318" s="651" t="s">
        <v>669</v>
      </c>
      <c r="J318" s="651" t="s">
        <v>670</v>
      </c>
      <c r="K318" s="651" t="s">
        <v>671</v>
      </c>
      <c r="L318" s="653">
        <v>170.12</v>
      </c>
      <c r="M318" s="653">
        <v>2</v>
      </c>
      <c r="N318" s="654">
        <v>340.24</v>
      </c>
    </row>
    <row r="319" spans="1:14" ht="14.4" customHeight="1" x14ac:dyDescent="0.3">
      <c r="A319" s="649" t="s">
        <v>595</v>
      </c>
      <c r="B319" s="650" t="s">
        <v>3038</v>
      </c>
      <c r="C319" s="651" t="s">
        <v>606</v>
      </c>
      <c r="D319" s="652" t="s">
        <v>3040</v>
      </c>
      <c r="E319" s="651" t="s">
        <v>627</v>
      </c>
      <c r="F319" s="652" t="s">
        <v>3046</v>
      </c>
      <c r="G319" s="651" t="s">
        <v>639</v>
      </c>
      <c r="H319" s="651" t="s">
        <v>672</v>
      </c>
      <c r="I319" s="651" t="s">
        <v>673</v>
      </c>
      <c r="J319" s="651" t="s">
        <v>674</v>
      </c>
      <c r="K319" s="651" t="s">
        <v>675</v>
      </c>
      <c r="L319" s="653">
        <v>67.930033291430604</v>
      </c>
      <c r="M319" s="653">
        <v>15</v>
      </c>
      <c r="N319" s="654">
        <v>1018.9504993714592</v>
      </c>
    </row>
    <row r="320" spans="1:14" ht="14.4" customHeight="1" x14ac:dyDescent="0.3">
      <c r="A320" s="649" t="s">
        <v>595</v>
      </c>
      <c r="B320" s="650" t="s">
        <v>3038</v>
      </c>
      <c r="C320" s="651" t="s">
        <v>606</v>
      </c>
      <c r="D320" s="652" t="s">
        <v>3040</v>
      </c>
      <c r="E320" s="651" t="s">
        <v>627</v>
      </c>
      <c r="F320" s="652" t="s">
        <v>3046</v>
      </c>
      <c r="G320" s="651" t="s">
        <v>639</v>
      </c>
      <c r="H320" s="651" t="s">
        <v>680</v>
      </c>
      <c r="I320" s="651" t="s">
        <v>681</v>
      </c>
      <c r="J320" s="651" t="s">
        <v>682</v>
      </c>
      <c r="K320" s="651" t="s">
        <v>683</v>
      </c>
      <c r="L320" s="653">
        <v>79.54678520606889</v>
      </c>
      <c r="M320" s="653">
        <v>18</v>
      </c>
      <c r="N320" s="654">
        <v>1431.84213370924</v>
      </c>
    </row>
    <row r="321" spans="1:14" ht="14.4" customHeight="1" x14ac:dyDescent="0.3">
      <c r="A321" s="649" t="s">
        <v>595</v>
      </c>
      <c r="B321" s="650" t="s">
        <v>3038</v>
      </c>
      <c r="C321" s="651" t="s">
        <v>606</v>
      </c>
      <c r="D321" s="652" t="s">
        <v>3040</v>
      </c>
      <c r="E321" s="651" t="s">
        <v>627</v>
      </c>
      <c r="F321" s="652" t="s">
        <v>3046</v>
      </c>
      <c r="G321" s="651" t="s">
        <v>639</v>
      </c>
      <c r="H321" s="651" t="s">
        <v>684</v>
      </c>
      <c r="I321" s="651" t="s">
        <v>685</v>
      </c>
      <c r="J321" s="651" t="s">
        <v>686</v>
      </c>
      <c r="K321" s="651" t="s">
        <v>687</v>
      </c>
      <c r="L321" s="653">
        <v>56.101833299907291</v>
      </c>
      <c r="M321" s="653">
        <v>16</v>
      </c>
      <c r="N321" s="654">
        <v>897.62933279851666</v>
      </c>
    </row>
    <row r="322" spans="1:14" ht="14.4" customHeight="1" x14ac:dyDescent="0.3">
      <c r="A322" s="649" t="s">
        <v>595</v>
      </c>
      <c r="B322" s="650" t="s">
        <v>3038</v>
      </c>
      <c r="C322" s="651" t="s">
        <v>606</v>
      </c>
      <c r="D322" s="652" t="s">
        <v>3040</v>
      </c>
      <c r="E322" s="651" t="s">
        <v>627</v>
      </c>
      <c r="F322" s="652" t="s">
        <v>3046</v>
      </c>
      <c r="G322" s="651" t="s">
        <v>639</v>
      </c>
      <c r="H322" s="651" t="s">
        <v>688</v>
      </c>
      <c r="I322" s="651" t="s">
        <v>689</v>
      </c>
      <c r="J322" s="651" t="s">
        <v>690</v>
      </c>
      <c r="K322" s="651" t="s">
        <v>691</v>
      </c>
      <c r="L322" s="653">
        <v>82.997827499552869</v>
      </c>
      <c r="M322" s="653">
        <v>13</v>
      </c>
      <c r="N322" s="654">
        <v>1078.9717574941874</v>
      </c>
    </row>
    <row r="323" spans="1:14" ht="14.4" customHeight="1" x14ac:dyDescent="0.3">
      <c r="A323" s="649" t="s">
        <v>595</v>
      </c>
      <c r="B323" s="650" t="s">
        <v>3038</v>
      </c>
      <c r="C323" s="651" t="s">
        <v>606</v>
      </c>
      <c r="D323" s="652" t="s">
        <v>3040</v>
      </c>
      <c r="E323" s="651" t="s">
        <v>627</v>
      </c>
      <c r="F323" s="652" t="s">
        <v>3046</v>
      </c>
      <c r="G323" s="651" t="s">
        <v>639</v>
      </c>
      <c r="H323" s="651" t="s">
        <v>1709</v>
      </c>
      <c r="I323" s="651" t="s">
        <v>1710</v>
      </c>
      <c r="J323" s="651" t="s">
        <v>1711</v>
      </c>
      <c r="K323" s="651" t="s">
        <v>1712</v>
      </c>
      <c r="L323" s="653">
        <v>137.23018832551702</v>
      </c>
      <c r="M323" s="653">
        <v>3</v>
      </c>
      <c r="N323" s="654">
        <v>411.69056497655106</v>
      </c>
    </row>
    <row r="324" spans="1:14" ht="14.4" customHeight="1" x14ac:dyDescent="0.3">
      <c r="A324" s="649" t="s">
        <v>595</v>
      </c>
      <c r="B324" s="650" t="s">
        <v>3038</v>
      </c>
      <c r="C324" s="651" t="s">
        <v>606</v>
      </c>
      <c r="D324" s="652" t="s">
        <v>3040</v>
      </c>
      <c r="E324" s="651" t="s">
        <v>627</v>
      </c>
      <c r="F324" s="652" t="s">
        <v>3046</v>
      </c>
      <c r="G324" s="651" t="s">
        <v>639</v>
      </c>
      <c r="H324" s="651" t="s">
        <v>1713</v>
      </c>
      <c r="I324" s="651" t="s">
        <v>1714</v>
      </c>
      <c r="J324" s="651" t="s">
        <v>1715</v>
      </c>
      <c r="K324" s="651" t="s">
        <v>1716</v>
      </c>
      <c r="L324" s="653">
        <v>133.74999999999994</v>
      </c>
      <c r="M324" s="653">
        <v>1</v>
      </c>
      <c r="N324" s="654">
        <v>133.74999999999994</v>
      </c>
    </row>
    <row r="325" spans="1:14" ht="14.4" customHeight="1" x14ac:dyDescent="0.3">
      <c r="A325" s="649" t="s">
        <v>595</v>
      </c>
      <c r="B325" s="650" t="s">
        <v>3038</v>
      </c>
      <c r="C325" s="651" t="s">
        <v>606</v>
      </c>
      <c r="D325" s="652" t="s">
        <v>3040</v>
      </c>
      <c r="E325" s="651" t="s">
        <v>627</v>
      </c>
      <c r="F325" s="652" t="s">
        <v>3046</v>
      </c>
      <c r="G325" s="651" t="s">
        <v>639</v>
      </c>
      <c r="H325" s="651" t="s">
        <v>1717</v>
      </c>
      <c r="I325" s="651" t="s">
        <v>1718</v>
      </c>
      <c r="J325" s="651" t="s">
        <v>1719</v>
      </c>
      <c r="K325" s="651" t="s">
        <v>1720</v>
      </c>
      <c r="L325" s="653">
        <v>66.649999999999991</v>
      </c>
      <c r="M325" s="653">
        <v>1</v>
      </c>
      <c r="N325" s="654">
        <v>66.649999999999991</v>
      </c>
    </row>
    <row r="326" spans="1:14" ht="14.4" customHeight="1" x14ac:dyDescent="0.3">
      <c r="A326" s="649" t="s">
        <v>595</v>
      </c>
      <c r="B326" s="650" t="s">
        <v>3038</v>
      </c>
      <c r="C326" s="651" t="s">
        <v>606</v>
      </c>
      <c r="D326" s="652" t="s">
        <v>3040</v>
      </c>
      <c r="E326" s="651" t="s">
        <v>627</v>
      </c>
      <c r="F326" s="652" t="s">
        <v>3046</v>
      </c>
      <c r="G326" s="651" t="s">
        <v>639</v>
      </c>
      <c r="H326" s="651" t="s">
        <v>692</v>
      </c>
      <c r="I326" s="651" t="s">
        <v>693</v>
      </c>
      <c r="J326" s="651" t="s">
        <v>694</v>
      </c>
      <c r="K326" s="651" t="s">
        <v>695</v>
      </c>
      <c r="L326" s="653">
        <v>28.72428571428571</v>
      </c>
      <c r="M326" s="653">
        <v>21</v>
      </c>
      <c r="N326" s="654">
        <v>603.20999999999992</v>
      </c>
    </row>
    <row r="327" spans="1:14" ht="14.4" customHeight="1" x14ac:dyDescent="0.3">
      <c r="A327" s="649" t="s">
        <v>595</v>
      </c>
      <c r="B327" s="650" t="s">
        <v>3038</v>
      </c>
      <c r="C327" s="651" t="s">
        <v>606</v>
      </c>
      <c r="D327" s="652" t="s">
        <v>3040</v>
      </c>
      <c r="E327" s="651" t="s">
        <v>627</v>
      </c>
      <c r="F327" s="652" t="s">
        <v>3046</v>
      </c>
      <c r="G327" s="651" t="s">
        <v>639</v>
      </c>
      <c r="H327" s="651" t="s">
        <v>1721</v>
      </c>
      <c r="I327" s="651" t="s">
        <v>1722</v>
      </c>
      <c r="J327" s="651" t="s">
        <v>1723</v>
      </c>
      <c r="K327" s="651" t="s">
        <v>1724</v>
      </c>
      <c r="L327" s="653">
        <v>77.696441988850538</v>
      </c>
      <c r="M327" s="653">
        <v>14</v>
      </c>
      <c r="N327" s="654">
        <v>1087.7501878439075</v>
      </c>
    </row>
    <row r="328" spans="1:14" ht="14.4" customHeight="1" x14ac:dyDescent="0.3">
      <c r="A328" s="649" t="s">
        <v>595</v>
      </c>
      <c r="B328" s="650" t="s">
        <v>3038</v>
      </c>
      <c r="C328" s="651" t="s">
        <v>606</v>
      </c>
      <c r="D328" s="652" t="s">
        <v>3040</v>
      </c>
      <c r="E328" s="651" t="s">
        <v>627</v>
      </c>
      <c r="F328" s="652" t="s">
        <v>3046</v>
      </c>
      <c r="G328" s="651" t="s">
        <v>639</v>
      </c>
      <c r="H328" s="651" t="s">
        <v>699</v>
      </c>
      <c r="I328" s="651" t="s">
        <v>700</v>
      </c>
      <c r="J328" s="651" t="s">
        <v>698</v>
      </c>
      <c r="K328" s="651" t="s">
        <v>701</v>
      </c>
      <c r="L328" s="653">
        <v>81.184308496871708</v>
      </c>
      <c r="M328" s="653">
        <v>63</v>
      </c>
      <c r="N328" s="654">
        <v>5114.6114353029179</v>
      </c>
    </row>
    <row r="329" spans="1:14" ht="14.4" customHeight="1" x14ac:dyDescent="0.3">
      <c r="A329" s="649" t="s">
        <v>595</v>
      </c>
      <c r="B329" s="650" t="s">
        <v>3038</v>
      </c>
      <c r="C329" s="651" t="s">
        <v>606</v>
      </c>
      <c r="D329" s="652" t="s">
        <v>3040</v>
      </c>
      <c r="E329" s="651" t="s">
        <v>627</v>
      </c>
      <c r="F329" s="652" t="s">
        <v>3046</v>
      </c>
      <c r="G329" s="651" t="s">
        <v>639</v>
      </c>
      <c r="H329" s="651" t="s">
        <v>1725</v>
      </c>
      <c r="I329" s="651" t="s">
        <v>1726</v>
      </c>
      <c r="J329" s="651" t="s">
        <v>708</v>
      </c>
      <c r="K329" s="651" t="s">
        <v>1727</v>
      </c>
      <c r="L329" s="653">
        <v>38.19</v>
      </c>
      <c r="M329" s="653">
        <v>1</v>
      </c>
      <c r="N329" s="654">
        <v>38.19</v>
      </c>
    </row>
    <row r="330" spans="1:14" ht="14.4" customHeight="1" x14ac:dyDescent="0.3">
      <c r="A330" s="649" t="s">
        <v>595</v>
      </c>
      <c r="B330" s="650" t="s">
        <v>3038</v>
      </c>
      <c r="C330" s="651" t="s">
        <v>606</v>
      </c>
      <c r="D330" s="652" t="s">
        <v>3040</v>
      </c>
      <c r="E330" s="651" t="s">
        <v>627</v>
      </c>
      <c r="F330" s="652" t="s">
        <v>3046</v>
      </c>
      <c r="G330" s="651" t="s">
        <v>639</v>
      </c>
      <c r="H330" s="651" t="s">
        <v>706</v>
      </c>
      <c r="I330" s="651" t="s">
        <v>707</v>
      </c>
      <c r="J330" s="651" t="s">
        <v>708</v>
      </c>
      <c r="K330" s="651" t="s">
        <v>709</v>
      </c>
      <c r="L330" s="653">
        <v>55.379913042379641</v>
      </c>
      <c r="M330" s="653">
        <v>5</v>
      </c>
      <c r="N330" s="654">
        <v>276.89956521189822</v>
      </c>
    </row>
    <row r="331" spans="1:14" ht="14.4" customHeight="1" x14ac:dyDescent="0.3">
      <c r="A331" s="649" t="s">
        <v>595</v>
      </c>
      <c r="B331" s="650" t="s">
        <v>3038</v>
      </c>
      <c r="C331" s="651" t="s">
        <v>606</v>
      </c>
      <c r="D331" s="652" t="s">
        <v>3040</v>
      </c>
      <c r="E331" s="651" t="s">
        <v>627</v>
      </c>
      <c r="F331" s="652" t="s">
        <v>3046</v>
      </c>
      <c r="G331" s="651" t="s">
        <v>639</v>
      </c>
      <c r="H331" s="651" t="s">
        <v>1728</v>
      </c>
      <c r="I331" s="651" t="s">
        <v>1729</v>
      </c>
      <c r="J331" s="651" t="s">
        <v>1730</v>
      </c>
      <c r="K331" s="651" t="s">
        <v>1240</v>
      </c>
      <c r="L331" s="653">
        <v>60.79</v>
      </c>
      <c r="M331" s="653">
        <v>1</v>
      </c>
      <c r="N331" s="654">
        <v>60.79</v>
      </c>
    </row>
    <row r="332" spans="1:14" ht="14.4" customHeight="1" x14ac:dyDescent="0.3">
      <c r="A332" s="649" t="s">
        <v>595</v>
      </c>
      <c r="B332" s="650" t="s">
        <v>3038</v>
      </c>
      <c r="C332" s="651" t="s">
        <v>606</v>
      </c>
      <c r="D332" s="652" t="s">
        <v>3040</v>
      </c>
      <c r="E332" s="651" t="s">
        <v>627</v>
      </c>
      <c r="F332" s="652" t="s">
        <v>3046</v>
      </c>
      <c r="G332" s="651" t="s">
        <v>639</v>
      </c>
      <c r="H332" s="651" t="s">
        <v>1731</v>
      </c>
      <c r="I332" s="651" t="s">
        <v>1732</v>
      </c>
      <c r="J332" s="651" t="s">
        <v>1733</v>
      </c>
      <c r="K332" s="651" t="s">
        <v>1734</v>
      </c>
      <c r="L332" s="653">
        <v>37.26</v>
      </c>
      <c r="M332" s="653">
        <v>1</v>
      </c>
      <c r="N332" s="654">
        <v>37.26</v>
      </c>
    </row>
    <row r="333" spans="1:14" ht="14.4" customHeight="1" x14ac:dyDescent="0.3">
      <c r="A333" s="649" t="s">
        <v>595</v>
      </c>
      <c r="B333" s="650" t="s">
        <v>3038</v>
      </c>
      <c r="C333" s="651" t="s">
        <v>606</v>
      </c>
      <c r="D333" s="652" t="s">
        <v>3040</v>
      </c>
      <c r="E333" s="651" t="s">
        <v>627</v>
      </c>
      <c r="F333" s="652" t="s">
        <v>3046</v>
      </c>
      <c r="G333" s="651" t="s">
        <v>639</v>
      </c>
      <c r="H333" s="651" t="s">
        <v>1735</v>
      </c>
      <c r="I333" s="651" t="s">
        <v>1736</v>
      </c>
      <c r="J333" s="651" t="s">
        <v>762</v>
      </c>
      <c r="K333" s="651" t="s">
        <v>1737</v>
      </c>
      <c r="L333" s="653">
        <v>37.769800100710661</v>
      </c>
      <c r="M333" s="653">
        <v>3</v>
      </c>
      <c r="N333" s="654">
        <v>113.30940030213198</v>
      </c>
    </row>
    <row r="334" spans="1:14" ht="14.4" customHeight="1" x14ac:dyDescent="0.3">
      <c r="A334" s="649" t="s">
        <v>595</v>
      </c>
      <c r="B334" s="650" t="s">
        <v>3038</v>
      </c>
      <c r="C334" s="651" t="s">
        <v>606</v>
      </c>
      <c r="D334" s="652" t="s">
        <v>3040</v>
      </c>
      <c r="E334" s="651" t="s">
        <v>627</v>
      </c>
      <c r="F334" s="652" t="s">
        <v>3046</v>
      </c>
      <c r="G334" s="651" t="s">
        <v>639</v>
      </c>
      <c r="H334" s="651" t="s">
        <v>710</v>
      </c>
      <c r="I334" s="651" t="s">
        <v>711</v>
      </c>
      <c r="J334" s="651" t="s">
        <v>712</v>
      </c>
      <c r="K334" s="651" t="s">
        <v>687</v>
      </c>
      <c r="L334" s="653">
        <v>67.289375480134936</v>
      </c>
      <c r="M334" s="653">
        <v>36</v>
      </c>
      <c r="N334" s="654">
        <v>2422.4175172848577</v>
      </c>
    </row>
    <row r="335" spans="1:14" ht="14.4" customHeight="1" x14ac:dyDescent="0.3">
      <c r="A335" s="649" t="s">
        <v>595</v>
      </c>
      <c r="B335" s="650" t="s">
        <v>3038</v>
      </c>
      <c r="C335" s="651" t="s">
        <v>606</v>
      </c>
      <c r="D335" s="652" t="s">
        <v>3040</v>
      </c>
      <c r="E335" s="651" t="s">
        <v>627</v>
      </c>
      <c r="F335" s="652" t="s">
        <v>3046</v>
      </c>
      <c r="G335" s="651" t="s">
        <v>639</v>
      </c>
      <c r="H335" s="651" t="s">
        <v>713</v>
      </c>
      <c r="I335" s="651" t="s">
        <v>714</v>
      </c>
      <c r="J335" s="651" t="s">
        <v>715</v>
      </c>
      <c r="K335" s="651" t="s">
        <v>716</v>
      </c>
      <c r="L335" s="653">
        <v>59.246602023824565</v>
      </c>
      <c r="M335" s="653">
        <v>31</v>
      </c>
      <c r="N335" s="654">
        <v>1836.6446627385615</v>
      </c>
    </row>
    <row r="336" spans="1:14" ht="14.4" customHeight="1" x14ac:dyDescent="0.3">
      <c r="A336" s="649" t="s">
        <v>595</v>
      </c>
      <c r="B336" s="650" t="s">
        <v>3038</v>
      </c>
      <c r="C336" s="651" t="s">
        <v>606</v>
      </c>
      <c r="D336" s="652" t="s">
        <v>3040</v>
      </c>
      <c r="E336" s="651" t="s">
        <v>627</v>
      </c>
      <c r="F336" s="652" t="s">
        <v>3046</v>
      </c>
      <c r="G336" s="651" t="s">
        <v>639</v>
      </c>
      <c r="H336" s="651" t="s">
        <v>1738</v>
      </c>
      <c r="I336" s="651" t="s">
        <v>1739</v>
      </c>
      <c r="J336" s="651" t="s">
        <v>1740</v>
      </c>
      <c r="K336" s="651" t="s">
        <v>1741</v>
      </c>
      <c r="L336" s="653">
        <v>29.889784920052495</v>
      </c>
      <c r="M336" s="653">
        <v>3</v>
      </c>
      <c r="N336" s="654">
        <v>89.669354760157489</v>
      </c>
    </row>
    <row r="337" spans="1:14" ht="14.4" customHeight="1" x14ac:dyDescent="0.3">
      <c r="A337" s="649" t="s">
        <v>595</v>
      </c>
      <c r="B337" s="650" t="s">
        <v>3038</v>
      </c>
      <c r="C337" s="651" t="s">
        <v>606</v>
      </c>
      <c r="D337" s="652" t="s">
        <v>3040</v>
      </c>
      <c r="E337" s="651" t="s">
        <v>627</v>
      </c>
      <c r="F337" s="652" t="s">
        <v>3046</v>
      </c>
      <c r="G337" s="651" t="s">
        <v>639</v>
      </c>
      <c r="H337" s="651" t="s">
        <v>717</v>
      </c>
      <c r="I337" s="651" t="s">
        <v>718</v>
      </c>
      <c r="J337" s="651" t="s">
        <v>719</v>
      </c>
      <c r="K337" s="651" t="s">
        <v>720</v>
      </c>
      <c r="L337" s="653">
        <v>60.349999751681203</v>
      </c>
      <c r="M337" s="653">
        <v>3</v>
      </c>
      <c r="N337" s="654">
        <v>181.04999925504362</v>
      </c>
    </row>
    <row r="338" spans="1:14" ht="14.4" customHeight="1" x14ac:dyDescent="0.3">
      <c r="A338" s="649" t="s">
        <v>595</v>
      </c>
      <c r="B338" s="650" t="s">
        <v>3038</v>
      </c>
      <c r="C338" s="651" t="s">
        <v>606</v>
      </c>
      <c r="D338" s="652" t="s">
        <v>3040</v>
      </c>
      <c r="E338" s="651" t="s">
        <v>627</v>
      </c>
      <c r="F338" s="652" t="s">
        <v>3046</v>
      </c>
      <c r="G338" s="651" t="s">
        <v>639</v>
      </c>
      <c r="H338" s="651" t="s">
        <v>721</v>
      </c>
      <c r="I338" s="651" t="s">
        <v>722</v>
      </c>
      <c r="J338" s="651" t="s">
        <v>723</v>
      </c>
      <c r="K338" s="651" t="s">
        <v>724</v>
      </c>
      <c r="L338" s="653">
        <v>113.05481143381357</v>
      </c>
      <c r="M338" s="653">
        <v>8</v>
      </c>
      <c r="N338" s="654">
        <v>904.43849147050855</v>
      </c>
    </row>
    <row r="339" spans="1:14" ht="14.4" customHeight="1" x14ac:dyDescent="0.3">
      <c r="A339" s="649" t="s">
        <v>595</v>
      </c>
      <c r="B339" s="650" t="s">
        <v>3038</v>
      </c>
      <c r="C339" s="651" t="s">
        <v>606</v>
      </c>
      <c r="D339" s="652" t="s">
        <v>3040</v>
      </c>
      <c r="E339" s="651" t="s">
        <v>627</v>
      </c>
      <c r="F339" s="652" t="s">
        <v>3046</v>
      </c>
      <c r="G339" s="651" t="s">
        <v>639</v>
      </c>
      <c r="H339" s="651" t="s">
        <v>1742</v>
      </c>
      <c r="I339" s="651" t="s">
        <v>1743</v>
      </c>
      <c r="J339" s="651" t="s">
        <v>1744</v>
      </c>
      <c r="K339" s="651" t="s">
        <v>1745</v>
      </c>
      <c r="L339" s="653">
        <v>64.269999999999953</v>
      </c>
      <c r="M339" s="653">
        <v>1</v>
      </c>
      <c r="N339" s="654">
        <v>64.269999999999953</v>
      </c>
    </row>
    <row r="340" spans="1:14" ht="14.4" customHeight="1" x14ac:dyDescent="0.3">
      <c r="A340" s="649" t="s">
        <v>595</v>
      </c>
      <c r="B340" s="650" t="s">
        <v>3038</v>
      </c>
      <c r="C340" s="651" t="s">
        <v>606</v>
      </c>
      <c r="D340" s="652" t="s">
        <v>3040</v>
      </c>
      <c r="E340" s="651" t="s">
        <v>627</v>
      </c>
      <c r="F340" s="652" t="s">
        <v>3046</v>
      </c>
      <c r="G340" s="651" t="s">
        <v>639</v>
      </c>
      <c r="H340" s="651" t="s">
        <v>729</v>
      </c>
      <c r="I340" s="651" t="s">
        <v>730</v>
      </c>
      <c r="J340" s="651" t="s">
        <v>731</v>
      </c>
      <c r="K340" s="651" t="s">
        <v>732</v>
      </c>
      <c r="L340" s="653">
        <v>100.95032134453098</v>
      </c>
      <c r="M340" s="653">
        <v>4</v>
      </c>
      <c r="N340" s="654">
        <v>403.80128537812391</v>
      </c>
    </row>
    <row r="341" spans="1:14" ht="14.4" customHeight="1" x14ac:dyDescent="0.3">
      <c r="A341" s="649" t="s">
        <v>595</v>
      </c>
      <c r="B341" s="650" t="s">
        <v>3038</v>
      </c>
      <c r="C341" s="651" t="s">
        <v>606</v>
      </c>
      <c r="D341" s="652" t="s">
        <v>3040</v>
      </c>
      <c r="E341" s="651" t="s">
        <v>627</v>
      </c>
      <c r="F341" s="652" t="s">
        <v>3046</v>
      </c>
      <c r="G341" s="651" t="s">
        <v>639</v>
      </c>
      <c r="H341" s="651" t="s">
        <v>733</v>
      </c>
      <c r="I341" s="651" t="s">
        <v>734</v>
      </c>
      <c r="J341" s="651" t="s">
        <v>735</v>
      </c>
      <c r="K341" s="651" t="s">
        <v>736</v>
      </c>
      <c r="L341" s="653">
        <v>259.99978295363036</v>
      </c>
      <c r="M341" s="653">
        <v>81</v>
      </c>
      <c r="N341" s="654">
        <v>21059.982419244057</v>
      </c>
    </row>
    <row r="342" spans="1:14" ht="14.4" customHeight="1" x14ac:dyDescent="0.3">
      <c r="A342" s="649" t="s">
        <v>595</v>
      </c>
      <c r="B342" s="650" t="s">
        <v>3038</v>
      </c>
      <c r="C342" s="651" t="s">
        <v>606</v>
      </c>
      <c r="D342" s="652" t="s">
        <v>3040</v>
      </c>
      <c r="E342" s="651" t="s">
        <v>627</v>
      </c>
      <c r="F342" s="652" t="s">
        <v>3046</v>
      </c>
      <c r="G342" s="651" t="s">
        <v>639</v>
      </c>
      <c r="H342" s="651" t="s">
        <v>1746</v>
      </c>
      <c r="I342" s="651" t="s">
        <v>1747</v>
      </c>
      <c r="J342" s="651" t="s">
        <v>1748</v>
      </c>
      <c r="K342" s="651" t="s">
        <v>1749</v>
      </c>
      <c r="L342" s="653">
        <v>615.88641270393305</v>
      </c>
      <c r="M342" s="653">
        <v>4</v>
      </c>
      <c r="N342" s="654">
        <v>2463.5456508157322</v>
      </c>
    </row>
    <row r="343" spans="1:14" ht="14.4" customHeight="1" x14ac:dyDescent="0.3">
      <c r="A343" s="649" t="s">
        <v>595</v>
      </c>
      <c r="B343" s="650" t="s">
        <v>3038</v>
      </c>
      <c r="C343" s="651" t="s">
        <v>606</v>
      </c>
      <c r="D343" s="652" t="s">
        <v>3040</v>
      </c>
      <c r="E343" s="651" t="s">
        <v>627</v>
      </c>
      <c r="F343" s="652" t="s">
        <v>3046</v>
      </c>
      <c r="G343" s="651" t="s">
        <v>639</v>
      </c>
      <c r="H343" s="651" t="s">
        <v>1750</v>
      </c>
      <c r="I343" s="651" t="s">
        <v>1751</v>
      </c>
      <c r="J343" s="651" t="s">
        <v>1752</v>
      </c>
      <c r="K343" s="651" t="s">
        <v>1753</v>
      </c>
      <c r="L343" s="653">
        <v>364.00347639395039</v>
      </c>
      <c r="M343" s="653">
        <v>3</v>
      </c>
      <c r="N343" s="654">
        <v>1092.0104291818511</v>
      </c>
    </row>
    <row r="344" spans="1:14" ht="14.4" customHeight="1" x14ac:dyDescent="0.3">
      <c r="A344" s="649" t="s">
        <v>595</v>
      </c>
      <c r="B344" s="650" t="s">
        <v>3038</v>
      </c>
      <c r="C344" s="651" t="s">
        <v>606</v>
      </c>
      <c r="D344" s="652" t="s">
        <v>3040</v>
      </c>
      <c r="E344" s="651" t="s">
        <v>627</v>
      </c>
      <c r="F344" s="652" t="s">
        <v>3046</v>
      </c>
      <c r="G344" s="651" t="s">
        <v>639</v>
      </c>
      <c r="H344" s="651" t="s">
        <v>1754</v>
      </c>
      <c r="I344" s="651" t="s">
        <v>1755</v>
      </c>
      <c r="J344" s="651" t="s">
        <v>1756</v>
      </c>
      <c r="K344" s="651" t="s">
        <v>1757</v>
      </c>
      <c r="L344" s="653">
        <v>69.84</v>
      </c>
      <c r="M344" s="653">
        <v>1</v>
      </c>
      <c r="N344" s="654">
        <v>69.84</v>
      </c>
    </row>
    <row r="345" spans="1:14" ht="14.4" customHeight="1" x14ac:dyDescent="0.3">
      <c r="A345" s="649" t="s">
        <v>595</v>
      </c>
      <c r="B345" s="650" t="s">
        <v>3038</v>
      </c>
      <c r="C345" s="651" t="s">
        <v>606</v>
      </c>
      <c r="D345" s="652" t="s">
        <v>3040</v>
      </c>
      <c r="E345" s="651" t="s">
        <v>627</v>
      </c>
      <c r="F345" s="652" t="s">
        <v>3046</v>
      </c>
      <c r="G345" s="651" t="s">
        <v>639</v>
      </c>
      <c r="H345" s="651" t="s">
        <v>1758</v>
      </c>
      <c r="I345" s="651" t="s">
        <v>1759</v>
      </c>
      <c r="J345" s="651" t="s">
        <v>1760</v>
      </c>
      <c r="K345" s="651" t="s">
        <v>1761</v>
      </c>
      <c r="L345" s="653">
        <v>42.27</v>
      </c>
      <c r="M345" s="653">
        <v>1</v>
      </c>
      <c r="N345" s="654">
        <v>42.27</v>
      </c>
    </row>
    <row r="346" spans="1:14" ht="14.4" customHeight="1" x14ac:dyDescent="0.3">
      <c r="A346" s="649" t="s">
        <v>595</v>
      </c>
      <c r="B346" s="650" t="s">
        <v>3038</v>
      </c>
      <c r="C346" s="651" t="s">
        <v>606</v>
      </c>
      <c r="D346" s="652" t="s">
        <v>3040</v>
      </c>
      <c r="E346" s="651" t="s">
        <v>627</v>
      </c>
      <c r="F346" s="652" t="s">
        <v>3046</v>
      </c>
      <c r="G346" s="651" t="s">
        <v>639</v>
      </c>
      <c r="H346" s="651" t="s">
        <v>745</v>
      </c>
      <c r="I346" s="651" t="s">
        <v>746</v>
      </c>
      <c r="J346" s="651" t="s">
        <v>747</v>
      </c>
      <c r="K346" s="651" t="s">
        <v>748</v>
      </c>
      <c r="L346" s="653">
        <v>40.730095385575837</v>
      </c>
      <c r="M346" s="653">
        <v>7</v>
      </c>
      <c r="N346" s="654">
        <v>285.11066769903084</v>
      </c>
    </row>
    <row r="347" spans="1:14" ht="14.4" customHeight="1" x14ac:dyDescent="0.3">
      <c r="A347" s="649" t="s">
        <v>595</v>
      </c>
      <c r="B347" s="650" t="s">
        <v>3038</v>
      </c>
      <c r="C347" s="651" t="s">
        <v>606</v>
      </c>
      <c r="D347" s="652" t="s">
        <v>3040</v>
      </c>
      <c r="E347" s="651" t="s">
        <v>627</v>
      </c>
      <c r="F347" s="652" t="s">
        <v>3046</v>
      </c>
      <c r="G347" s="651" t="s">
        <v>639</v>
      </c>
      <c r="H347" s="651" t="s">
        <v>1762</v>
      </c>
      <c r="I347" s="651" t="s">
        <v>1763</v>
      </c>
      <c r="J347" s="651" t="s">
        <v>1764</v>
      </c>
      <c r="K347" s="651" t="s">
        <v>1765</v>
      </c>
      <c r="L347" s="653">
        <v>194.05</v>
      </c>
      <c r="M347" s="653">
        <v>1</v>
      </c>
      <c r="N347" s="654">
        <v>194.05</v>
      </c>
    </row>
    <row r="348" spans="1:14" ht="14.4" customHeight="1" x14ac:dyDescent="0.3">
      <c r="A348" s="649" t="s">
        <v>595</v>
      </c>
      <c r="B348" s="650" t="s">
        <v>3038</v>
      </c>
      <c r="C348" s="651" t="s">
        <v>606</v>
      </c>
      <c r="D348" s="652" t="s">
        <v>3040</v>
      </c>
      <c r="E348" s="651" t="s">
        <v>627</v>
      </c>
      <c r="F348" s="652" t="s">
        <v>3046</v>
      </c>
      <c r="G348" s="651" t="s">
        <v>639</v>
      </c>
      <c r="H348" s="651" t="s">
        <v>753</v>
      </c>
      <c r="I348" s="651" t="s">
        <v>753</v>
      </c>
      <c r="J348" s="651" t="s">
        <v>754</v>
      </c>
      <c r="K348" s="651" t="s">
        <v>755</v>
      </c>
      <c r="L348" s="653">
        <v>38.216641224913488</v>
      </c>
      <c r="M348" s="653">
        <v>60</v>
      </c>
      <c r="N348" s="654">
        <v>2292.9984734948093</v>
      </c>
    </row>
    <row r="349" spans="1:14" ht="14.4" customHeight="1" x14ac:dyDescent="0.3">
      <c r="A349" s="649" t="s">
        <v>595</v>
      </c>
      <c r="B349" s="650" t="s">
        <v>3038</v>
      </c>
      <c r="C349" s="651" t="s">
        <v>606</v>
      </c>
      <c r="D349" s="652" t="s">
        <v>3040</v>
      </c>
      <c r="E349" s="651" t="s">
        <v>627</v>
      </c>
      <c r="F349" s="652" t="s">
        <v>3046</v>
      </c>
      <c r="G349" s="651" t="s">
        <v>639</v>
      </c>
      <c r="H349" s="651" t="s">
        <v>1766</v>
      </c>
      <c r="I349" s="651" t="s">
        <v>1767</v>
      </c>
      <c r="J349" s="651" t="s">
        <v>758</v>
      </c>
      <c r="K349" s="651" t="s">
        <v>1768</v>
      </c>
      <c r="L349" s="653">
        <v>73.500907574255095</v>
      </c>
      <c r="M349" s="653">
        <v>46</v>
      </c>
      <c r="N349" s="654">
        <v>3381.0417484157342</v>
      </c>
    </row>
    <row r="350" spans="1:14" ht="14.4" customHeight="1" x14ac:dyDescent="0.3">
      <c r="A350" s="649" t="s">
        <v>595</v>
      </c>
      <c r="B350" s="650" t="s">
        <v>3038</v>
      </c>
      <c r="C350" s="651" t="s">
        <v>606</v>
      </c>
      <c r="D350" s="652" t="s">
        <v>3040</v>
      </c>
      <c r="E350" s="651" t="s">
        <v>627</v>
      </c>
      <c r="F350" s="652" t="s">
        <v>3046</v>
      </c>
      <c r="G350" s="651" t="s">
        <v>639</v>
      </c>
      <c r="H350" s="651" t="s">
        <v>756</v>
      </c>
      <c r="I350" s="651" t="s">
        <v>757</v>
      </c>
      <c r="J350" s="651" t="s">
        <v>758</v>
      </c>
      <c r="K350" s="651" t="s">
        <v>759</v>
      </c>
      <c r="L350" s="653">
        <v>238.04471950294558</v>
      </c>
      <c r="M350" s="653">
        <v>15</v>
      </c>
      <c r="N350" s="654">
        <v>3570.6707925441838</v>
      </c>
    </row>
    <row r="351" spans="1:14" ht="14.4" customHeight="1" x14ac:dyDescent="0.3">
      <c r="A351" s="649" t="s">
        <v>595</v>
      </c>
      <c r="B351" s="650" t="s">
        <v>3038</v>
      </c>
      <c r="C351" s="651" t="s">
        <v>606</v>
      </c>
      <c r="D351" s="652" t="s">
        <v>3040</v>
      </c>
      <c r="E351" s="651" t="s">
        <v>627</v>
      </c>
      <c r="F351" s="652" t="s">
        <v>3046</v>
      </c>
      <c r="G351" s="651" t="s">
        <v>639</v>
      </c>
      <c r="H351" s="651" t="s">
        <v>1769</v>
      </c>
      <c r="I351" s="651" t="s">
        <v>1770</v>
      </c>
      <c r="J351" s="651" t="s">
        <v>1771</v>
      </c>
      <c r="K351" s="651" t="s">
        <v>973</v>
      </c>
      <c r="L351" s="653">
        <v>184.73750000000001</v>
      </c>
      <c r="M351" s="653">
        <v>2</v>
      </c>
      <c r="N351" s="654">
        <v>369.47500000000002</v>
      </c>
    </row>
    <row r="352" spans="1:14" ht="14.4" customHeight="1" x14ac:dyDescent="0.3">
      <c r="A352" s="649" t="s">
        <v>595</v>
      </c>
      <c r="B352" s="650" t="s">
        <v>3038</v>
      </c>
      <c r="C352" s="651" t="s">
        <v>606</v>
      </c>
      <c r="D352" s="652" t="s">
        <v>3040</v>
      </c>
      <c r="E352" s="651" t="s">
        <v>627</v>
      </c>
      <c r="F352" s="652" t="s">
        <v>3046</v>
      </c>
      <c r="G352" s="651" t="s">
        <v>639</v>
      </c>
      <c r="H352" s="651" t="s">
        <v>1772</v>
      </c>
      <c r="I352" s="651" t="s">
        <v>1773</v>
      </c>
      <c r="J352" s="651" t="s">
        <v>1774</v>
      </c>
      <c r="K352" s="651" t="s">
        <v>973</v>
      </c>
      <c r="L352" s="653">
        <v>250.45000000000002</v>
      </c>
      <c r="M352" s="653">
        <v>1</v>
      </c>
      <c r="N352" s="654">
        <v>250.45000000000002</v>
      </c>
    </row>
    <row r="353" spans="1:14" ht="14.4" customHeight="1" x14ac:dyDescent="0.3">
      <c r="A353" s="649" t="s">
        <v>595</v>
      </c>
      <c r="B353" s="650" t="s">
        <v>3038</v>
      </c>
      <c r="C353" s="651" t="s">
        <v>606</v>
      </c>
      <c r="D353" s="652" t="s">
        <v>3040</v>
      </c>
      <c r="E353" s="651" t="s">
        <v>627</v>
      </c>
      <c r="F353" s="652" t="s">
        <v>3046</v>
      </c>
      <c r="G353" s="651" t="s">
        <v>639</v>
      </c>
      <c r="H353" s="651" t="s">
        <v>1775</v>
      </c>
      <c r="I353" s="651" t="s">
        <v>1776</v>
      </c>
      <c r="J353" s="651" t="s">
        <v>1777</v>
      </c>
      <c r="K353" s="651" t="s">
        <v>1778</v>
      </c>
      <c r="L353" s="653">
        <v>77.290308922163831</v>
      </c>
      <c r="M353" s="653">
        <v>2</v>
      </c>
      <c r="N353" s="654">
        <v>154.58061784432766</v>
      </c>
    </row>
    <row r="354" spans="1:14" ht="14.4" customHeight="1" x14ac:dyDescent="0.3">
      <c r="A354" s="649" t="s">
        <v>595</v>
      </c>
      <c r="B354" s="650" t="s">
        <v>3038</v>
      </c>
      <c r="C354" s="651" t="s">
        <v>606</v>
      </c>
      <c r="D354" s="652" t="s">
        <v>3040</v>
      </c>
      <c r="E354" s="651" t="s">
        <v>627</v>
      </c>
      <c r="F354" s="652" t="s">
        <v>3046</v>
      </c>
      <c r="G354" s="651" t="s">
        <v>639</v>
      </c>
      <c r="H354" s="651" t="s">
        <v>764</v>
      </c>
      <c r="I354" s="651" t="s">
        <v>765</v>
      </c>
      <c r="J354" s="651" t="s">
        <v>766</v>
      </c>
      <c r="K354" s="651" t="s">
        <v>767</v>
      </c>
      <c r="L354" s="653">
        <v>117.69965553208355</v>
      </c>
      <c r="M354" s="653">
        <v>1</v>
      </c>
      <c r="N354" s="654">
        <v>117.69965553208355</v>
      </c>
    </row>
    <row r="355" spans="1:14" ht="14.4" customHeight="1" x14ac:dyDescent="0.3">
      <c r="A355" s="649" t="s">
        <v>595</v>
      </c>
      <c r="B355" s="650" t="s">
        <v>3038</v>
      </c>
      <c r="C355" s="651" t="s">
        <v>606</v>
      </c>
      <c r="D355" s="652" t="s">
        <v>3040</v>
      </c>
      <c r="E355" s="651" t="s">
        <v>627</v>
      </c>
      <c r="F355" s="652" t="s">
        <v>3046</v>
      </c>
      <c r="G355" s="651" t="s">
        <v>639</v>
      </c>
      <c r="H355" s="651" t="s">
        <v>776</v>
      </c>
      <c r="I355" s="651" t="s">
        <v>777</v>
      </c>
      <c r="J355" s="651" t="s">
        <v>778</v>
      </c>
      <c r="K355" s="651" t="s">
        <v>779</v>
      </c>
      <c r="L355" s="653">
        <v>85.69</v>
      </c>
      <c r="M355" s="653">
        <v>1</v>
      </c>
      <c r="N355" s="654">
        <v>85.69</v>
      </c>
    </row>
    <row r="356" spans="1:14" ht="14.4" customHeight="1" x14ac:dyDescent="0.3">
      <c r="A356" s="649" t="s">
        <v>595</v>
      </c>
      <c r="B356" s="650" t="s">
        <v>3038</v>
      </c>
      <c r="C356" s="651" t="s">
        <v>606</v>
      </c>
      <c r="D356" s="652" t="s">
        <v>3040</v>
      </c>
      <c r="E356" s="651" t="s">
        <v>627</v>
      </c>
      <c r="F356" s="652" t="s">
        <v>3046</v>
      </c>
      <c r="G356" s="651" t="s">
        <v>639</v>
      </c>
      <c r="H356" s="651" t="s">
        <v>1779</v>
      </c>
      <c r="I356" s="651" t="s">
        <v>1780</v>
      </c>
      <c r="J356" s="651" t="s">
        <v>1781</v>
      </c>
      <c r="K356" s="651" t="s">
        <v>1782</v>
      </c>
      <c r="L356" s="653">
        <v>45.443942666153859</v>
      </c>
      <c r="M356" s="653">
        <v>8</v>
      </c>
      <c r="N356" s="654">
        <v>363.55154132923087</v>
      </c>
    </row>
    <row r="357" spans="1:14" ht="14.4" customHeight="1" x14ac:dyDescent="0.3">
      <c r="A357" s="649" t="s">
        <v>595</v>
      </c>
      <c r="B357" s="650" t="s">
        <v>3038</v>
      </c>
      <c r="C357" s="651" t="s">
        <v>606</v>
      </c>
      <c r="D357" s="652" t="s">
        <v>3040</v>
      </c>
      <c r="E357" s="651" t="s">
        <v>627</v>
      </c>
      <c r="F357" s="652" t="s">
        <v>3046</v>
      </c>
      <c r="G357" s="651" t="s">
        <v>639</v>
      </c>
      <c r="H357" s="651" t="s">
        <v>788</v>
      </c>
      <c r="I357" s="651" t="s">
        <v>789</v>
      </c>
      <c r="J357" s="651" t="s">
        <v>790</v>
      </c>
      <c r="K357" s="651" t="s">
        <v>791</v>
      </c>
      <c r="L357" s="653">
        <v>339.95602985548385</v>
      </c>
      <c r="M357" s="653">
        <v>4</v>
      </c>
      <c r="N357" s="654">
        <v>1359.8241194219354</v>
      </c>
    </row>
    <row r="358" spans="1:14" ht="14.4" customHeight="1" x14ac:dyDescent="0.3">
      <c r="A358" s="649" t="s">
        <v>595</v>
      </c>
      <c r="B358" s="650" t="s">
        <v>3038</v>
      </c>
      <c r="C358" s="651" t="s">
        <v>606</v>
      </c>
      <c r="D358" s="652" t="s">
        <v>3040</v>
      </c>
      <c r="E358" s="651" t="s">
        <v>627</v>
      </c>
      <c r="F358" s="652" t="s">
        <v>3046</v>
      </c>
      <c r="G358" s="651" t="s">
        <v>639</v>
      </c>
      <c r="H358" s="651" t="s">
        <v>792</v>
      </c>
      <c r="I358" s="651" t="s">
        <v>793</v>
      </c>
      <c r="J358" s="651" t="s">
        <v>794</v>
      </c>
      <c r="K358" s="651" t="s">
        <v>791</v>
      </c>
      <c r="L358" s="653">
        <v>339.62</v>
      </c>
      <c r="M358" s="653">
        <v>1</v>
      </c>
      <c r="N358" s="654">
        <v>339.62</v>
      </c>
    </row>
    <row r="359" spans="1:14" ht="14.4" customHeight="1" x14ac:dyDescent="0.3">
      <c r="A359" s="649" t="s">
        <v>595</v>
      </c>
      <c r="B359" s="650" t="s">
        <v>3038</v>
      </c>
      <c r="C359" s="651" t="s">
        <v>606</v>
      </c>
      <c r="D359" s="652" t="s">
        <v>3040</v>
      </c>
      <c r="E359" s="651" t="s">
        <v>627</v>
      </c>
      <c r="F359" s="652" t="s">
        <v>3046</v>
      </c>
      <c r="G359" s="651" t="s">
        <v>639</v>
      </c>
      <c r="H359" s="651" t="s">
        <v>1783</v>
      </c>
      <c r="I359" s="651" t="s">
        <v>1784</v>
      </c>
      <c r="J359" s="651" t="s">
        <v>1785</v>
      </c>
      <c r="K359" s="651" t="s">
        <v>1786</v>
      </c>
      <c r="L359" s="653">
        <v>54.369999999999983</v>
      </c>
      <c r="M359" s="653">
        <v>1</v>
      </c>
      <c r="N359" s="654">
        <v>54.369999999999983</v>
      </c>
    </row>
    <row r="360" spans="1:14" ht="14.4" customHeight="1" x14ac:dyDescent="0.3">
      <c r="A360" s="649" t="s">
        <v>595</v>
      </c>
      <c r="B360" s="650" t="s">
        <v>3038</v>
      </c>
      <c r="C360" s="651" t="s">
        <v>606</v>
      </c>
      <c r="D360" s="652" t="s">
        <v>3040</v>
      </c>
      <c r="E360" s="651" t="s">
        <v>627</v>
      </c>
      <c r="F360" s="652" t="s">
        <v>3046</v>
      </c>
      <c r="G360" s="651" t="s">
        <v>639</v>
      </c>
      <c r="H360" s="651" t="s">
        <v>1787</v>
      </c>
      <c r="I360" s="651" t="s">
        <v>1788</v>
      </c>
      <c r="J360" s="651" t="s">
        <v>1789</v>
      </c>
      <c r="K360" s="651" t="s">
        <v>1790</v>
      </c>
      <c r="L360" s="653">
        <v>21.369999999999994</v>
      </c>
      <c r="M360" s="653">
        <v>1</v>
      </c>
      <c r="N360" s="654">
        <v>21.369999999999994</v>
      </c>
    </row>
    <row r="361" spans="1:14" ht="14.4" customHeight="1" x14ac:dyDescent="0.3">
      <c r="A361" s="649" t="s">
        <v>595</v>
      </c>
      <c r="B361" s="650" t="s">
        <v>3038</v>
      </c>
      <c r="C361" s="651" t="s">
        <v>606</v>
      </c>
      <c r="D361" s="652" t="s">
        <v>3040</v>
      </c>
      <c r="E361" s="651" t="s">
        <v>627</v>
      </c>
      <c r="F361" s="652" t="s">
        <v>3046</v>
      </c>
      <c r="G361" s="651" t="s">
        <v>639</v>
      </c>
      <c r="H361" s="651" t="s">
        <v>803</v>
      </c>
      <c r="I361" s="651" t="s">
        <v>804</v>
      </c>
      <c r="J361" s="651" t="s">
        <v>805</v>
      </c>
      <c r="K361" s="651" t="s">
        <v>806</v>
      </c>
      <c r="L361" s="653">
        <v>0</v>
      </c>
      <c r="M361" s="653">
        <v>0</v>
      </c>
      <c r="N361" s="654">
        <v>0</v>
      </c>
    </row>
    <row r="362" spans="1:14" ht="14.4" customHeight="1" x14ac:dyDescent="0.3">
      <c r="A362" s="649" t="s">
        <v>595</v>
      </c>
      <c r="B362" s="650" t="s">
        <v>3038</v>
      </c>
      <c r="C362" s="651" t="s">
        <v>606</v>
      </c>
      <c r="D362" s="652" t="s">
        <v>3040</v>
      </c>
      <c r="E362" s="651" t="s">
        <v>627</v>
      </c>
      <c r="F362" s="652" t="s">
        <v>3046</v>
      </c>
      <c r="G362" s="651" t="s">
        <v>639</v>
      </c>
      <c r="H362" s="651" t="s">
        <v>1791</v>
      </c>
      <c r="I362" s="651" t="s">
        <v>1792</v>
      </c>
      <c r="J362" s="651" t="s">
        <v>1793</v>
      </c>
      <c r="K362" s="651" t="s">
        <v>1794</v>
      </c>
      <c r="L362" s="653">
        <v>87.058967107812776</v>
      </c>
      <c r="M362" s="653">
        <v>1</v>
      </c>
      <c r="N362" s="654">
        <v>87.058967107812776</v>
      </c>
    </row>
    <row r="363" spans="1:14" ht="14.4" customHeight="1" x14ac:dyDescent="0.3">
      <c r="A363" s="649" t="s">
        <v>595</v>
      </c>
      <c r="B363" s="650" t="s">
        <v>3038</v>
      </c>
      <c r="C363" s="651" t="s">
        <v>606</v>
      </c>
      <c r="D363" s="652" t="s">
        <v>3040</v>
      </c>
      <c r="E363" s="651" t="s">
        <v>627</v>
      </c>
      <c r="F363" s="652" t="s">
        <v>3046</v>
      </c>
      <c r="G363" s="651" t="s">
        <v>639</v>
      </c>
      <c r="H363" s="651" t="s">
        <v>807</v>
      </c>
      <c r="I363" s="651" t="s">
        <v>808</v>
      </c>
      <c r="J363" s="651" t="s">
        <v>719</v>
      </c>
      <c r="K363" s="651" t="s">
        <v>809</v>
      </c>
      <c r="L363" s="653">
        <v>22.546148314845574</v>
      </c>
      <c r="M363" s="653">
        <v>114</v>
      </c>
      <c r="N363" s="654">
        <v>2570.2609078923956</v>
      </c>
    </row>
    <row r="364" spans="1:14" ht="14.4" customHeight="1" x14ac:dyDescent="0.3">
      <c r="A364" s="649" t="s">
        <v>595</v>
      </c>
      <c r="B364" s="650" t="s">
        <v>3038</v>
      </c>
      <c r="C364" s="651" t="s">
        <v>606</v>
      </c>
      <c r="D364" s="652" t="s">
        <v>3040</v>
      </c>
      <c r="E364" s="651" t="s">
        <v>627</v>
      </c>
      <c r="F364" s="652" t="s">
        <v>3046</v>
      </c>
      <c r="G364" s="651" t="s">
        <v>639</v>
      </c>
      <c r="H364" s="651" t="s">
        <v>810</v>
      </c>
      <c r="I364" s="651" t="s">
        <v>811</v>
      </c>
      <c r="J364" s="651" t="s">
        <v>812</v>
      </c>
      <c r="K364" s="651" t="s">
        <v>813</v>
      </c>
      <c r="L364" s="653">
        <v>61.475999999999999</v>
      </c>
      <c r="M364" s="653">
        <v>5</v>
      </c>
      <c r="N364" s="654">
        <v>307.38</v>
      </c>
    </row>
    <row r="365" spans="1:14" ht="14.4" customHeight="1" x14ac:dyDescent="0.3">
      <c r="A365" s="649" t="s">
        <v>595</v>
      </c>
      <c r="B365" s="650" t="s">
        <v>3038</v>
      </c>
      <c r="C365" s="651" t="s">
        <v>606</v>
      </c>
      <c r="D365" s="652" t="s">
        <v>3040</v>
      </c>
      <c r="E365" s="651" t="s">
        <v>627</v>
      </c>
      <c r="F365" s="652" t="s">
        <v>3046</v>
      </c>
      <c r="G365" s="651" t="s">
        <v>639</v>
      </c>
      <c r="H365" s="651" t="s">
        <v>1795</v>
      </c>
      <c r="I365" s="651" t="s">
        <v>1796</v>
      </c>
      <c r="J365" s="651" t="s">
        <v>1797</v>
      </c>
      <c r="K365" s="651" t="s">
        <v>1798</v>
      </c>
      <c r="L365" s="653">
        <v>83.809586653042984</v>
      </c>
      <c r="M365" s="653">
        <v>1</v>
      </c>
      <c r="N365" s="654">
        <v>83.809586653042984</v>
      </c>
    </row>
    <row r="366" spans="1:14" ht="14.4" customHeight="1" x14ac:dyDescent="0.3">
      <c r="A366" s="649" t="s">
        <v>595</v>
      </c>
      <c r="B366" s="650" t="s">
        <v>3038</v>
      </c>
      <c r="C366" s="651" t="s">
        <v>606</v>
      </c>
      <c r="D366" s="652" t="s">
        <v>3040</v>
      </c>
      <c r="E366" s="651" t="s">
        <v>627</v>
      </c>
      <c r="F366" s="652" t="s">
        <v>3046</v>
      </c>
      <c r="G366" s="651" t="s">
        <v>639</v>
      </c>
      <c r="H366" s="651" t="s">
        <v>830</v>
      </c>
      <c r="I366" s="651" t="s">
        <v>831</v>
      </c>
      <c r="J366" s="651" t="s">
        <v>832</v>
      </c>
      <c r="K366" s="651" t="s">
        <v>833</v>
      </c>
      <c r="L366" s="653">
        <v>161.81950000000001</v>
      </c>
      <c r="M366" s="653">
        <v>28</v>
      </c>
      <c r="N366" s="654">
        <v>4530.9459999999999</v>
      </c>
    </row>
    <row r="367" spans="1:14" ht="14.4" customHeight="1" x14ac:dyDescent="0.3">
      <c r="A367" s="649" t="s">
        <v>595</v>
      </c>
      <c r="B367" s="650" t="s">
        <v>3038</v>
      </c>
      <c r="C367" s="651" t="s">
        <v>606</v>
      </c>
      <c r="D367" s="652" t="s">
        <v>3040</v>
      </c>
      <c r="E367" s="651" t="s">
        <v>627</v>
      </c>
      <c r="F367" s="652" t="s">
        <v>3046</v>
      </c>
      <c r="G367" s="651" t="s">
        <v>639</v>
      </c>
      <c r="H367" s="651" t="s">
        <v>1799</v>
      </c>
      <c r="I367" s="651" t="s">
        <v>1800</v>
      </c>
      <c r="J367" s="651" t="s">
        <v>1801</v>
      </c>
      <c r="K367" s="651" t="s">
        <v>1802</v>
      </c>
      <c r="L367" s="653">
        <v>151.25014921298543</v>
      </c>
      <c r="M367" s="653">
        <v>1</v>
      </c>
      <c r="N367" s="654">
        <v>151.25014921298543</v>
      </c>
    </row>
    <row r="368" spans="1:14" ht="14.4" customHeight="1" x14ac:dyDescent="0.3">
      <c r="A368" s="649" t="s">
        <v>595</v>
      </c>
      <c r="B368" s="650" t="s">
        <v>3038</v>
      </c>
      <c r="C368" s="651" t="s">
        <v>606</v>
      </c>
      <c r="D368" s="652" t="s">
        <v>3040</v>
      </c>
      <c r="E368" s="651" t="s">
        <v>627</v>
      </c>
      <c r="F368" s="652" t="s">
        <v>3046</v>
      </c>
      <c r="G368" s="651" t="s">
        <v>639</v>
      </c>
      <c r="H368" s="651" t="s">
        <v>1803</v>
      </c>
      <c r="I368" s="651" t="s">
        <v>1804</v>
      </c>
      <c r="J368" s="651" t="s">
        <v>1805</v>
      </c>
      <c r="K368" s="651" t="s">
        <v>1806</v>
      </c>
      <c r="L368" s="653">
        <v>87.830418920919797</v>
      </c>
      <c r="M368" s="653">
        <v>1</v>
      </c>
      <c r="N368" s="654">
        <v>87.830418920919797</v>
      </c>
    </row>
    <row r="369" spans="1:14" ht="14.4" customHeight="1" x14ac:dyDescent="0.3">
      <c r="A369" s="649" t="s">
        <v>595</v>
      </c>
      <c r="B369" s="650" t="s">
        <v>3038</v>
      </c>
      <c r="C369" s="651" t="s">
        <v>606</v>
      </c>
      <c r="D369" s="652" t="s">
        <v>3040</v>
      </c>
      <c r="E369" s="651" t="s">
        <v>627</v>
      </c>
      <c r="F369" s="652" t="s">
        <v>3046</v>
      </c>
      <c r="G369" s="651" t="s">
        <v>639</v>
      </c>
      <c r="H369" s="651" t="s">
        <v>1807</v>
      </c>
      <c r="I369" s="651" t="s">
        <v>1808</v>
      </c>
      <c r="J369" s="651" t="s">
        <v>1809</v>
      </c>
      <c r="K369" s="651" t="s">
        <v>1810</v>
      </c>
      <c r="L369" s="653">
        <v>122.03</v>
      </c>
      <c r="M369" s="653">
        <v>2</v>
      </c>
      <c r="N369" s="654">
        <v>244.06</v>
      </c>
    </row>
    <row r="370" spans="1:14" ht="14.4" customHeight="1" x14ac:dyDescent="0.3">
      <c r="A370" s="649" t="s">
        <v>595</v>
      </c>
      <c r="B370" s="650" t="s">
        <v>3038</v>
      </c>
      <c r="C370" s="651" t="s">
        <v>606</v>
      </c>
      <c r="D370" s="652" t="s">
        <v>3040</v>
      </c>
      <c r="E370" s="651" t="s">
        <v>627</v>
      </c>
      <c r="F370" s="652" t="s">
        <v>3046</v>
      </c>
      <c r="G370" s="651" t="s">
        <v>639</v>
      </c>
      <c r="H370" s="651" t="s">
        <v>1811</v>
      </c>
      <c r="I370" s="651" t="s">
        <v>1812</v>
      </c>
      <c r="J370" s="651" t="s">
        <v>1813</v>
      </c>
      <c r="K370" s="651" t="s">
        <v>1814</v>
      </c>
      <c r="L370" s="653">
        <v>69.7</v>
      </c>
      <c r="M370" s="653">
        <v>1</v>
      </c>
      <c r="N370" s="654">
        <v>69.7</v>
      </c>
    </row>
    <row r="371" spans="1:14" ht="14.4" customHeight="1" x14ac:dyDescent="0.3">
      <c r="A371" s="649" t="s">
        <v>595</v>
      </c>
      <c r="B371" s="650" t="s">
        <v>3038</v>
      </c>
      <c r="C371" s="651" t="s">
        <v>606</v>
      </c>
      <c r="D371" s="652" t="s">
        <v>3040</v>
      </c>
      <c r="E371" s="651" t="s">
        <v>627</v>
      </c>
      <c r="F371" s="652" t="s">
        <v>3046</v>
      </c>
      <c r="G371" s="651" t="s">
        <v>639</v>
      </c>
      <c r="H371" s="651" t="s">
        <v>1815</v>
      </c>
      <c r="I371" s="651" t="s">
        <v>1816</v>
      </c>
      <c r="J371" s="651" t="s">
        <v>1817</v>
      </c>
      <c r="K371" s="651" t="s">
        <v>1818</v>
      </c>
      <c r="L371" s="653">
        <v>75.459951561835524</v>
      </c>
      <c r="M371" s="653">
        <v>1</v>
      </c>
      <c r="N371" s="654">
        <v>75.459951561835524</v>
      </c>
    </row>
    <row r="372" spans="1:14" ht="14.4" customHeight="1" x14ac:dyDescent="0.3">
      <c r="A372" s="649" t="s">
        <v>595</v>
      </c>
      <c r="B372" s="650" t="s">
        <v>3038</v>
      </c>
      <c r="C372" s="651" t="s">
        <v>606</v>
      </c>
      <c r="D372" s="652" t="s">
        <v>3040</v>
      </c>
      <c r="E372" s="651" t="s">
        <v>627</v>
      </c>
      <c r="F372" s="652" t="s">
        <v>3046</v>
      </c>
      <c r="G372" s="651" t="s">
        <v>639</v>
      </c>
      <c r="H372" s="651" t="s">
        <v>834</v>
      </c>
      <c r="I372" s="651" t="s">
        <v>835</v>
      </c>
      <c r="J372" s="651" t="s">
        <v>836</v>
      </c>
      <c r="K372" s="651" t="s">
        <v>837</v>
      </c>
      <c r="L372" s="653">
        <v>92.849999999999966</v>
      </c>
      <c r="M372" s="653">
        <v>1</v>
      </c>
      <c r="N372" s="654">
        <v>92.849999999999966</v>
      </c>
    </row>
    <row r="373" spans="1:14" ht="14.4" customHeight="1" x14ac:dyDescent="0.3">
      <c r="A373" s="649" t="s">
        <v>595</v>
      </c>
      <c r="B373" s="650" t="s">
        <v>3038</v>
      </c>
      <c r="C373" s="651" t="s">
        <v>606</v>
      </c>
      <c r="D373" s="652" t="s">
        <v>3040</v>
      </c>
      <c r="E373" s="651" t="s">
        <v>627</v>
      </c>
      <c r="F373" s="652" t="s">
        <v>3046</v>
      </c>
      <c r="G373" s="651" t="s">
        <v>639</v>
      </c>
      <c r="H373" s="651" t="s">
        <v>838</v>
      </c>
      <c r="I373" s="651" t="s">
        <v>839</v>
      </c>
      <c r="J373" s="651" t="s">
        <v>840</v>
      </c>
      <c r="K373" s="651" t="s">
        <v>841</v>
      </c>
      <c r="L373" s="653">
        <v>108.50457058591515</v>
      </c>
      <c r="M373" s="653">
        <v>2</v>
      </c>
      <c r="N373" s="654">
        <v>217.00914117183029</v>
      </c>
    </row>
    <row r="374" spans="1:14" ht="14.4" customHeight="1" x14ac:dyDescent="0.3">
      <c r="A374" s="649" t="s">
        <v>595</v>
      </c>
      <c r="B374" s="650" t="s">
        <v>3038</v>
      </c>
      <c r="C374" s="651" t="s">
        <v>606</v>
      </c>
      <c r="D374" s="652" t="s">
        <v>3040</v>
      </c>
      <c r="E374" s="651" t="s">
        <v>627</v>
      </c>
      <c r="F374" s="652" t="s">
        <v>3046</v>
      </c>
      <c r="G374" s="651" t="s">
        <v>639</v>
      </c>
      <c r="H374" s="651" t="s">
        <v>1819</v>
      </c>
      <c r="I374" s="651" t="s">
        <v>1820</v>
      </c>
      <c r="J374" s="651" t="s">
        <v>1821</v>
      </c>
      <c r="K374" s="651" t="s">
        <v>1822</v>
      </c>
      <c r="L374" s="653">
        <v>193.8</v>
      </c>
      <c r="M374" s="653">
        <v>1</v>
      </c>
      <c r="N374" s="654">
        <v>193.8</v>
      </c>
    </row>
    <row r="375" spans="1:14" ht="14.4" customHeight="1" x14ac:dyDescent="0.3">
      <c r="A375" s="649" t="s">
        <v>595</v>
      </c>
      <c r="B375" s="650" t="s">
        <v>3038</v>
      </c>
      <c r="C375" s="651" t="s">
        <v>606</v>
      </c>
      <c r="D375" s="652" t="s">
        <v>3040</v>
      </c>
      <c r="E375" s="651" t="s">
        <v>627</v>
      </c>
      <c r="F375" s="652" t="s">
        <v>3046</v>
      </c>
      <c r="G375" s="651" t="s">
        <v>639</v>
      </c>
      <c r="H375" s="651" t="s">
        <v>846</v>
      </c>
      <c r="I375" s="651" t="s">
        <v>847</v>
      </c>
      <c r="J375" s="651" t="s">
        <v>848</v>
      </c>
      <c r="K375" s="651" t="s">
        <v>849</v>
      </c>
      <c r="L375" s="653">
        <v>22.3</v>
      </c>
      <c r="M375" s="653">
        <v>2</v>
      </c>
      <c r="N375" s="654">
        <v>44.6</v>
      </c>
    </row>
    <row r="376" spans="1:14" ht="14.4" customHeight="1" x14ac:dyDescent="0.3">
      <c r="A376" s="649" t="s">
        <v>595</v>
      </c>
      <c r="B376" s="650" t="s">
        <v>3038</v>
      </c>
      <c r="C376" s="651" t="s">
        <v>606</v>
      </c>
      <c r="D376" s="652" t="s">
        <v>3040</v>
      </c>
      <c r="E376" s="651" t="s">
        <v>627</v>
      </c>
      <c r="F376" s="652" t="s">
        <v>3046</v>
      </c>
      <c r="G376" s="651" t="s">
        <v>639</v>
      </c>
      <c r="H376" s="651" t="s">
        <v>850</v>
      </c>
      <c r="I376" s="651" t="s">
        <v>851</v>
      </c>
      <c r="J376" s="651" t="s">
        <v>852</v>
      </c>
      <c r="K376" s="651" t="s">
        <v>853</v>
      </c>
      <c r="L376" s="653">
        <v>67.224615324187056</v>
      </c>
      <c r="M376" s="653">
        <v>13</v>
      </c>
      <c r="N376" s="654">
        <v>873.91999921443175</v>
      </c>
    </row>
    <row r="377" spans="1:14" ht="14.4" customHeight="1" x14ac:dyDescent="0.3">
      <c r="A377" s="649" t="s">
        <v>595</v>
      </c>
      <c r="B377" s="650" t="s">
        <v>3038</v>
      </c>
      <c r="C377" s="651" t="s">
        <v>606</v>
      </c>
      <c r="D377" s="652" t="s">
        <v>3040</v>
      </c>
      <c r="E377" s="651" t="s">
        <v>627</v>
      </c>
      <c r="F377" s="652" t="s">
        <v>3046</v>
      </c>
      <c r="G377" s="651" t="s">
        <v>639</v>
      </c>
      <c r="H377" s="651" t="s">
        <v>1823</v>
      </c>
      <c r="I377" s="651" t="s">
        <v>1824</v>
      </c>
      <c r="J377" s="651" t="s">
        <v>1825</v>
      </c>
      <c r="K377" s="651" t="s">
        <v>1826</v>
      </c>
      <c r="L377" s="653">
        <v>134.62999999999997</v>
      </c>
      <c r="M377" s="653">
        <v>2</v>
      </c>
      <c r="N377" s="654">
        <v>269.25999999999993</v>
      </c>
    </row>
    <row r="378" spans="1:14" ht="14.4" customHeight="1" x14ac:dyDescent="0.3">
      <c r="A378" s="649" t="s">
        <v>595</v>
      </c>
      <c r="B378" s="650" t="s">
        <v>3038</v>
      </c>
      <c r="C378" s="651" t="s">
        <v>606</v>
      </c>
      <c r="D378" s="652" t="s">
        <v>3040</v>
      </c>
      <c r="E378" s="651" t="s">
        <v>627</v>
      </c>
      <c r="F378" s="652" t="s">
        <v>3046</v>
      </c>
      <c r="G378" s="651" t="s">
        <v>639</v>
      </c>
      <c r="H378" s="651" t="s">
        <v>862</v>
      </c>
      <c r="I378" s="651" t="s">
        <v>863</v>
      </c>
      <c r="J378" s="651" t="s">
        <v>864</v>
      </c>
      <c r="K378" s="651" t="s">
        <v>865</v>
      </c>
      <c r="L378" s="653">
        <v>130.48157754406643</v>
      </c>
      <c r="M378" s="653">
        <v>13</v>
      </c>
      <c r="N378" s="654">
        <v>1696.2605080728636</v>
      </c>
    </row>
    <row r="379" spans="1:14" ht="14.4" customHeight="1" x14ac:dyDescent="0.3">
      <c r="A379" s="649" t="s">
        <v>595</v>
      </c>
      <c r="B379" s="650" t="s">
        <v>3038</v>
      </c>
      <c r="C379" s="651" t="s">
        <v>606</v>
      </c>
      <c r="D379" s="652" t="s">
        <v>3040</v>
      </c>
      <c r="E379" s="651" t="s">
        <v>627</v>
      </c>
      <c r="F379" s="652" t="s">
        <v>3046</v>
      </c>
      <c r="G379" s="651" t="s">
        <v>639</v>
      </c>
      <c r="H379" s="651" t="s">
        <v>1827</v>
      </c>
      <c r="I379" s="651" t="s">
        <v>1828</v>
      </c>
      <c r="J379" s="651" t="s">
        <v>1829</v>
      </c>
      <c r="K379" s="651" t="s">
        <v>1830</v>
      </c>
      <c r="L379" s="653">
        <v>81.080191570021242</v>
      </c>
      <c r="M379" s="653">
        <v>1</v>
      </c>
      <c r="N379" s="654">
        <v>81.080191570021242</v>
      </c>
    </row>
    <row r="380" spans="1:14" ht="14.4" customHeight="1" x14ac:dyDescent="0.3">
      <c r="A380" s="649" t="s">
        <v>595</v>
      </c>
      <c r="B380" s="650" t="s">
        <v>3038</v>
      </c>
      <c r="C380" s="651" t="s">
        <v>606</v>
      </c>
      <c r="D380" s="652" t="s">
        <v>3040</v>
      </c>
      <c r="E380" s="651" t="s">
        <v>627</v>
      </c>
      <c r="F380" s="652" t="s">
        <v>3046</v>
      </c>
      <c r="G380" s="651" t="s">
        <v>639</v>
      </c>
      <c r="H380" s="651" t="s">
        <v>873</v>
      </c>
      <c r="I380" s="651" t="s">
        <v>874</v>
      </c>
      <c r="J380" s="651" t="s">
        <v>875</v>
      </c>
      <c r="K380" s="651" t="s">
        <v>876</v>
      </c>
      <c r="L380" s="653">
        <v>46.903333333333329</v>
      </c>
      <c r="M380" s="653">
        <v>27</v>
      </c>
      <c r="N380" s="654">
        <v>1266.3899999999999</v>
      </c>
    </row>
    <row r="381" spans="1:14" ht="14.4" customHeight="1" x14ac:dyDescent="0.3">
      <c r="A381" s="649" t="s">
        <v>595</v>
      </c>
      <c r="B381" s="650" t="s">
        <v>3038</v>
      </c>
      <c r="C381" s="651" t="s">
        <v>606</v>
      </c>
      <c r="D381" s="652" t="s">
        <v>3040</v>
      </c>
      <c r="E381" s="651" t="s">
        <v>627</v>
      </c>
      <c r="F381" s="652" t="s">
        <v>3046</v>
      </c>
      <c r="G381" s="651" t="s">
        <v>639</v>
      </c>
      <c r="H381" s="651" t="s">
        <v>881</v>
      </c>
      <c r="I381" s="651" t="s">
        <v>882</v>
      </c>
      <c r="J381" s="651" t="s">
        <v>883</v>
      </c>
      <c r="K381" s="651" t="s">
        <v>884</v>
      </c>
      <c r="L381" s="653">
        <v>49.927359970799031</v>
      </c>
      <c r="M381" s="653">
        <v>11</v>
      </c>
      <c r="N381" s="654">
        <v>549.20095967878933</v>
      </c>
    </row>
    <row r="382" spans="1:14" ht="14.4" customHeight="1" x14ac:dyDescent="0.3">
      <c r="A382" s="649" t="s">
        <v>595</v>
      </c>
      <c r="B382" s="650" t="s">
        <v>3038</v>
      </c>
      <c r="C382" s="651" t="s">
        <v>606</v>
      </c>
      <c r="D382" s="652" t="s">
        <v>3040</v>
      </c>
      <c r="E382" s="651" t="s">
        <v>627</v>
      </c>
      <c r="F382" s="652" t="s">
        <v>3046</v>
      </c>
      <c r="G382" s="651" t="s">
        <v>639</v>
      </c>
      <c r="H382" s="651" t="s">
        <v>1831</v>
      </c>
      <c r="I382" s="651" t="s">
        <v>1831</v>
      </c>
      <c r="J382" s="651" t="s">
        <v>1744</v>
      </c>
      <c r="K382" s="651" t="s">
        <v>1832</v>
      </c>
      <c r="L382" s="653">
        <v>106.53001692373905</v>
      </c>
      <c r="M382" s="653">
        <v>7</v>
      </c>
      <c r="N382" s="654">
        <v>745.71011846617341</v>
      </c>
    </row>
    <row r="383" spans="1:14" ht="14.4" customHeight="1" x14ac:dyDescent="0.3">
      <c r="A383" s="649" t="s">
        <v>595</v>
      </c>
      <c r="B383" s="650" t="s">
        <v>3038</v>
      </c>
      <c r="C383" s="651" t="s">
        <v>606</v>
      </c>
      <c r="D383" s="652" t="s">
        <v>3040</v>
      </c>
      <c r="E383" s="651" t="s">
        <v>627</v>
      </c>
      <c r="F383" s="652" t="s">
        <v>3046</v>
      </c>
      <c r="G383" s="651" t="s">
        <v>639</v>
      </c>
      <c r="H383" s="651" t="s">
        <v>885</v>
      </c>
      <c r="I383" s="651" t="s">
        <v>886</v>
      </c>
      <c r="J383" s="651" t="s">
        <v>887</v>
      </c>
      <c r="K383" s="651" t="s">
        <v>888</v>
      </c>
      <c r="L383" s="653">
        <v>41.67647820433266</v>
      </c>
      <c r="M383" s="653">
        <v>34</v>
      </c>
      <c r="N383" s="654">
        <v>1417.0002589473104</v>
      </c>
    </row>
    <row r="384" spans="1:14" ht="14.4" customHeight="1" x14ac:dyDescent="0.3">
      <c r="A384" s="649" t="s">
        <v>595</v>
      </c>
      <c r="B384" s="650" t="s">
        <v>3038</v>
      </c>
      <c r="C384" s="651" t="s">
        <v>606</v>
      </c>
      <c r="D384" s="652" t="s">
        <v>3040</v>
      </c>
      <c r="E384" s="651" t="s">
        <v>627</v>
      </c>
      <c r="F384" s="652" t="s">
        <v>3046</v>
      </c>
      <c r="G384" s="651" t="s">
        <v>639</v>
      </c>
      <c r="H384" s="651" t="s">
        <v>889</v>
      </c>
      <c r="I384" s="651" t="s">
        <v>890</v>
      </c>
      <c r="J384" s="651" t="s">
        <v>887</v>
      </c>
      <c r="K384" s="651" t="s">
        <v>891</v>
      </c>
      <c r="L384" s="653">
        <v>292.53584452153927</v>
      </c>
      <c r="M384" s="653">
        <v>17</v>
      </c>
      <c r="N384" s="654">
        <v>4973.1093568661672</v>
      </c>
    </row>
    <row r="385" spans="1:14" ht="14.4" customHeight="1" x14ac:dyDescent="0.3">
      <c r="A385" s="649" t="s">
        <v>595</v>
      </c>
      <c r="B385" s="650" t="s">
        <v>3038</v>
      </c>
      <c r="C385" s="651" t="s">
        <v>606</v>
      </c>
      <c r="D385" s="652" t="s">
        <v>3040</v>
      </c>
      <c r="E385" s="651" t="s">
        <v>627</v>
      </c>
      <c r="F385" s="652" t="s">
        <v>3046</v>
      </c>
      <c r="G385" s="651" t="s">
        <v>639</v>
      </c>
      <c r="H385" s="651" t="s">
        <v>892</v>
      </c>
      <c r="I385" s="651" t="s">
        <v>893</v>
      </c>
      <c r="J385" s="651" t="s">
        <v>894</v>
      </c>
      <c r="K385" s="651" t="s">
        <v>895</v>
      </c>
      <c r="L385" s="653">
        <v>392.99251551436322</v>
      </c>
      <c r="M385" s="653">
        <v>15</v>
      </c>
      <c r="N385" s="654">
        <v>5894.8877327154487</v>
      </c>
    </row>
    <row r="386" spans="1:14" ht="14.4" customHeight="1" x14ac:dyDescent="0.3">
      <c r="A386" s="649" t="s">
        <v>595</v>
      </c>
      <c r="B386" s="650" t="s">
        <v>3038</v>
      </c>
      <c r="C386" s="651" t="s">
        <v>606</v>
      </c>
      <c r="D386" s="652" t="s">
        <v>3040</v>
      </c>
      <c r="E386" s="651" t="s">
        <v>627</v>
      </c>
      <c r="F386" s="652" t="s">
        <v>3046</v>
      </c>
      <c r="G386" s="651" t="s">
        <v>639</v>
      </c>
      <c r="H386" s="651" t="s">
        <v>896</v>
      </c>
      <c r="I386" s="651" t="s">
        <v>897</v>
      </c>
      <c r="J386" s="651" t="s">
        <v>898</v>
      </c>
      <c r="K386" s="651" t="s">
        <v>899</v>
      </c>
      <c r="L386" s="653">
        <v>91.518659314004253</v>
      </c>
      <c r="M386" s="653">
        <v>24</v>
      </c>
      <c r="N386" s="654">
        <v>2196.4478235361021</v>
      </c>
    </row>
    <row r="387" spans="1:14" ht="14.4" customHeight="1" x14ac:dyDescent="0.3">
      <c r="A387" s="649" t="s">
        <v>595</v>
      </c>
      <c r="B387" s="650" t="s">
        <v>3038</v>
      </c>
      <c r="C387" s="651" t="s">
        <v>606</v>
      </c>
      <c r="D387" s="652" t="s">
        <v>3040</v>
      </c>
      <c r="E387" s="651" t="s">
        <v>627</v>
      </c>
      <c r="F387" s="652" t="s">
        <v>3046</v>
      </c>
      <c r="G387" s="651" t="s">
        <v>639</v>
      </c>
      <c r="H387" s="651" t="s">
        <v>1833</v>
      </c>
      <c r="I387" s="651" t="s">
        <v>1834</v>
      </c>
      <c r="J387" s="651" t="s">
        <v>1835</v>
      </c>
      <c r="K387" s="651" t="s">
        <v>1836</v>
      </c>
      <c r="L387" s="653">
        <v>41.080000000000005</v>
      </c>
      <c r="M387" s="653">
        <v>1</v>
      </c>
      <c r="N387" s="654">
        <v>41.080000000000005</v>
      </c>
    </row>
    <row r="388" spans="1:14" ht="14.4" customHeight="1" x14ac:dyDescent="0.3">
      <c r="A388" s="649" t="s">
        <v>595</v>
      </c>
      <c r="B388" s="650" t="s">
        <v>3038</v>
      </c>
      <c r="C388" s="651" t="s">
        <v>606</v>
      </c>
      <c r="D388" s="652" t="s">
        <v>3040</v>
      </c>
      <c r="E388" s="651" t="s">
        <v>627</v>
      </c>
      <c r="F388" s="652" t="s">
        <v>3046</v>
      </c>
      <c r="G388" s="651" t="s">
        <v>639</v>
      </c>
      <c r="H388" s="651" t="s">
        <v>1837</v>
      </c>
      <c r="I388" s="651" t="s">
        <v>1838</v>
      </c>
      <c r="J388" s="651" t="s">
        <v>1839</v>
      </c>
      <c r="K388" s="651" t="s">
        <v>1840</v>
      </c>
      <c r="L388" s="653">
        <v>524.62000000000012</v>
      </c>
      <c r="M388" s="653">
        <v>1</v>
      </c>
      <c r="N388" s="654">
        <v>524.62000000000012</v>
      </c>
    </row>
    <row r="389" spans="1:14" ht="14.4" customHeight="1" x14ac:dyDescent="0.3">
      <c r="A389" s="649" t="s">
        <v>595</v>
      </c>
      <c r="B389" s="650" t="s">
        <v>3038</v>
      </c>
      <c r="C389" s="651" t="s">
        <v>606</v>
      </c>
      <c r="D389" s="652" t="s">
        <v>3040</v>
      </c>
      <c r="E389" s="651" t="s">
        <v>627</v>
      </c>
      <c r="F389" s="652" t="s">
        <v>3046</v>
      </c>
      <c r="G389" s="651" t="s">
        <v>639</v>
      </c>
      <c r="H389" s="651" t="s">
        <v>1841</v>
      </c>
      <c r="I389" s="651" t="s">
        <v>1842</v>
      </c>
      <c r="J389" s="651" t="s">
        <v>1843</v>
      </c>
      <c r="K389" s="651" t="s">
        <v>1844</v>
      </c>
      <c r="L389" s="653">
        <v>41.15000000000002</v>
      </c>
      <c r="M389" s="653">
        <v>2</v>
      </c>
      <c r="N389" s="654">
        <v>82.30000000000004</v>
      </c>
    </row>
    <row r="390" spans="1:14" ht="14.4" customHeight="1" x14ac:dyDescent="0.3">
      <c r="A390" s="649" t="s">
        <v>595</v>
      </c>
      <c r="B390" s="650" t="s">
        <v>3038</v>
      </c>
      <c r="C390" s="651" t="s">
        <v>606</v>
      </c>
      <c r="D390" s="652" t="s">
        <v>3040</v>
      </c>
      <c r="E390" s="651" t="s">
        <v>627</v>
      </c>
      <c r="F390" s="652" t="s">
        <v>3046</v>
      </c>
      <c r="G390" s="651" t="s">
        <v>639</v>
      </c>
      <c r="H390" s="651" t="s">
        <v>1845</v>
      </c>
      <c r="I390" s="651" t="s">
        <v>1846</v>
      </c>
      <c r="J390" s="651" t="s">
        <v>1847</v>
      </c>
      <c r="K390" s="651" t="s">
        <v>1848</v>
      </c>
      <c r="L390" s="653">
        <v>112.17929837636895</v>
      </c>
      <c r="M390" s="653">
        <v>26</v>
      </c>
      <c r="N390" s="654">
        <v>2916.6617577855927</v>
      </c>
    </row>
    <row r="391" spans="1:14" ht="14.4" customHeight="1" x14ac:dyDescent="0.3">
      <c r="A391" s="649" t="s">
        <v>595</v>
      </c>
      <c r="B391" s="650" t="s">
        <v>3038</v>
      </c>
      <c r="C391" s="651" t="s">
        <v>606</v>
      </c>
      <c r="D391" s="652" t="s">
        <v>3040</v>
      </c>
      <c r="E391" s="651" t="s">
        <v>627</v>
      </c>
      <c r="F391" s="652" t="s">
        <v>3046</v>
      </c>
      <c r="G391" s="651" t="s">
        <v>639</v>
      </c>
      <c r="H391" s="651" t="s">
        <v>1849</v>
      </c>
      <c r="I391" s="651" t="s">
        <v>1850</v>
      </c>
      <c r="J391" s="651" t="s">
        <v>1851</v>
      </c>
      <c r="K391" s="651" t="s">
        <v>1852</v>
      </c>
      <c r="L391" s="653">
        <v>39.090092359054402</v>
      </c>
      <c r="M391" s="653">
        <v>1</v>
      </c>
      <c r="N391" s="654">
        <v>39.090092359054402</v>
      </c>
    </row>
    <row r="392" spans="1:14" ht="14.4" customHeight="1" x14ac:dyDescent="0.3">
      <c r="A392" s="649" t="s">
        <v>595</v>
      </c>
      <c r="B392" s="650" t="s">
        <v>3038</v>
      </c>
      <c r="C392" s="651" t="s">
        <v>606</v>
      </c>
      <c r="D392" s="652" t="s">
        <v>3040</v>
      </c>
      <c r="E392" s="651" t="s">
        <v>627</v>
      </c>
      <c r="F392" s="652" t="s">
        <v>3046</v>
      </c>
      <c r="G392" s="651" t="s">
        <v>639</v>
      </c>
      <c r="H392" s="651" t="s">
        <v>1853</v>
      </c>
      <c r="I392" s="651" t="s">
        <v>1854</v>
      </c>
      <c r="J392" s="651" t="s">
        <v>1855</v>
      </c>
      <c r="K392" s="651" t="s">
        <v>1856</v>
      </c>
      <c r="L392" s="653">
        <v>117.09</v>
      </c>
      <c r="M392" s="653">
        <v>2</v>
      </c>
      <c r="N392" s="654">
        <v>234.18</v>
      </c>
    </row>
    <row r="393" spans="1:14" ht="14.4" customHeight="1" x14ac:dyDescent="0.3">
      <c r="A393" s="649" t="s">
        <v>595</v>
      </c>
      <c r="B393" s="650" t="s">
        <v>3038</v>
      </c>
      <c r="C393" s="651" t="s">
        <v>606</v>
      </c>
      <c r="D393" s="652" t="s">
        <v>3040</v>
      </c>
      <c r="E393" s="651" t="s">
        <v>627</v>
      </c>
      <c r="F393" s="652" t="s">
        <v>3046</v>
      </c>
      <c r="G393" s="651" t="s">
        <v>639</v>
      </c>
      <c r="H393" s="651" t="s">
        <v>1857</v>
      </c>
      <c r="I393" s="651" t="s">
        <v>1858</v>
      </c>
      <c r="J393" s="651" t="s">
        <v>739</v>
      </c>
      <c r="K393" s="651" t="s">
        <v>1859</v>
      </c>
      <c r="L393" s="653">
        <v>166.90999999999997</v>
      </c>
      <c r="M393" s="653">
        <v>1</v>
      </c>
      <c r="N393" s="654">
        <v>166.90999999999997</v>
      </c>
    </row>
    <row r="394" spans="1:14" ht="14.4" customHeight="1" x14ac:dyDescent="0.3">
      <c r="A394" s="649" t="s">
        <v>595</v>
      </c>
      <c r="B394" s="650" t="s">
        <v>3038</v>
      </c>
      <c r="C394" s="651" t="s">
        <v>606</v>
      </c>
      <c r="D394" s="652" t="s">
        <v>3040</v>
      </c>
      <c r="E394" s="651" t="s">
        <v>627</v>
      </c>
      <c r="F394" s="652" t="s">
        <v>3046</v>
      </c>
      <c r="G394" s="651" t="s">
        <v>639</v>
      </c>
      <c r="H394" s="651" t="s">
        <v>908</v>
      </c>
      <c r="I394" s="651" t="s">
        <v>909</v>
      </c>
      <c r="J394" s="651" t="s">
        <v>910</v>
      </c>
      <c r="K394" s="651" t="s">
        <v>911</v>
      </c>
      <c r="L394" s="653">
        <v>57.009698881956012</v>
      </c>
      <c r="M394" s="653">
        <v>6</v>
      </c>
      <c r="N394" s="654">
        <v>342.05819329173607</v>
      </c>
    </row>
    <row r="395" spans="1:14" ht="14.4" customHeight="1" x14ac:dyDescent="0.3">
      <c r="A395" s="649" t="s">
        <v>595</v>
      </c>
      <c r="B395" s="650" t="s">
        <v>3038</v>
      </c>
      <c r="C395" s="651" t="s">
        <v>606</v>
      </c>
      <c r="D395" s="652" t="s">
        <v>3040</v>
      </c>
      <c r="E395" s="651" t="s">
        <v>627</v>
      </c>
      <c r="F395" s="652" t="s">
        <v>3046</v>
      </c>
      <c r="G395" s="651" t="s">
        <v>639</v>
      </c>
      <c r="H395" s="651" t="s">
        <v>912</v>
      </c>
      <c r="I395" s="651" t="s">
        <v>913</v>
      </c>
      <c r="J395" s="651" t="s">
        <v>914</v>
      </c>
      <c r="K395" s="651" t="s">
        <v>915</v>
      </c>
      <c r="L395" s="653">
        <v>157.655</v>
      </c>
      <c r="M395" s="653">
        <v>2</v>
      </c>
      <c r="N395" s="654">
        <v>315.31</v>
      </c>
    </row>
    <row r="396" spans="1:14" ht="14.4" customHeight="1" x14ac:dyDescent="0.3">
      <c r="A396" s="649" t="s">
        <v>595</v>
      </c>
      <c r="B396" s="650" t="s">
        <v>3038</v>
      </c>
      <c r="C396" s="651" t="s">
        <v>606</v>
      </c>
      <c r="D396" s="652" t="s">
        <v>3040</v>
      </c>
      <c r="E396" s="651" t="s">
        <v>627</v>
      </c>
      <c r="F396" s="652" t="s">
        <v>3046</v>
      </c>
      <c r="G396" s="651" t="s">
        <v>639</v>
      </c>
      <c r="H396" s="651" t="s">
        <v>1860</v>
      </c>
      <c r="I396" s="651" t="s">
        <v>237</v>
      </c>
      <c r="J396" s="651" t="s">
        <v>1861</v>
      </c>
      <c r="K396" s="651" t="s">
        <v>1862</v>
      </c>
      <c r="L396" s="653">
        <v>181.05619767471057</v>
      </c>
      <c r="M396" s="653">
        <v>1</v>
      </c>
      <c r="N396" s="654">
        <v>181.05619767471057</v>
      </c>
    </row>
    <row r="397" spans="1:14" ht="14.4" customHeight="1" x14ac:dyDescent="0.3">
      <c r="A397" s="649" t="s">
        <v>595</v>
      </c>
      <c r="B397" s="650" t="s">
        <v>3038</v>
      </c>
      <c r="C397" s="651" t="s">
        <v>606</v>
      </c>
      <c r="D397" s="652" t="s">
        <v>3040</v>
      </c>
      <c r="E397" s="651" t="s">
        <v>627</v>
      </c>
      <c r="F397" s="652" t="s">
        <v>3046</v>
      </c>
      <c r="G397" s="651" t="s">
        <v>639</v>
      </c>
      <c r="H397" s="651" t="s">
        <v>916</v>
      </c>
      <c r="I397" s="651" t="s">
        <v>237</v>
      </c>
      <c r="J397" s="651" t="s">
        <v>917</v>
      </c>
      <c r="K397" s="651"/>
      <c r="L397" s="653">
        <v>276.90880232528934</v>
      </c>
      <c r="M397" s="653">
        <v>1</v>
      </c>
      <c r="N397" s="654">
        <v>276.90880232528934</v>
      </c>
    </row>
    <row r="398" spans="1:14" ht="14.4" customHeight="1" x14ac:dyDescent="0.3">
      <c r="A398" s="649" t="s">
        <v>595</v>
      </c>
      <c r="B398" s="650" t="s">
        <v>3038</v>
      </c>
      <c r="C398" s="651" t="s">
        <v>606</v>
      </c>
      <c r="D398" s="652" t="s">
        <v>3040</v>
      </c>
      <c r="E398" s="651" t="s">
        <v>627</v>
      </c>
      <c r="F398" s="652" t="s">
        <v>3046</v>
      </c>
      <c r="G398" s="651" t="s">
        <v>639</v>
      </c>
      <c r="H398" s="651" t="s">
        <v>922</v>
      </c>
      <c r="I398" s="651" t="s">
        <v>237</v>
      </c>
      <c r="J398" s="651" t="s">
        <v>923</v>
      </c>
      <c r="K398" s="651"/>
      <c r="L398" s="653">
        <v>99.545621855827989</v>
      </c>
      <c r="M398" s="653">
        <v>25</v>
      </c>
      <c r="N398" s="654">
        <v>2488.6405463956999</v>
      </c>
    </row>
    <row r="399" spans="1:14" ht="14.4" customHeight="1" x14ac:dyDescent="0.3">
      <c r="A399" s="649" t="s">
        <v>595</v>
      </c>
      <c r="B399" s="650" t="s">
        <v>3038</v>
      </c>
      <c r="C399" s="651" t="s">
        <v>606</v>
      </c>
      <c r="D399" s="652" t="s">
        <v>3040</v>
      </c>
      <c r="E399" s="651" t="s">
        <v>627</v>
      </c>
      <c r="F399" s="652" t="s">
        <v>3046</v>
      </c>
      <c r="G399" s="651" t="s">
        <v>639</v>
      </c>
      <c r="H399" s="651" t="s">
        <v>924</v>
      </c>
      <c r="I399" s="651" t="s">
        <v>925</v>
      </c>
      <c r="J399" s="651" t="s">
        <v>926</v>
      </c>
      <c r="K399" s="651" t="s">
        <v>927</v>
      </c>
      <c r="L399" s="653">
        <v>25.22972502337791</v>
      </c>
      <c r="M399" s="653">
        <v>3</v>
      </c>
      <c r="N399" s="654">
        <v>75.689175070133729</v>
      </c>
    </row>
    <row r="400" spans="1:14" ht="14.4" customHeight="1" x14ac:dyDescent="0.3">
      <c r="A400" s="649" t="s">
        <v>595</v>
      </c>
      <c r="B400" s="650" t="s">
        <v>3038</v>
      </c>
      <c r="C400" s="651" t="s">
        <v>606</v>
      </c>
      <c r="D400" s="652" t="s">
        <v>3040</v>
      </c>
      <c r="E400" s="651" t="s">
        <v>627</v>
      </c>
      <c r="F400" s="652" t="s">
        <v>3046</v>
      </c>
      <c r="G400" s="651" t="s">
        <v>639</v>
      </c>
      <c r="H400" s="651" t="s">
        <v>1863</v>
      </c>
      <c r="I400" s="651" t="s">
        <v>1864</v>
      </c>
      <c r="J400" s="651" t="s">
        <v>1865</v>
      </c>
      <c r="K400" s="651" t="s">
        <v>1346</v>
      </c>
      <c r="L400" s="653">
        <v>90.000382040254777</v>
      </c>
      <c r="M400" s="653">
        <v>4</v>
      </c>
      <c r="N400" s="654">
        <v>360.00152816101911</v>
      </c>
    </row>
    <row r="401" spans="1:14" ht="14.4" customHeight="1" x14ac:dyDescent="0.3">
      <c r="A401" s="649" t="s">
        <v>595</v>
      </c>
      <c r="B401" s="650" t="s">
        <v>3038</v>
      </c>
      <c r="C401" s="651" t="s">
        <v>606</v>
      </c>
      <c r="D401" s="652" t="s">
        <v>3040</v>
      </c>
      <c r="E401" s="651" t="s">
        <v>627</v>
      </c>
      <c r="F401" s="652" t="s">
        <v>3046</v>
      </c>
      <c r="G401" s="651" t="s">
        <v>639</v>
      </c>
      <c r="H401" s="651" t="s">
        <v>928</v>
      </c>
      <c r="I401" s="651" t="s">
        <v>929</v>
      </c>
      <c r="J401" s="651" t="s">
        <v>930</v>
      </c>
      <c r="K401" s="651" t="s">
        <v>931</v>
      </c>
      <c r="L401" s="653">
        <v>59.340000000000025</v>
      </c>
      <c r="M401" s="653">
        <v>2</v>
      </c>
      <c r="N401" s="654">
        <v>118.68000000000005</v>
      </c>
    </row>
    <row r="402" spans="1:14" ht="14.4" customHeight="1" x14ac:dyDescent="0.3">
      <c r="A402" s="649" t="s">
        <v>595</v>
      </c>
      <c r="B402" s="650" t="s">
        <v>3038</v>
      </c>
      <c r="C402" s="651" t="s">
        <v>606</v>
      </c>
      <c r="D402" s="652" t="s">
        <v>3040</v>
      </c>
      <c r="E402" s="651" t="s">
        <v>627</v>
      </c>
      <c r="F402" s="652" t="s">
        <v>3046</v>
      </c>
      <c r="G402" s="651" t="s">
        <v>639</v>
      </c>
      <c r="H402" s="651" t="s">
        <v>932</v>
      </c>
      <c r="I402" s="651" t="s">
        <v>933</v>
      </c>
      <c r="J402" s="651" t="s">
        <v>934</v>
      </c>
      <c r="K402" s="651" t="s">
        <v>935</v>
      </c>
      <c r="L402" s="653">
        <v>64.492491673854488</v>
      </c>
      <c r="M402" s="653">
        <v>18</v>
      </c>
      <c r="N402" s="654">
        <v>1160.8648501293808</v>
      </c>
    </row>
    <row r="403" spans="1:14" ht="14.4" customHeight="1" x14ac:dyDescent="0.3">
      <c r="A403" s="649" t="s">
        <v>595</v>
      </c>
      <c r="B403" s="650" t="s">
        <v>3038</v>
      </c>
      <c r="C403" s="651" t="s">
        <v>606</v>
      </c>
      <c r="D403" s="652" t="s">
        <v>3040</v>
      </c>
      <c r="E403" s="651" t="s">
        <v>627</v>
      </c>
      <c r="F403" s="652" t="s">
        <v>3046</v>
      </c>
      <c r="G403" s="651" t="s">
        <v>639</v>
      </c>
      <c r="H403" s="651" t="s">
        <v>936</v>
      </c>
      <c r="I403" s="651" t="s">
        <v>937</v>
      </c>
      <c r="J403" s="651" t="s">
        <v>938</v>
      </c>
      <c r="K403" s="651" t="s">
        <v>939</v>
      </c>
      <c r="L403" s="653">
        <v>118.8901800359117</v>
      </c>
      <c r="M403" s="653">
        <v>15</v>
      </c>
      <c r="N403" s="654">
        <v>1783.3527005386754</v>
      </c>
    </row>
    <row r="404" spans="1:14" ht="14.4" customHeight="1" x14ac:dyDescent="0.3">
      <c r="A404" s="649" t="s">
        <v>595</v>
      </c>
      <c r="B404" s="650" t="s">
        <v>3038</v>
      </c>
      <c r="C404" s="651" t="s">
        <v>606</v>
      </c>
      <c r="D404" s="652" t="s">
        <v>3040</v>
      </c>
      <c r="E404" s="651" t="s">
        <v>627</v>
      </c>
      <c r="F404" s="652" t="s">
        <v>3046</v>
      </c>
      <c r="G404" s="651" t="s">
        <v>639</v>
      </c>
      <c r="H404" s="651" t="s">
        <v>1866</v>
      </c>
      <c r="I404" s="651" t="s">
        <v>1867</v>
      </c>
      <c r="J404" s="651" t="s">
        <v>1868</v>
      </c>
      <c r="K404" s="651" t="s">
        <v>1869</v>
      </c>
      <c r="L404" s="653">
        <v>25.159936068102994</v>
      </c>
      <c r="M404" s="653">
        <v>1</v>
      </c>
      <c r="N404" s="654">
        <v>25.159936068102994</v>
      </c>
    </row>
    <row r="405" spans="1:14" ht="14.4" customHeight="1" x14ac:dyDescent="0.3">
      <c r="A405" s="649" t="s">
        <v>595</v>
      </c>
      <c r="B405" s="650" t="s">
        <v>3038</v>
      </c>
      <c r="C405" s="651" t="s">
        <v>606</v>
      </c>
      <c r="D405" s="652" t="s">
        <v>3040</v>
      </c>
      <c r="E405" s="651" t="s">
        <v>627</v>
      </c>
      <c r="F405" s="652" t="s">
        <v>3046</v>
      </c>
      <c r="G405" s="651" t="s">
        <v>639</v>
      </c>
      <c r="H405" s="651" t="s">
        <v>1870</v>
      </c>
      <c r="I405" s="651" t="s">
        <v>1871</v>
      </c>
      <c r="J405" s="651" t="s">
        <v>1872</v>
      </c>
      <c r="K405" s="651" t="s">
        <v>1873</v>
      </c>
      <c r="L405" s="653">
        <v>34.909999999999997</v>
      </c>
      <c r="M405" s="653">
        <v>2</v>
      </c>
      <c r="N405" s="654">
        <v>69.819999999999993</v>
      </c>
    </row>
    <row r="406" spans="1:14" ht="14.4" customHeight="1" x14ac:dyDescent="0.3">
      <c r="A406" s="649" t="s">
        <v>595</v>
      </c>
      <c r="B406" s="650" t="s">
        <v>3038</v>
      </c>
      <c r="C406" s="651" t="s">
        <v>606</v>
      </c>
      <c r="D406" s="652" t="s">
        <v>3040</v>
      </c>
      <c r="E406" s="651" t="s">
        <v>627</v>
      </c>
      <c r="F406" s="652" t="s">
        <v>3046</v>
      </c>
      <c r="G406" s="651" t="s">
        <v>639</v>
      </c>
      <c r="H406" s="651" t="s">
        <v>1874</v>
      </c>
      <c r="I406" s="651" t="s">
        <v>1875</v>
      </c>
      <c r="J406" s="651" t="s">
        <v>1876</v>
      </c>
      <c r="K406" s="651" t="s">
        <v>1877</v>
      </c>
      <c r="L406" s="653">
        <v>89.930000000000035</v>
      </c>
      <c r="M406" s="653">
        <v>1</v>
      </c>
      <c r="N406" s="654">
        <v>89.930000000000035</v>
      </c>
    </row>
    <row r="407" spans="1:14" ht="14.4" customHeight="1" x14ac:dyDescent="0.3">
      <c r="A407" s="649" t="s">
        <v>595</v>
      </c>
      <c r="B407" s="650" t="s">
        <v>3038</v>
      </c>
      <c r="C407" s="651" t="s">
        <v>606</v>
      </c>
      <c r="D407" s="652" t="s">
        <v>3040</v>
      </c>
      <c r="E407" s="651" t="s">
        <v>627</v>
      </c>
      <c r="F407" s="652" t="s">
        <v>3046</v>
      </c>
      <c r="G407" s="651" t="s">
        <v>639</v>
      </c>
      <c r="H407" s="651" t="s">
        <v>940</v>
      </c>
      <c r="I407" s="651" t="s">
        <v>941</v>
      </c>
      <c r="J407" s="651" t="s">
        <v>942</v>
      </c>
      <c r="K407" s="651" t="s">
        <v>943</v>
      </c>
      <c r="L407" s="653">
        <v>122.083037080864</v>
      </c>
      <c r="M407" s="653">
        <v>3</v>
      </c>
      <c r="N407" s="654">
        <v>366.24911124259199</v>
      </c>
    </row>
    <row r="408" spans="1:14" ht="14.4" customHeight="1" x14ac:dyDescent="0.3">
      <c r="A408" s="649" t="s">
        <v>595</v>
      </c>
      <c r="B408" s="650" t="s">
        <v>3038</v>
      </c>
      <c r="C408" s="651" t="s">
        <v>606</v>
      </c>
      <c r="D408" s="652" t="s">
        <v>3040</v>
      </c>
      <c r="E408" s="651" t="s">
        <v>627</v>
      </c>
      <c r="F408" s="652" t="s">
        <v>3046</v>
      </c>
      <c r="G408" s="651" t="s">
        <v>639</v>
      </c>
      <c r="H408" s="651" t="s">
        <v>1878</v>
      </c>
      <c r="I408" s="651" t="s">
        <v>1879</v>
      </c>
      <c r="J408" s="651" t="s">
        <v>1880</v>
      </c>
      <c r="K408" s="651" t="s">
        <v>1881</v>
      </c>
      <c r="L408" s="653">
        <v>37.642435118793955</v>
      </c>
      <c r="M408" s="653">
        <v>21</v>
      </c>
      <c r="N408" s="654">
        <v>790.49113749467301</v>
      </c>
    </row>
    <row r="409" spans="1:14" ht="14.4" customHeight="1" x14ac:dyDescent="0.3">
      <c r="A409" s="649" t="s">
        <v>595</v>
      </c>
      <c r="B409" s="650" t="s">
        <v>3038</v>
      </c>
      <c r="C409" s="651" t="s">
        <v>606</v>
      </c>
      <c r="D409" s="652" t="s">
        <v>3040</v>
      </c>
      <c r="E409" s="651" t="s">
        <v>627</v>
      </c>
      <c r="F409" s="652" t="s">
        <v>3046</v>
      </c>
      <c r="G409" s="651" t="s">
        <v>639</v>
      </c>
      <c r="H409" s="651" t="s">
        <v>944</v>
      </c>
      <c r="I409" s="651" t="s">
        <v>945</v>
      </c>
      <c r="J409" s="651" t="s">
        <v>946</v>
      </c>
      <c r="K409" s="651" t="s">
        <v>947</v>
      </c>
      <c r="L409" s="653">
        <v>42.419999720385526</v>
      </c>
      <c r="M409" s="653">
        <v>7</v>
      </c>
      <c r="N409" s="654">
        <v>296.93999804269868</v>
      </c>
    </row>
    <row r="410" spans="1:14" ht="14.4" customHeight="1" x14ac:dyDescent="0.3">
      <c r="A410" s="649" t="s">
        <v>595</v>
      </c>
      <c r="B410" s="650" t="s">
        <v>3038</v>
      </c>
      <c r="C410" s="651" t="s">
        <v>606</v>
      </c>
      <c r="D410" s="652" t="s">
        <v>3040</v>
      </c>
      <c r="E410" s="651" t="s">
        <v>627</v>
      </c>
      <c r="F410" s="652" t="s">
        <v>3046</v>
      </c>
      <c r="G410" s="651" t="s">
        <v>639</v>
      </c>
      <c r="H410" s="651" t="s">
        <v>948</v>
      </c>
      <c r="I410" s="651" t="s">
        <v>949</v>
      </c>
      <c r="J410" s="651" t="s">
        <v>950</v>
      </c>
      <c r="K410" s="651" t="s">
        <v>951</v>
      </c>
      <c r="L410" s="653">
        <v>71.67</v>
      </c>
      <c r="M410" s="653">
        <v>1</v>
      </c>
      <c r="N410" s="654">
        <v>71.67</v>
      </c>
    </row>
    <row r="411" spans="1:14" ht="14.4" customHeight="1" x14ac:dyDescent="0.3">
      <c r="A411" s="649" t="s">
        <v>595</v>
      </c>
      <c r="B411" s="650" t="s">
        <v>3038</v>
      </c>
      <c r="C411" s="651" t="s">
        <v>606</v>
      </c>
      <c r="D411" s="652" t="s">
        <v>3040</v>
      </c>
      <c r="E411" s="651" t="s">
        <v>627</v>
      </c>
      <c r="F411" s="652" t="s">
        <v>3046</v>
      </c>
      <c r="G411" s="651" t="s">
        <v>639</v>
      </c>
      <c r="H411" s="651" t="s">
        <v>1882</v>
      </c>
      <c r="I411" s="651" t="s">
        <v>1883</v>
      </c>
      <c r="J411" s="651" t="s">
        <v>954</v>
      </c>
      <c r="K411" s="651" t="s">
        <v>1884</v>
      </c>
      <c r="L411" s="653">
        <v>32.552500000000002</v>
      </c>
      <c r="M411" s="653">
        <v>4</v>
      </c>
      <c r="N411" s="654">
        <v>130.21</v>
      </c>
    </row>
    <row r="412" spans="1:14" ht="14.4" customHeight="1" x14ac:dyDescent="0.3">
      <c r="A412" s="649" t="s">
        <v>595</v>
      </c>
      <c r="B412" s="650" t="s">
        <v>3038</v>
      </c>
      <c r="C412" s="651" t="s">
        <v>606</v>
      </c>
      <c r="D412" s="652" t="s">
        <v>3040</v>
      </c>
      <c r="E412" s="651" t="s">
        <v>627</v>
      </c>
      <c r="F412" s="652" t="s">
        <v>3046</v>
      </c>
      <c r="G412" s="651" t="s">
        <v>639</v>
      </c>
      <c r="H412" s="651" t="s">
        <v>1885</v>
      </c>
      <c r="I412" s="651" t="s">
        <v>1886</v>
      </c>
      <c r="J412" s="651" t="s">
        <v>1887</v>
      </c>
      <c r="K412" s="651" t="s">
        <v>1888</v>
      </c>
      <c r="L412" s="653">
        <v>56.45</v>
      </c>
      <c r="M412" s="653">
        <v>1</v>
      </c>
      <c r="N412" s="654">
        <v>56.45</v>
      </c>
    </row>
    <row r="413" spans="1:14" ht="14.4" customHeight="1" x14ac:dyDescent="0.3">
      <c r="A413" s="649" t="s">
        <v>595</v>
      </c>
      <c r="B413" s="650" t="s">
        <v>3038</v>
      </c>
      <c r="C413" s="651" t="s">
        <v>606</v>
      </c>
      <c r="D413" s="652" t="s">
        <v>3040</v>
      </c>
      <c r="E413" s="651" t="s">
        <v>627</v>
      </c>
      <c r="F413" s="652" t="s">
        <v>3046</v>
      </c>
      <c r="G413" s="651" t="s">
        <v>639</v>
      </c>
      <c r="H413" s="651" t="s">
        <v>956</v>
      </c>
      <c r="I413" s="651" t="s">
        <v>957</v>
      </c>
      <c r="J413" s="651" t="s">
        <v>797</v>
      </c>
      <c r="K413" s="651" t="s">
        <v>958</v>
      </c>
      <c r="L413" s="653">
        <v>61.38000000000001</v>
      </c>
      <c r="M413" s="653">
        <v>2</v>
      </c>
      <c r="N413" s="654">
        <v>122.76000000000002</v>
      </c>
    </row>
    <row r="414" spans="1:14" ht="14.4" customHeight="1" x14ac:dyDescent="0.3">
      <c r="A414" s="649" t="s">
        <v>595</v>
      </c>
      <c r="B414" s="650" t="s">
        <v>3038</v>
      </c>
      <c r="C414" s="651" t="s">
        <v>606</v>
      </c>
      <c r="D414" s="652" t="s">
        <v>3040</v>
      </c>
      <c r="E414" s="651" t="s">
        <v>627</v>
      </c>
      <c r="F414" s="652" t="s">
        <v>3046</v>
      </c>
      <c r="G414" s="651" t="s">
        <v>639</v>
      </c>
      <c r="H414" s="651" t="s">
        <v>1889</v>
      </c>
      <c r="I414" s="651" t="s">
        <v>1890</v>
      </c>
      <c r="J414" s="651" t="s">
        <v>1887</v>
      </c>
      <c r="K414" s="651" t="s">
        <v>1786</v>
      </c>
      <c r="L414" s="653">
        <v>26.83</v>
      </c>
      <c r="M414" s="653">
        <v>1</v>
      </c>
      <c r="N414" s="654">
        <v>26.83</v>
      </c>
    </row>
    <row r="415" spans="1:14" ht="14.4" customHeight="1" x14ac:dyDescent="0.3">
      <c r="A415" s="649" t="s">
        <v>595</v>
      </c>
      <c r="B415" s="650" t="s">
        <v>3038</v>
      </c>
      <c r="C415" s="651" t="s">
        <v>606</v>
      </c>
      <c r="D415" s="652" t="s">
        <v>3040</v>
      </c>
      <c r="E415" s="651" t="s">
        <v>627</v>
      </c>
      <c r="F415" s="652" t="s">
        <v>3046</v>
      </c>
      <c r="G415" s="651" t="s">
        <v>639</v>
      </c>
      <c r="H415" s="651" t="s">
        <v>1891</v>
      </c>
      <c r="I415" s="651" t="s">
        <v>1892</v>
      </c>
      <c r="J415" s="651" t="s">
        <v>1893</v>
      </c>
      <c r="K415" s="651" t="s">
        <v>1894</v>
      </c>
      <c r="L415" s="653">
        <v>19.095542842168115</v>
      </c>
      <c r="M415" s="653">
        <v>18</v>
      </c>
      <c r="N415" s="654">
        <v>343.7197711590261</v>
      </c>
    </row>
    <row r="416" spans="1:14" ht="14.4" customHeight="1" x14ac:dyDescent="0.3">
      <c r="A416" s="649" t="s">
        <v>595</v>
      </c>
      <c r="B416" s="650" t="s">
        <v>3038</v>
      </c>
      <c r="C416" s="651" t="s">
        <v>606</v>
      </c>
      <c r="D416" s="652" t="s">
        <v>3040</v>
      </c>
      <c r="E416" s="651" t="s">
        <v>627</v>
      </c>
      <c r="F416" s="652" t="s">
        <v>3046</v>
      </c>
      <c r="G416" s="651" t="s">
        <v>639</v>
      </c>
      <c r="H416" s="651" t="s">
        <v>1895</v>
      </c>
      <c r="I416" s="651" t="s">
        <v>1896</v>
      </c>
      <c r="J416" s="651" t="s">
        <v>1887</v>
      </c>
      <c r="K416" s="651" t="s">
        <v>1897</v>
      </c>
      <c r="L416" s="653">
        <v>27.470000000000013</v>
      </c>
      <c r="M416" s="653">
        <v>1</v>
      </c>
      <c r="N416" s="654">
        <v>27.470000000000013</v>
      </c>
    </row>
    <row r="417" spans="1:14" ht="14.4" customHeight="1" x14ac:dyDescent="0.3">
      <c r="A417" s="649" t="s">
        <v>595</v>
      </c>
      <c r="B417" s="650" t="s">
        <v>3038</v>
      </c>
      <c r="C417" s="651" t="s">
        <v>606</v>
      </c>
      <c r="D417" s="652" t="s">
        <v>3040</v>
      </c>
      <c r="E417" s="651" t="s">
        <v>627</v>
      </c>
      <c r="F417" s="652" t="s">
        <v>3046</v>
      </c>
      <c r="G417" s="651" t="s">
        <v>639</v>
      </c>
      <c r="H417" s="651" t="s">
        <v>963</v>
      </c>
      <c r="I417" s="651" t="s">
        <v>964</v>
      </c>
      <c r="J417" s="651" t="s">
        <v>961</v>
      </c>
      <c r="K417" s="651" t="s">
        <v>965</v>
      </c>
      <c r="L417" s="653">
        <v>36.278032419029174</v>
      </c>
      <c r="M417" s="653">
        <v>5</v>
      </c>
      <c r="N417" s="654">
        <v>181.39016209514585</v>
      </c>
    </row>
    <row r="418" spans="1:14" ht="14.4" customHeight="1" x14ac:dyDescent="0.3">
      <c r="A418" s="649" t="s">
        <v>595</v>
      </c>
      <c r="B418" s="650" t="s">
        <v>3038</v>
      </c>
      <c r="C418" s="651" t="s">
        <v>606</v>
      </c>
      <c r="D418" s="652" t="s">
        <v>3040</v>
      </c>
      <c r="E418" s="651" t="s">
        <v>627</v>
      </c>
      <c r="F418" s="652" t="s">
        <v>3046</v>
      </c>
      <c r="G418" s="651" t="s">
        <v>639</v>
      </c>
      <c r="H418" s="651" t="s">
        <v>1898</v>
      </c>
      <c r="I418" s="651" t="s">
        <v>1899</v>
      </c>
      <c r="J418" s="651" t="s">
        <v>1900</v>
      </c>
      <c r="K418" s="651" t="s">
        <v>1901</v>
      </c>
      <c r="L418" s="653">
        <v>64.539999999999978</v>
      </c>
      <c r="M418" s="653">
        <v>1</v>
      </c>
      <c r="N418" s="654">
        <v>64.539999999999978</v>
      </c>
    </row>
    <row r="419" spans="1:14" ht="14.4" customHeight="1" x14ac:dyDescent="0.3">
      <c r="A419" s="649" t="s">
        <v>595</v>
      </c>
      <c r="B419" s="650" t="s">
        <v>3038</v>
      </c>
      <c r="C419" s="651" t="s">
        <v>606</v>
      </c>
      <c r="D419" s="652" t="s">
        <v>3040</v>
      </c>
      <c r="E419" s="651" t="s">
        <v>627</v>
      </c>
      <c r="F419" s="652" t="s">
        <v>3046</v>
      </c>
      <c r="G419" s="651" t="s">
        <v>639</v>
      </c>
      <c r="H419" s="651" t="s">
        <v>966</v>
      </c>
      <c r="I419" s="651" t="s">
        <v>967</v>
      </c>
      <c r="J419" s="651" t="s">
        <v>968</v>
      </c>
      <c r="K419" s="651" t="s">
        <v>969</v>
      </c>
      <c r="L419" s="653">
        <v>198.05941419508287</v>
      </c>
      <c r="M419" s="653">
        <v>1</v>
      </c>
      <c r="N419" s="654">
        <v>198.05941419508287</v>
      </c>
    </row>
    <row r="420" spans="1:14" ht="14.4" customHeight="1" x14ac:dyDescent="0.3">
      <c r="A420" s="649" t="s">
        <v>595</v>
      </c>
      <c r="B420" s="650" t="s">
        <v>3038</v>
      </c>
      <c r="C420" s="651" t="s">
        <v>606</v>
      </c>
      <c r="D420" s="652" t="s">
        <v>3040</v>
      </c>
      <c r="E420" s="651" t="s">
        <v>627</v>
      </c>
      <c r="F420" s="652" t="s">
        <v>3046</v>
      </c>
      <c r="G420" s="651" t="s">
        <v>639</v>
      </c>
      <c r="H420" s="651" t="s">
        <v>1902</v>
      </c>
      <c r="I420" s="651" t="s">
        <v>1903</v>
      </c>
      <c r="J420" s="651" t="s">
        <v>1904</v>
      </c>
      <c r="K420" s="651" t="s">
        <v>1905</v>
      </c>
      <c r="L420" s="653">
        <v>102.87998936395128</v>
      </c>
      <c r="M420" s="653">
        <v>1</v>
      </c>
      <c r="N420" s="654">
        <v>102.87998936395128</v>
      </c>
    </row>
    <row r="421" spans="1:14" ht="14.4" customHeight="1" x14ac:dyDescent="0.3">
      <c r="A421" s="649" t="s">
        <v>595</v>
      </c>
      <c r="B421" s="650" t="s">
        <v>3038</v>
      </c>
      <c r="C421" s="651" t="s">
        <v>606</v>
      </c>
      <c r="D421" s="652" t="s">
        <v>3040</v>
      </c>
      <c r="E421" s="651" t="s">
        <v>627</v>
      </c>
      <c r="F421" s="652" t="s">
        <v>3046</v>
      </c>
      <c r="G421" s="651" t="s">
        <v>639</v>
      </c>
      <c r="H421" s="651" t="s">
        <v>1906</v>
      </c>
      <c r="I421" s="651" t="s">
        <v>1907</v>
      </c>
      <c r="J421" s="651" t="s">
        <v>1893</v>
      </c>
      <c r="K421" s="651" t="s">
        <v>1908</v>
      </c>
      <c r="L421" s="653">
        <v>28.100049564784115</v>
      </c>
      <c r="M421" s="653">
        <v>4</v>
      </c>
      <c r="N421" s="654">
        <v>112.40019825913646</v>
      </c>
    </row>
    <row r="422" spans="1:14" ht="14.4" customHeight="1" x14ac:dyDescent="0.3">
      <c r="A422" s="649" t="s">
        <v>595</v>
      </c>
      <c r="B422" s="650" t="s">
        <v>3038</v>
      </c>
      <c r="C422" s="651" t="s">
        <v>606</v>
      </c>
      <c r="D422" s="652" t="s">
        <v>3040</v>
      </c>
      <c r="E422" s="651" t="s">
        <v>627</v>
      </c>
      <c r="F422" s="652" t="s">
        <v>3046</v>
      </c>
      <c r="G422" s="651" t="s">
        <v>639</v>
      </c>
      <c r="H422" s="651" t="s">
        <v>970</v>
      </c>
      <c r="I422" s="651" t="s">
        <v>971</v>
      </c>
      <c r="J422" s="651" t="s">
        <v>972</v>
      </c>
      <c r="K422" s="651" t="s">
        <v>973</v>
      </c>
      <c r="L422" s="653">
        <v>274.08999999999997</v>
      </c>
      <c r="M422" s="653">
        <v>1</v>
      </c>
      <c r="N422" s="654">
        <v>274.08999999999997</v>
      </c>
    </row>
    <row r="423" spans="1:14" ht="14.4" customHeight="1" x14ac:dyDescent="0.3">
      <c r="A423" s="649" t="s">
        <v>595</v>
      </c>
      <c r="B423" s="650" t="s">
        <v>3038</v>
      </c>
      <c r="C423" s="651" t="s">
        <v>606</v>
      </c>
      <c r="D423" s="652" t="s">
        <v>3040</v>
      </c>
      <c r="E423" s="651" t="s">
        <v>627</v>
      </c>
      <c r="F423" s="652" t="s">
        <v>3046</v>
      </c>
      <c r="G423" s="651" t="s">
        <v>639</v>
      </c>
      <c r="H423" s="651" t="s">
        <v>974</v>
      </c>
      <c r="I423" s="651" t="s">
        <v>975</v>
      </c>
      <c r="J423" s="651" t="s">
        <v>976</v>
      </c>
      <c r="K423" s="651" t="s">
        <v>969</v>
      </c>
      <c r="L423" s="653">
        <v>122.45001670145172</v>
      </c>
      <c r="M423" s="653">
        <v>2</v>
      </c>
      <c r="N423" s="654">
        <v>244.90003340290343</v>
      </c>
    </row>
    <row r="424" spans="1:14" ht="14.4" customHeight="1" x14ac:dyDescent="0.3">
      <c r="A424" s="649" t="s">
        <v>595</v>
      </c>
      <c r="B424" s="650" t="s">
        <v>3038</v>
      </c>
      <c r="C424" s="651" t="s">
        <v>606</v>
      </c>
      <c r="D424" s="652" t="s">
        <v>3040</v>
      </c>
      <c r="E424" s="651" t="s">
        <v>627</v>
      </c>
      <c r="F424" s="652" t="s">
        <v>3046</v>
      </c>
      <c r="G424" s="651" t="s">
        <v>639</v>
      </c>
      <c r="H424" s="651" t="s">
        <v>977</v>
      </c>
      <c r="I424" s="651" t="s">
        <v>978</v>
      </c>
      <c r="J424" s="651" t="s">
        <v>979</v>
      </c>
      <c r="K424" s="651"/>
      <c r="L424" s="653">
        <v>218.17791666666668</v>
      </c>
      <c r="M424" s="653">
        <v>1</v>
      </c>
      <c r="N424" s="654">
        <v>218.17791666666668</v>
      </c>
    </row>
    <row r="425" spans="1:14" ht="14.4" customHeight="1" x14ac:dyDescent="0.3">
      <c r="A425" s="649" t="s">
        <v>595</v>
      </c>
      <c r="B425" s="650" t="s">
        <v>3038</v>
      </c>
      <c r="C425" s="651" t="s">
        <v>606</v>
      </c>
      <c r="D425" s="652" t="s">
        <v>3040</v>
      </c>
      <c r="E425" s="651" t="s">
        <v>627</v>
      </c>
      <c r="F425" s="652" t="s">
        <v>3046</v>
      </c>
      <c r="G425" s="651" t="s">
        <v>639</v>
      </c>
      <c r="H425" s="651" t="s">
        <v>1909</v>
      </c>
      <c r="I425" s="651" t="s">
        <v>1910</v>
      </c>
      <c r="J425" s="651" t="s">
        <v>1911</v>
      </c>
      <c r="K425" s="651"/>
      <c r="L425" s="653">
        <v>527.85</v>
      </c>
      <c r="M425" s="653">
        <v>1</v>
      </c>
      <c r="N425" s="654">
        <v>527.85</v>
      </c>
    </row>
    <row r="426" spans="1:14" ht="14.4" customHeight="1" x14ac:dyDescent="0.3">
      <c r="A426" s="649" t="s">
        <v>595</v>
      </c>
      <c r="B426" s="650" t="s">
        <v>3038</v>
      </c>
      <c r="C426" s="651" t="s">
        <v>606</v>
      </c>
      <c r="D426" s="652" t="s">
        <v>3040</v>
      </c>
      <c r="E426" s="651" t="s">
        <v>627</v>
      </c>
      <c r="F426" s="652" t="s">
        <v>3046</v>
      </c>
      <c r="G426" s="651" t="s">
        <v>639</v>
      </c>
      <c r="H426" s="651" t="s">
        <v>980</v>
      </c>
      <c r="I426" s="651" t="s">
        <v>237</v>
      </c>
      <c r="J426" s="651" t="s">
        <v>981</v>
      </c>
      <c r="K426" s="651"/>
      <c r="L426" s="653">
        <v>191.73212179970707</v>
      </c>
      <c r="M426" s="653">
        <v>37</v>
      </c>
      <c r="N426" s="654">
        <v>7094.0885065891616</v>
      </c>
    </row>
    <row r="427" spans="1:14" ht="14.4" customHeight="1" x14ac:dyDescent="0.3">
      <c r="A427" s="649" t="s">
        <v>595</v>
      </c>
      <c r="B427" s="650" t="s">
        <v>3038</v>
      </c>
      <c r="C427" s="651" t="s">
        <v>606</v>
      </c>
      <c r="D427" s="652" t="s">
        <v>3040</v>
      </c>
      <c r="E427" s="651" t="s">
        <v>627</v>
      </c>
      <c r="F427" s="652" t="s">
        <v>3046</v>
      </c>
      <c r="G427" s="651" t="s">
        <v>639</v>
      </c>
      <c r="H427" s="651" t="s">
        <v>982</v>
      </c>
      <c r="I427" s="651" t="s">
        <v>237</v>
      </c>
      <c r="J427" s="651" t="s">
        <v>983</v>
      </c>
      <c r="K427" s="651"/>
      <c r="L427" s="653">
        <v>162.88999999999999</v>
      </c>
      <c r="M427" s="653">
        <v>2</v>
      </c>
      <c r="N427" s="654">
        <v>325.77999999999997</v>
      </c>
    </row>
    <row r="428" spans="1:14" ht="14.4" customHeight="1" x14ac:dyDescent="0.3">
      <c r="A428" s="649" t="s">
        <v>595</v>
      </c>
      <c r="B428" s="650" t="s">
        <v>3038</v>
      </c>
      <c r="C428" s="651" t="s">
        <v>606</v>
      </c>
      <c r="D428" s="652" t="s">
        <v>3040</v>
      </c>
      <c r="E428" s="651" t="s">
        <v>627</v>
      </c>
      <c r="F428" s="652" t="s">
        <v>3046</v>
      </c>
      <c r="G428" s="651" t="s">
        <v>639</v>
      </c>
      <c r="H428" s="651" t="s">
        <v>1912</v>
      </c>
      <c r="I428" s="651" t="s">
        <v>237</v>
      </c>
      <c r="J428" s="651" t="s">
        <v>1913</v>
      </c>
      <c r="K428" s="651"/>
      <c r="L428" s="653">
        <v>99.434641205971914</v>
      </c>
      <c r="M428" s="653">
        <v>9</v>
      </c>
      <c r="N428" s="654">
        <v>894.91177085374727</v>
      </c>
    </row>
    <row r="429" spans="1:14" ht="14.4" customHeight="1" x14ac:dyDescent="0.3">
      <c r="A429" s="649" t="s">
        <v>595</v>
      </c>
      <c r="B429" s="650" t="s">
        <v>3038</v>
      </c>
      <c r="C429" s="651" t="s">
        <v>606</v>
      </c>
      <c r="D429" s="652" t="s">
        <v>3040</v>
      </c>
      <c r="E429" s="651" t="s">
        <v>627</v>
      </c>
      <c r="F429" s="652" t="s">
        <v>3046</v>
      </c>
      <c r="G429" s="651" t="s">
        <v>639</v>
      </c>
      <c r="H429" s="651" t="s">
        <v>984</v>
      </c>
      <c r="I429" s="651" t="s">
        <v>984</v>
      </c>
      <c r="J429" s="651" t="s">
        <v>985</v>
      </c>
      <c r="K429" s="651" t="s">
        <v>986</v>
      </c>
      <c r="L429" s="653">
        <v>103.89999999999999</v>
      </c>
      <c r="M429" s="653">
        <v>1</v>
      </c>
      <c r="N429" s="654">
        <v>103.89999999999999</v>
      </c>
    </row>
    <row r="430" spans="1:14" ht="14.4" customHeight="1" x14ac:dyDescent="0.3">
      <c r="A430" s="649" t="s">
        <v>595</v>
      </c>
      <c r="B430" s="650" t="s">
        <v>3038</v>
      </c>
      <c r="C430" s="651" t="s">
        <v>606</v>
      </c>
      <c r="D430" s="652" t="s">
        <v>3040</v>
      </c>
      <c r="E430" s="651" t="s">
        <v>627</v>
      </c>
      <c r="F430" s="652" t="s">
        <v>3046</v>
      </c>
      <c r="G430" s="651" t="s">
        <v>639</v>
      </c>
      <c r="H430" s="651" t="s">
        <v>987</v>
      </c>
      <c r="I430" s="651" t="s">
        <v>988</v>
      </c>
      <c r="J430" s="651" t="s">
        <v>682</v>
      </c>
      <c r="K430" s="651" t="s">
        <v>989</v>
      </c>
      <c r="L430" s="653">
        <v>43.687157597577979</v>
      </c>
      <c r="M430" s="653">
        <v>71</v>
      </c>
      <c r="N430" s="654">
        <v>3101.7881894280363</v>
      </c>
    </row>
    <row r="431" spans="1:14" ht="14.4" customHeight="1" x14ac:dyDescent="0.3">
      <c r="A431" s="649" t="s">
        <v>595</v>
      </c>
      <c r="B431" s="650" t="s">
        <v>3038</v>
      </c>
      <c r="C431" s="651" t="s">
        <v>606</v>
      </c>
      <c r="D431" s="652" t="s">
        <v>3040</v>
      </c>
      <c r="E431" s="651" t="s">
        <v>627</v>
      </c>
      <c r="F431" s="652" t="s">
        <v>3046</v>
      </c>
      <c r="G431" s="651" t="s">
        <v>639</v>
      </c>
      <c r="H431" s="651" t="s">
        <v>996</v>
      </c>
      <c r="I431" s="651" t="s">
        <v>997</v>
      </c>
      <c r="J431" s="651" t="s">
        <v>998</v>
      </c>
      <c r="K431" s="651" t="s">
        <v>999</v>
      </c>
      <c r="L431" s="653">
        <v>61.668156248239832</v>
      </c>
      <c r="M431" s="653">
        <v>27</v>
      </c>
      <c r="N431" s="654">
        <v>1665.0402187024754</v>
      </c>
    </row>
    <row r="432" spans="1:14" ht="14.4" customHeight="1" x14ac:dyDescent="0.3">
      <c r="A432" s="649" t="s">
        <v>595</v>
      </c>
      <c r="B432" s="650" t="s">
        <v>3038</v>
      </c>
      <c r="C432" s="651" t="s">
        <v>606</v>
      </c>
      <c r="D432" s="652" t="s">
        <v>3040</v>
      </c>
      <c r="E432" s="651" t="s">
        <v>627</v>
      </c>
      <c r="F432" s="652" t="s">
        <v>3046</v>
      </c>
      <c r="G432" s="651" t="s">
        <v>639</v>
      </c>
      <c r="H432" s="651" t="s">
        <v>1000</v>
      </c>
      <c r="I432" s="651" t="s">
        <v>1001</v>
      </c>
      <c r="J432" s="651" t="s">
        <v>1002</v>
      </c>
      <c r="K432" s="651" t="s">
        <v>1003</v>
      </c>
      <c r="L432" s="653">
        <v>112.37998838181225</v>
      </c>
      <c r="M432" s="653">
        <v>2</v>
      </c>
      <c r="N432" s="654">
        <v>224.75997676362451</v>
      </c>
    </row>
    <row r="433" spans="1:14" ht="14.4" customHeight="1" x14ac:dyDescent="0.3">
      <c r="A433" s="649" t="s">
        <v>595</v>
      </c>
      <c r="B433" s="650" t="s">
        <v>3038</v>
      </c>
      <c r="C433" s="651" t="s">
        <v>606</v>
      </c>
      <c r="D433" s="652" t="s">
        <v>3040</v>
      </c>
      <c r="E433" s="651" t="s">
        <v>627</v>
      </c>
      <c r="F433" s="652" t="s">
        <v>3046</v>
      </c>
      <c r="G433" s="651" t="s">
        <v>639</v>
      </c>
      <c r="H433" s="651" t="s">
        <v>1914</v>
      </c>
      <c r="I433" s="651" t="s">
        <v>1915</v>
      </c>
      <c r="J433" s="651" t="s">
        <v>1916</v>
      </c>
      <c r="K433" s="651" t="s">
        <v>1917</v>
      </c>
      <c r="L433" s="653">
        <v>707</v>
      </c>
      <c r="M433" s="653">
        <v>1</v>
      </c>
      <c r="N433" s="654">
        <v>707</v>
      </c>
    </row>
    <row r="434" spans="1:14" ht="14.4" customHeight="1" x14ac:dyDescent="0.3">
      <c r="A434" s="649" t="s">
        <v>595</v>
      </c>
      <c r="B434" s="650" t="s">
        <v>3038</v>
      </c>
      <c r="C434" s="651" t="s">
        <v>606</v>
      </c>
      <c r="D434" s="652" t="s">
        <v>3040</v>
      </c>
      <c r="E434" s="651" t="s">
        <v>627</v>
      </c>
      <c r="F434" s="652" t="s">
        <v>3046</v>
      </c>
      <c r="G434" s="651" t="s">
        <v>639</v>
      </c>
      <c r="H434" s="651" t="s">
        <v>1918</v>
      </c>
      <c r="I434" s="651" t="s">
        <v>1919</v>
      </c>
      <c r="J434" s="651" t="s">
        <v>875</v>
      </c>
      <c r="K434" s="651" t="s">
        <v>1920</v>
      </c>
      <c r="L434" s="653">
        <v>74.930905203917234</v>
      </c>
      <c r="M434" s="653">
        <v>1</v>
      </c>
      <c r="N434" s="654">
        <v>74.930905203917234</v>
      </c>
    </row>
    <row r="435" spans="1:14" ht="14.4" customHeight="1" x14ac:dyDescent="0.3">
      <c r="A435" s="649" t="s">
        <v>595</v>
      </c>
      <c r="B435" s="650" t="s">
        <v>3038</v>
      </c>
      <c r="C435" s="651" t="s">
        <v>606</v>
      </c>
      <c r="D435" s="652" t="s">
        <v>3040</v>
      </c>
      <c r="E435" s="651" t="s">
        <v>627</v>
      </c>
      <c r="F435" s="652" t="s">
        <v>3046</v>
      </c>
      <c r="G435" s="651" t="s">
        <v>639</v>
      </c>
      <c r="H435" s="651" t="s">
        <v>1004</v>
      </c>
      <c r="I435" s="651" t="s">
        <v>1005</v>
      </c>
      <c r="J435" s="651" t="s">
        <v>1006</v>
      </c>
      <c r="K435" s="651" t="s">
        <v>1007</v>
      </c>
      <c r="L435" s="653">
        <v>1665.1999999999996</v>
      </c>
      <c r="M435" s="653">
        <v>5</v>
      </c>
      <c r="N435" s="654">
        <v>8325.9999999999982</v>
      </c>
    </row>
    <row r="436" spans="1:14" ht="14.4" customHeight="1" x14ac:dyDescent="0.3">
      <c r="A436" s="649" t="s">
        <v>595</v>
      </c>
      <c r="B436" s="650" t="s">
        <v>3038</v>
      </c>
      <c r="C436" s="651" t="s">
        <v>606</v>
      </c>
      <c r="D436" s="652" t="s">
        <v>3040</v>
      </c>
      <c r="E436" s="651" t="s">
        <v>627</v>
      </c>
      <c r="F436" s="652" t="s">
        <v>3046</v>
      </c>
      <c r="G436" s="651" t="s">
        <v>639</v>
      </c>
      <c r="H436" s="651" t="s">
        <v>1921</v>
      </c>
      <c r="I436" s="651" t="s">
        <v>1922</v>
      </c>
      <c r="J436" s="651" t="s">
        <v>1214</v>
      </c>
      <c r="K436" s="651" t="s">
        <v>1923</v>
      </c>
      <c r="L436" s="653">
        <v>119.74912713278501</v>
      </c>
      <c r="M436" s="653">
        <v>1</v>
      </c>
      <c r="N436" s="654">
        <v>119.74912713278501</v>
      </c>
    </row>
    <row r="437" spans="1:14" ht="14.4" customHeight="1" x14ac:dyDescent="0.3">
      <c r="A437" s="649" t="s">
        <v>595</v>
      </c>
      <c r="B437" s="650" t="s">
        <v>3038</v>
      </c>
      <c r="C437" s="651" t="s">
        <v>606</v>
      </c>
      <c r="D437" s="652" t="s">
        <v>3040</v>
      </c>
      <c r="E437" s="651" t="s">
        <v>627</v>
      </c>
      <c r="F437" s="652" t="s">
        <v>3046</v>
      </c>
      <c r="G437" s="651" t="s">
        <v>639</v>
      </c>
      <c r="H437" s="651" t="s">
        <v>1924</v>
      </c>
      <c r="I437" s="651" t="s">
        <v>1925</v>
      </c>
      <c r="J437" s="651" t="s">
        <v>1926</v>
      </c>
      <c r="K437" s="651" t="s">
        <v>1927</v>
      </c>
      <c r="L437" s="653">
        <v>78.67</v>
      </c>
      <c r="M437" s="653">
        <v>2</v>
      </c>
      <c r="N437" s="654">
        <v>157.34</v>
      </c>
    </row>
    <row r="438" spans="1:14" ht="14.4" customHeight="1" x14ac:dyDescent="0.3">
      <c r="A438" s="649" t="s">
        <v>595</v>
      </c>
      <c r="B438" s="650" t="s">
        <v>3038</v>
      </c>
      <c r="C438" s="651" t="s">
        <v>606</v>
      </c>
      <c r="D438" s="652" t="s">
        <v>3040</v>
      </c>
      <c r="E438" s="651" t="s">
        <v>627</v>
      </c>
      <c r="F438" s="652" t="s">
        <v>3046</v>
      </c>
      <c r="G438" s="651" t="s">
        <v>639</v>
      </c>
      <c r="H438" s="651" t="s">
        <v>1928</v>
      </c>
      <c r="I438" s="651" t="s">
        <v>1929</v>
      </c>
      <c r="J438" s="651" t="s">
        <v>1930</v>
      </c>
      <c r="K438" s="651" t="s">
        <v>1240</v>
      </c>
      <c r="L438" s="653">
        <v>42.290000000000013</v>
      </c>
      <c r="M438" s="653">
        <v>2</v>
      </c>
      <c r="N438" s="654">
        <v>84.580000000000027</v>
      </c>
    </row>
    <row r="439" spans="1:14" ht="14.4" customHeight="1" x14ac:dyDescent="0.3">
      <c r="A439" s="649" t="s">
        <v>595</v>
      </c>
      <c r="B439" s="650" t="s">
        <v>3038</v>
      </c>
      <c r="C439" s="651" t="s">
        <v>606</v>
      </c>
      <c r="D439" s="652" t="s">
        <v>3040</v>
      </c>
      <c r="E439" s="651" t="s">
        <v>627</v>
      </c>
      <c r="F439" s="652" t="s">
        <v>3046</v>
      </c>
      <c r="G439" s="651" t="s">
        <v>639</v>
      </c>
      <c r="H439" s="651" t="s">
        <v>1931</v>
      </c>
      <c r="I439" s="651" t="s">
        <v>1932</v>
      </c>
      <c r="J439" s="651" t="s">
        <v>1764</v>
      </c>
      <c r="K439" s="651" t="s">
        <v>1933</v>
      </c>
      <c r="L439" s="653">
        <v>259.99999999999994</v>
      </c>
      <c r="M439" s="653">
        <v>2</v>
      </c>
      <c r="N439" s="654">
        <v>519.99999999999989</v>
      </c>
    </row>
    <row r="440" spans="1:14" ht="14.4" customHeight="1" x14ac:dyDescent="0.3">
      <c r="A440" s="649" t="s">
        <v>595</v>
      </c>
      <c r="B440" s="650" t="s">
        <v>3038</v>
      </c>
      <c r="C440" s="651" t="s">
        <v>606</v>
      </c>
      <c r="D440" s="652" t="s">
        <v>3040</v>
      </c>
      <c r="E440" s="651" t="s">
        <v>627</v>
      </c>
      <c r="F440" s="652" t="s">
        <v>3046</v>
      </c>
      <c r="G440" s="651" t="s">
        <v>639</v>
      </c>
      <c r="H440" s="651" t="s">
        <v>1934</v>
      </c>
      <c r="I440" s="651" t="s">
        <v>1935</v>
      </c>
      <c r="J440" s="651" t="s">
        <v>1936</v>
      </c>
      <c r="K440" s="651" t="s">
        <v>1937</v>
      </c>
      <c r="L440" s="653">
        <v>265.56000000000012</v>
      </c>
      <c r="M440" s="653">
        <v>1</v>
      </c>
      <c r="N440" s="654">
        <v>265.56000000000012</v>
      </c>
    </row>
    <row r="441" spans="1:14" ht="14.4" customHeight="1" x14ac:dyDescent="0.3">
      <c r="A441" s="649" t="s">
        <v>595</v>
      </c>
      <c r="B441" s="650" t="s">
        <v>3038</v>
      </c>
      <c r="C441" s="651" t="s">
        <v>606</v>
      </c>
      <c r="D441" s="652" t="s">
        <v>3040</v>
      </c>
      <c r="E441" s="651" t="s">
        <v>627</v>
      </c>
      <c r="F441" s="652" t="s">
        <v>3046</v>
      </c>
      <c r="G441" s="651" t="s">
        <v>639</v>
      </c>
      <c r="H441" s="651" t="s">
        <v>1019</v>
      </c>
      <c r="I441" s="651" t="s">
        <v>1020</v>
      </c>
      <c r="J441" s="651" t="s">
        <v>1021</v>
      </c>
      <c r="K441" s="651" t="s">
        <v>1022</v>
      </c>
      <c r="L441" s="653">
        <v>145.15</v>
      </c>
      <c r="M441" s="653">
        <v>1</v>
      </c>
      <c r="N441" s="654">
        <v>145.15</v>
      </c>
    </row>
    <row r="442" spans="1:14" ht="14.4" customHeight="1" x14ac:dyDescent="0.3">
      <c r="A442" s="649" t="s">
        <v>595</v>
      </c>
      <c r="B442" s="650" t="s">
        <v>3038</v>
      </c>
      <c r="C442" s="651" t="s">
        <v>606</v>
      </c>
      <c r="D442" s="652" t="s">
        <v>3040</v>
      </c>
      <c r="E442" s="651" t="s">
        <v>627</v>
      </c>
      <c r="F442" s="652" t="s">
        <v>3046</v>
      </c>
      <c r="G442" s="651" t="s">
        <v>639</v>
      </c>
      <c r="H442" s="651" t="s">
        <v>1938</v>
      </c>
      <c r="I442" s="651" t="s">
        <v>1939</v>
      </c>
      <c r="J442" s="651" t="s">
        <v>1940</v>
      </c>
      <c r="K442" s="651" t="s">
        <v>1941</v>
      </c>
      <c r="L442" s="653">
        <v>138.68020144882627</v>
      </c>
      <c r="M442" s="653">
        <v>1</v>
      </c>
      <c r="N442" s="654">
        <v>138.68020144882627</v>
      </c>
    </row>
    <row r="443" spans="1:14" ht="14.4" customHeight="1" x14ac:dyDescent="0.3">
      <c r="A443" s="649" t="s">
        <v>595</v>
      </c>
      <c r="B443" s="650" t="s">
        <v>3038</v>
      </c>
      <c r="C443" s="651" t="s">
        <v>606</v>
      </c>
      <c r="D443" s="652" t="s">
        <v>3040</v>
      </c>
      <c r="E443" s="651" t="s">
        <v>627</v>
      </c>
      <c r="F443" s="652" t="s">
        <v>3046</v>
      </c>
      <c r="G443" s="651" t="s">
        <v>639</v>
      </c>
      <c r="H443" s="651" t="s">
        <v>1023</v>
      </c>
      <c r="I443" s="651" t="s">
        <v>1024</v>
      </c>
      <c r="J443" s="651" t="s">
        <v>719</v>
      </c>
      <c r="K443" s="651" t="s">
        <v>1025</v>
      </c>
      <c r="L443" s="653">
        <v>60.350107916826211</v>
      </c>
      <c r="M443" s="653">
        <v>259</v>
      </c>
      <c r="N443" s="654">
        <v>15630.677950457988</v>
      </c>
    </row>
    <row r="444" spans="1:14" ht="14.4" customHeight="1" x14ac:dyDescent="0.3">
      <c r="A444" s="649" t="s">
        <v>595</v>
      </c>
      <c r="B444" s="650" t="s">
        <v>3038</v>
      </c>
      <c r="C444" s="651" t="s">
        <v>606</v>
      </c>
      <c r="D444" s="652" t="s">
        <v>3040</v>
      </c>
      <c r="E444" s="651" t="s">
        <v>627</v>
      </c>
      <c r="F444" s="652" t="s">
        <v>3046</v>
      </c>
      <c r="G444" s="651" t="s">
        <v>639</v>
      </c>
      <c r="H444" s="651" t="s">
        <v>1942</v>
      </c>
      <c r="I444" s="651" t="s">
        <v>1943</v>
      </c>
      <c r="J444" s="651" t="s">
        <v>1944</v>
      </c>
      <c r="K444" s="651" t="s">
        <v>1945</v>
      </c>
      <c r="L444" s="653">
        <v>283.28000000000003</v>
      </c>
      <c r="M444" s="653">
        <v>1</v>
      </c>
      <c r="N444" s="654">
        <v>283.28000000000003</v>
      </c>
    </row>
    <row r="445" spans="1:14" ht="14.4" customHeight="1" x14ac:dyDescent="0.3">
      <c r="A445" s="649" t="s">
        <v>595</v>
      </c>
      <c r="B445" s="650" t="s">
        <v>3038</v>
      </c>
      <c r="C445" s="651" t="s">
        <v>606</v>
      </c>
      <c r="D445" s="652" t="s">
        <v>3040</v>
      </c>
      <c r="E445" s="651" t="s">
        <v>627</v>
      </c>
      <c r="F445" s="652" t="s">
        <v>3046</v>
      </c>
      <c r="G445" s="651" t="s">
        <v>639</v>
      </c>
      <c r="H445" s="651" t="s">
        <v>1034</v>
      </c>
      <c r="I445" s="651" t="s">
        <v>1035</v>
      </c>
      <c r="J445" s="651" t="s">
        <v>1036</v>
      </c>
      <c r="K445" s="651" t="s">
        <v>1037</v>
      </c>
      <c r="L445" s="653">
        <v>389.05</v>
      </c>
      <c r="M445" s="653">
        <v>1</v>
      </c>
      <c r="N445" s="654">
        <v>389.05</v>
      </c>
    </row>
    <row r="446" spans="1:14" ht="14.4" customHeight="1" x14ac:dyDescent="0.3">
      <c r="A446" s="649" t="s">
        <v>595</v>
      </c>
      <c r="B446" s="650" t="s">
        <v>3038</v>
      </c>
      <c r="C446" s="651" t="s">
        <v>606</v>
      </c>
      <c r="D446" s="652" t="s">
        <v>3040</v>
      </c>
      <c r="E446" s="651" t="s">
        <v>627</v>
      </c>
      <c r="F446" s="652" t="s">
        <v>3046</v>
      </c>
      <c r="G446" s="651" t="s">
        <v>639</v>
      </c>
      <c r="H446" s="651" t="s">
        <v>1946</v>
      </c>
      <c r="I446" s="651" t="s">
        <v>1947</v>
      </c>
      <c r="J446" s="651" t="s">
        <v>1948</v>
      </c>
      <c r="K446" s="651" t="s">
        <v>1949</v>
      </c>
      <c r="L446" s="653">
        <v>91.530107988604996</v>
      </c>
      <c r="M446" s="653">
        <v>1</v>
      </c>
      <c r="N446" s="654">
        <v>91.530107988604996</v>
      </c>
    </row>
    <row r="447" spans="1:14" ht="14.4" customHeight="1" x14ac:dyDescent="0.3">
      <c r="A447" s="649" t="s">
        <v>595</v>
      </c>
      <c r="B447" s="650" t="s">
        <v>3038</v>
      </c>
      <c r="C447" s="651" t="s">
        <v>606</v>
      </c>
      <c r="D447" s="652" t="s">
        <v>3040</v>
      </c>
      <c r="E447" s="651" t="s">
        <v>627</v>
      </c>
      <c r="F447" s="652" t="s">
        <v>3046</v>
      </c>
      <c r="G447" s="651" t="s">
        <v>639</v>
      </c>
      <c r="H447" s="651" t="s">
        <v>1950</v>
      </c>
      <c r="I447" s="651" t="s">
        <v>1951</v>
      </c>
      <c r="J447" s="651" t="s">
        <v>1952</v>
      </c>
      <c r="K447" s="651" t="s">
        <v>1953</v>
      </c>
      <c r="L447" s="653">
        <v>592.2010452765951</v>
      </c>
      <c r="M447" s="653">
        <v>5</v>
      </c>
      <c r="N447" s="654">
        <v>2961.0052263829757</v>
      </c>
    </row>
    <row r="448" spans="1:14" ht="14.4" customHeight="1" x14ac:dyDescent="0.3">
      <c r="A448" s="649" t="s">
        <v>595</v>
      </c>
      <c r="B448" s="650" t="s">
        <v>3038</v>
      </c>
      <c r="C448" s="651" t="s">
        <v>606</v>
      </c>
      <c r="D448" s="652" t="s">
        <v>3040</v>
      </c>
      <c r="E448" s="651" t="s">
        <v>627</v>
      </c>
      <c r="F448" s="652" t="s">
        <v>3046</v>
      </c>
      <c r="G448" s="651" t="s">
        <v>639</v>
      </c>
      <c r="H448" s="651" t="s">
        <v>1053</v>
      </c>
      <c r="I448" s="651" t="s">
        <v>1054</v>
      </c>
      <c r="J448" s="651" t="s">
        <v>1055</v>
      </c>
      <c r="K448" s="651" t="s">
        <v>1056</v>
      </c>
      <c r="L448" s="653">
        <v>71.919946285190292</v>
      </c>
      <c r="M448" s="653">
        <v>18</v>
      </c>
      <c r="N448" s="654">
        <v>1294.5590331334251</v>
      </c>
    </row>
    <row r="449" spans="1:14" ht="14.4" customHeight="1" x14ac:dyDescent="0.3">
      <c r="A449" s="649" t="s">
        <v>595</v>
      </c>
      <c r="B449" s="650" t="s">
        <v>3038</v>
      </c>
      <c r="C449" s="651" t="s">
        <v>606</v>
      </c>
      <c r="D449" s="652" t="s">
        <v>3040</v>
      </c>
      <c r="E449" s="651" t="s">
        <v>627</v>
      </c>
      <c r="F449" s="652" t="s">
        <v>3046</v>
      </c>
      <c r="G449" s="651" t="s">
        <v>639</v>
      </c>
      <c r="H449" s="651" t="s">
        <v>1057</v>
      </c>
      <c r="I449" s="651" t="s">
        <v>1058</v>
      </c>
      <c r="J449" s="651" t="s">
        <v>1059</v>
      </c>
      <c r="K449" s="651" t="s">
        <v>1060</v>
      </c>
      <c r="L449" s="653">
        <v>44.509999999999991</v>
      </c>
      <c r="M449" s="653">
        <v>10</v>
      </c>
      <c r="N449" s="654">
        <v>445.09999999999991</v>
      </c>
    </row>
    <row r="450" spans="1:14" ht="14.4" customHeight="1" x14ac:dyDescent="0.3">
      <c r="A450" s="649" t="s">
        <v>595</v>
      </c>
      <c r="B450" s="650" t="s">
        <v>3038</v>
      </c>
      <c r="C450" s="651" t="s">
        <v>606</v>
      </c>
      <c r="D450" s="652" t="s">
        <v>3040</v>
      </c>
      <c r="E450" s="651" t="s">
        <v>627</v>
      </c>
      <c r="F450" s="652" t="s">
        <v>3046</v>
      </c>
      <c r="G450" s="651" t="s">
        <v>639</v>
      </c>
      <c r="H450" s="651" t="s">
        <v>1061</v>
      </c>
      <c r="I450" s="651" t="s">
        <v>1062</v>
      </c>
      <c r="J450" s="651" t="s">
        <v>1063</v>
      </c>
      <c r="K450" s="651" t="s">
        <v>1064</v>
      </c>
      <c r="L450" s="653">
        <v>37.97999999999999</v>
      </c>
      <c r="M450" s="653">
        <v>2</v>
      </c>
      <c r="N450" s="654">
        <v>75.95999999999998</v>
      </c>
    </row>
    <row r="451" spans="1:14" ht="14.4" customHeight="1" x14ac:dyDescent="0.3">
      <c r="A451" s="649" t="s">
        <v>595</v>
      </c>
      <c r="B451" s="650" t="s">
        <v>3038</v>
      </c>
      <c r="C451" s="651" t="s">
        <v>606</v>
      </c>
      <c r="D451" s="652" t="s">
        <v>3040</v>
      </c>
      <c r="E451" s="651" t="s">
        <v>627</v>
      </c>
      <c r="F451" s="652" t="s">
        <v>3046</v>
      </c>
      <c r="G451" s="651" t="s">
        <v>639</v>
      </c>
      <c r="H451" s="651" t="s">
        <v>1954</v>
      </c>
      <c r="I451" s="651" t="s">
        <v>237</v>
      </c>
      <c r="J451" s="651" t="s">
        <v>1955</v>
      </c>
      <c r="K451" s="651"/>
      <c r="L451" s="653">
        <v>79.97</v>
      </c>
      <c r="M451" s="653">
        <v>1</v>
      </c>
      <c r="N451" s="654">
        <v>79.97</v>
      </c>
    </row>
    <row r="452" spans="1:14" ht="14.4" customHeight="1" x14ac:dyDescent="0.3">
      <c r="A452" s="649" t="s">
        <v>595</v>
      </c>
      <c r="B452" s="650" t="s">
        <v>3038</v>
      </c>
      <c r="C452" s="651" t="s">
        <v>606</v>
      </c>
      <c r="D452" s="652" t="s">
        <v>3040</v>
      </c>
      <c r="E452" s="651" t="s">
        <v>627</v>
      </c>
      <c r="F452" s="652" t="s">
        <v>3046</v>
      </c>
      <c r="G452" s="651" t="s">
        <v>639</v>
      </c>
      <c r="H452" s="651" t="s">
        <v>1956</v>
      </c>
      <c r="I452" s="651" t="s">
        <v>1957</v>
      </c>
      <c r="J452" s="651" t="s">
        <v>1958</v>
      </c>
      <c r="K452" s="651" t="s">
        <v>1753</v>
      </c>
      <c r="L452" s="653">
        <v>164.87123447847773</v>
      </c>
      <c r="M452" s="653">
        <v>10</v>
      </c>
      <c r="N452" s="654">
        <v>1648.7123447847773</v>
      </c>
    </row>
    <row r="453" spans="1:14" ht="14.4" customHeight="1" x14ac:dyDescent="0.3">
      <c r="A453" s="649" t="s">
        <v>595</v>
      </c>
      <c r="B453" s="650" t="s">
        <v>3038</v>
      </c>
      <c r="C453" s="651" t="s">
        <v>606</v>
      </c>
      <c r="D453" s="652" t="s">
        <v>3040</v>
      </c>
      <c r="E453" s="651" t="s">
        <v>627</v>
      </c>
      <c r="F453" s="652" t="s">
        <v>3046</v>
      </c>
      <c r="G453" s="651" t="s">
        <v>639</v>
      </c>
      <c r="H453" s="651" t="s">
        <v>1959</v>
      </c>
      <c r="I453" s="651" t="s">
        <v>1960</v>
      </c>
      <c r="J453" s="651" t="s">
        <v>1961</v>
      </c>
      <c r="K453" s="651" t="s">
        <v>1962</v>
      </c>
      <c r="L453" s="653">
        <v>178.04000000000005</v>
      </c>
      <c r="M453" s="653">
        <v>1</v>
      </c>
      <c r="N453" s="654">
        <v>178.04000000000005</v>
      </c>
    </row>
    <row r="454" spans="1:14" ht="14.4" customHeight="1" x14ac:dyDescent="0.3">
      <c r="A454" s="649" t="s">
        <v>595</v>
      </c>
      <c r="B454" s="650" t="s">
        <v>3038</v>
      </c>
      <c r="C454" s="651" t="s">
        <v>606</v>
      </c>
      <c r="D454" s="652" t="s">
        <v>3040</v>
      </c>
      <c r="E454" s="651" t="s">
        <v>627</v>
      </c>
      <c r="F454" s="652" t="s">
        <v>3046</v>
      </c>
      <c r="G454" s="651" t="s">
        <v>639</v>
      </c>
      <c r="H454" s="651" t="s">
        <v>1963</v>
      </c>
      <c r="I454" s="651" t="s">
        <v>237</v>
      </c>
      <c r="J454" s="651" t="s">
        <v>1964</v>
      </c>
      <c r="K454" s="651"/>
      <c r="L454" s="653">
        <v>64.650000000000034</v>
      </c>
      <c r="M454" s="653">
        <v>2</v>
      </c>
      <c r="N454" s="654">
        <v>129.30000000000007</v>
      </c>
    </row>
    <row r="455" spans="1:14" ht="14.4" customHeight="1" x14ac:dyDescent="0.3">
      <c r="A455" s="649" t="s">
        <v>595</v>
      </c>
      <c r="B455" s="650" t="s">
        <v>3038</v>
      </c>
      <c r="C455" s="651" t="s">
        <v>606</v>
      </c>
      <c r="D455" s="652" t="s">
        <v>3040</v>
      </c>
      <c r="E455" s="651" t="s">
        <v>627</v>
      </c>
      <c r="F455" s="652" t="s">
        <v>3046</v>
      </c>
      <c r="G455" s="651" t="s">
        <v>639</v>
      </c>
      <c r="H455" s="651" t="s">
        <v>1078</v>
      </c>
      <c r="I455" s="651" t="s">
        <v>1079</v>
      </c>
      <c r="J455" s="651" t="s">
        <v>1013</v>
      </c>
      <c r="K455" s="651" t="s">
        <v>1080</v>
      </c>
      <c r="L455" s="653">
        <v>78.970000000000013</v>
      </c>
      <c r="M455" s="653">
        <v>2</v>
      </c>
      <c r="N455" s="654">
        <v>157.94000000000003</v>
      </c>
    </row>
    <row r="456" spans="1:14" ht="14.4" customHeight="1" x14ac:dyDescent="0.3">
      <c r="A456" s="649" t="s">
        <v>595</v>
      </c>
      <c r="B456" s="650" t="s">
        <v>3038</v>
      </c>
      <c r="C456" s="651" t="s">
        <v>606</v>
      </c>
      <c r="D456" s="652" t="s">
        <v>3040</v>
      </c>
      <c r="E456" s="651" t="s">
        <v>627</v>
      </c>
      <c r="F456" s="652" t="s">
        <v>3046</v>
      </c>
      <c r="G456" s="651" t="s">
        <v>639</v>
      </c>
      <c r="H456" s="651" t="s">
        <v>1965</v>
      </c>
      <c r="I456" s="651" t="s">
        <v>1966</v>
      </c>
      <c r="J456" s="651" t="s">
        <v>1967</v>
      </c>
      <c r="K456" s="651" t="s">
        <v>1968</v>
      </c>
      <c r="L456" s="653">
        <v>50.005429765894149</v>
      </c>
      <c r="M456" s="653">
        <v>35</v>
      </c>
      <c r="N456" s="654">
        <v>1750.1900418062953</v>
      </c>
    </row>
    <row r="457" spans="1:14" ht="14.4" customHeight="1" x14ac:dyDescent="0.3">
      <c r="A457" s="649" t="s">
        <v>595</v>
      </c>
      <c r="B457" s="650" t="s">
        <v>3038</v>
      </c>
      <c r="C457" s="651" t="s">
        <v>606</v>
      </c>
      <c r="D457" s="652" t="s">
        <v>3040</v>
      </c>
      <c r="E457" s="651" t="s">
        <v>627</v>
      </c>
      <c r="F457" s="652" t="s">
        <v>3046</v>
      </c>
      <c r="G457" s="651" t="s">
        <v>639</v>
      </c>
      <c r="H457" s="651" t="s">
        <v>1969</v>
      </c>
      <c r="I457" s="651" t="s">
        <v>237</v>
      </c>
      <c r="J457" s="651" t="s">
        <v>1970</v>
      </c>
      <c r="K457" s="651"/>
      <c r="L457" s="653">
        <v>320.34420483588349</v>
      </c>
      <c r="M457" s="653">
        <v>1</v>
      </c>
      <c r="N457" s="654">
        <v>320.34420483588349</v>
      </c>
    </row>
    <row r="458" spans="1:14" ht="14.4" customHeight="1" x14ac:dyDescent="0.3">
      <c r="A458" s="649" t="s">
        <v>595</v>
      </c>
      <c r="B458" s="650" t="s">
        <v>3038</v>
      </c>
      <c r="C458" s="651" t="s">
        <v>606</v>
      </c>
      <c r="D458" s="652" t="s">
        <v>3040</v>
      </c>
      <c r="E458" s="651" t="s">
        <v>627</v>
      </c>
      <c r="F458" s="652" t="s">
        <v>3046</v>
      </c>
      <c r="G458" s="651" t="s">
        <v>639</v>
      </c>
      <c r="H458" s="651" t="s">
        <v>1087</v>
      </c>
      <c r="I458" s="651" t="s">
        <v>1088</v>
      </c>
      <c r="J458" s="651" t="s">
        <v>670</v>
      </c>
      <c r="K458" s="651" t="s">
        <v>1089</v>
      </c>
      <c r="L458" s="653">
        <v>49.570003040830478</v>
      </c>
      <c r="M458" s="653">
        <v>12</v>
      </c>
      <c r="N458" s="654">
        <v>594.84003648996577</v>
      </c>
    </row>
    <row r="459" spans="1:14" ht="14.4" customHeight="1" x14ac:dyDescent="0.3">
      <c r="A459" s="649" t="s">
        <v>595</v>
      </c>
      <c r="B459" s="650" t="s">
        <v>3038</v>
      </c>
      <c r="C459" s="651" t="s">
        <v>606</v>
      </c>
      <c r="D459" s="652" t="s">
        <v>3040</v>
      </c>
      <c r="E459" s="651" t="s">
        <v>627</v>
      </c>
      <c r="F459" s="652" t="s">
        <v>3046</v>
      </c>
      <c r="G459" s="651" t="s">
        <v>639</v>
      </c>
      <c r="H459" s="651" t="s">
        <v>1099</v>
      </c>
      <c r="I459" s="651" t="s">
        <v>1099</v>
      </c>
      <c r="J459" s="651" t="s">
        <v>1100</v>
      </c>
      <c r="K459" s="651" t="s">
        <v>1101</v>
      </c>
      <c r="L459" s="653">
        <v>266.95999999999992</v>
      </c>
      <c r="M459" s="653">
        <v>1</v>
      </c>
      <c r="N459" s="654">
        <v>266.95999999999992</v>
      </c>
    </row>
    <row r="460" spans="1:14" ht="14.4" customHeight="1" x14ac:dyDescent="0.3">
      <c r="A460" s="649" t="s">
        <v>595</v>
      </c>
      <c r="B460" s="650" t="s">
        <v>3038</v>
      </c>
      <c r="C460" s="651" t="s">
        <v>606</v>
      </c>
      <c r="D460" s="652" t="s">
        <v>3040</v>
      </c>
      <c r="E460" s="651" t="s">
        <v>627</v>
      </c>
      <c r="F460" s="652" t="s">
        <v>3046</v>
      </c>
      <c r="G460" s="651" t="s">
        <v>639</v>
      </c>
      <c r="H460" s="651" t="s">
        <v>1106</v>
      </c>
      <c r="I460" s="651" t="s">
        <v>1107</v>
      </c>
      <c r="J460" s="651" t="s">
        <v>1108</v>
      </c>
      <c r="K460" s="651" t="s">
        <v>1109</v>
      </c>
      <c r="L460" s="653">
        <v>1100.7299999999998</v>
      </c>
      <c r="M460" s="653">
        <v>1</v>
      </c>
      <c r="N460" s="654">
        <v>1100.7299999999998</v>
      </c>
    </row>
    <row r="461" spans="1:14" ht="14.4" customHeight="1" x14ac:dyDescent="0.3">
      <c r="A461" s="649" t="s">
        <v>595</v>
      </c>
      <c r="B461" s="650" t="s">
        <v>3038</v>
      </c>
      <c r="C461" s="651" t="s">
        <v>606</v>
      </c>
      <c r="D461" s="652" t="s">
        <v>3040</v>
      </c>
      <c r="E461" s="651" t="s">
        <v>627</v>
      </c>
      <c r="F461" s="652" t="s">
        <v>3046</v>
      </c>
      <c r="G461" s="651" t="s">
        <v>639</v>
      </c>
      <c r="H461" s="651" t="s">
        <v>1110</v>
      </c>
      <c r="I461" s="651" t="s">
        <v>1111</v>
      </c>
      <c r="J461" s="651" t="s">
        <v>1059</v>
      </c>
      <c r="K461" s="651" t="s">
        <v>1112</v>
      </c>
      <c r="L461" s="653">
        <v>89.639999999999986</v>
      </c>
      <c r="M461" s="653">
        <v>6</v>
      </c>
      <c r="N461" s="654">
        <v>537.83999999999992</v>
      </c>
    </row>
    <row r="462" spans="1:14" ht="14.4" customHeight="1" x14ac:dyDescent="0.3">
      <c r="A462" s="649" t="s">
        <v>595</v>
      </c>
      <c r="B462" s="650" t="s">
        <v>3038</v>
      </c>
      <c r="C462" s="651" t="s">
        <v>606</v>
      </c>
      <c r="D462" s="652" t="s">
        <v>3040</v>
      </c>
      <c r="E462" s="651" t="s">
        <v>627</v>
      </c>
      <c r="F462" s="652" t="s">
        <v>3046</v>
      </c>
      <c r="G462" s="651" t="s">
        <v>639</v>
      </c>
      <c r="H462" s="651" t="s">
        <v>1971</v>
      </c>
      <c r="I462" s="651" t="s">
        <v>1972</v>
      </c>
      <c r="J462" s="651" t="s">
        <v>1059</v>
      </c>
      <c r="K462" s="651" t="s">
        <v>1973</v>
      </c>
      <c r="L462" s="653">
        <v>67.569999999999979</v>
      </c>
      <c r="M462" s="653">
        <v>1</v>
      </c>
      <c r="N462" s="654">
        <v>67.569999999999979</v>
      </c>
    </row>
    <row r="463" spans="1:14" ht="14.4" customHeight="1" x14ac:dyDescent="0.3">
      <c r="A463" s="649" t="s">
        <v>595</v>
      </c>
      <c r="B463" s="650" t="s">
        <v>3038</v>
      </c>
      <c r="C463" s="651" t="s">
        <v>606</v>
      </c>
      <c r="D463" s="652" t="s">
        <v>3040</v>
      </c>
      <c r="E463" s="651" t="s">
        <v>627</v>
      </c>
      <c r="F463" s="652" t="s">
        <v>3046</v>
      </c>
      <c r="G463" s="651" t="s">
        <v>639</v>
      </c>
      <c r="H463" s="651" t="s">
        <v>1974</v>
      </c>
      <c r="I463" s="651" t="s">
        <v>237</v>
      </c>
      <c r="J463" s="651" t="s">
        <v>1975</v>
      </c>
      <c r="K463" s="651"/>
      <c r="L463" s="653">
        <v>102.63389643181792</v>
      </c>
      <c r="M463" s="653">
        <v>1</v>
      </c>
      <c r="N463" s="654">
        <v>102.63389643181792</v>
      </c>
    </row>
    <row r="464" spans="1:14" ht="14.4" customHeight="1" x14ac:dyDescent="0.3">
      <c r="A464" s="649" t="s">
        <v>595</v>
      </c>
      <c r="B464" s="650" t="s">
        <v>3038</v>
      </c>
      <c r="C464" s="651" t="s">
        <v>606</v>
      </c>
      <c r="D464" s="652" t="s">
        <v>3040</v>
      </c>
      <c r="E464" s="651" t="s">
        <v>627</v>
      </c>
      <c r="F464" s="652" t="s">
        <v>3046</v>
      </c>
      <c r="G464" s="651" t="s">
        <v>639</v>
      </c>
      <c r="H464" s="651" t="s">
        <v>1976</v>
      </c>
      <c r="I464" s="651" t="s">
        <v>1977</v>
      </c>
      <c r="J464" s="651" t="s">
        <v>1801</v>
      </c>
      <c r="K464" s="651" t="s">
        <v>1978</v>
      </c>
      <c r="L464" s="653">
        <v>422.9899999999999</v>
      </c>
      <c r="M464" s="653">
        <v>2</v>
      </c>
      <c r="N464" s="654">
        <v>845.97999999999979</v>
      </c>
    </row>
    <row r="465" spans="1:14" ht="14.4" customHeight="1" x14ac:dyDescent="0.3">
      <c r="A465" s="649" t="s">
        <v>595</v>
      </c>
      <c r="B465" s="650" t="s">
        <v>3038</v>
      </c>
      <c r="C465" s="651" t="s">
        <v>606</v>
      </c>
      <c r="D465" s="652" t="s">
        <v>3040</v>
      </c>
      <c r="E465" s="651" t="s">
        <v>627</v>
      </c>
      <c r="F465" s="652" t="s">
        <v>3046</v>
      </c>
      <c r="G465" s="651" t="s">
        <v>639</v>
      </c>
      <c r="H465" s="651" t="s">
        <v>1113</v>
      </c>
      <c r="I465" s="651" t="s">
        <v>1114</v>
      </c>
      <c r="J465" s="651" t="s">
        <v>1115</v>
      </c>
      <c r="K465" s="651" t="s">
        <v>1116</v>
      </c>
      <c r="L465" s="653">
        <v>128.64999999999998</v>
      </c>
      <c r="M465" s="653">
        <v>2</v>
      </c>
      <c r="N465" s="654">
        <v>257.29999999999995</v>
      </c>
    </row>
    <row r="466" spans="1:14" ht="14.4" customHeight="1" x14ac:dyDescent="0.3">
      <c r="A466" s="649" t="s">
        <v>595</v>
      </c>
      <c r="B466" s="650" t="s">
        <v>3038</v>
      </c>
      <c r="C466" s="651" t="s">
        <v>606</v>
      </c>
      <c r="D466" s="652" t="s">
        <v>3040</v>
      </c>
      <c r="E466" s="651" t="s">
        <v>627</v>
      </c>
      <c r="F466" s="652" t="s">
        <v>3046</v>
      </c>
      <c r="G466" s="651" t="s">
        <v>639</v>
      </c>
      <c r="H466" s="651" t="s">
        <v>1979</v>
      </c>
      <c r="I466" s="651" t="s">
        <v>237</v>
      </c>
      <c r="J466" s="651" t="s">
        <v>1980</v>
      </c>
      <c r="K466" s="651"/>
      <c r="L466" s="653">
        <v>55.266868805135907</v>
      </c>
      <c r="M466" s="653">
        <v>2</v>
      </c>
      <c r="N466" s="654">
        <v>110.53373761027181</v>
      </c>
    </row>
    <row r="467" spans="1:14" ht="14.4" customHeight="1" x14ac:dyDescent="0.3">
      <c r="A467" s="649" t="s">
        <v>595</v>
      </c>
      <c r="B467" s="650" t="s">
        <v>3038</v>
      </c>
      <c r="C467" s="651" t="s">
        <v>606</v>
      </c>
      <c r="D467" s="652" t="s">
        <v>3040</v>
      </c>
      <c r="E467" s="651" t="s">
        <v>627</v>
      </c>
      <c r="F467" s="652" t="s">
        <v>3046</v>
      </c>
      <c r="G467" s="651" t="s">
        <v>639</v>
      </c>
      <c r="H467" s="651" t="s">
        <v>1120</v>
      </c>
      <c r="I467" s="651" t="s">
        <v>1121</v>
      </c>
      <c r="J467" s="651" t="s">
        <v>1122</v>
      </c>
      <c r="K467" s="651" t="s">
        <v>1123</v>
      </c>
      <c r="L467" s="653">
        <v>28.95</v>
      </c>
      <c r="M467" s="653">
        <v>3</v>
      </c>
      <c r="N467" s="654">
        <v>86.85</v>
      </c>
    </row>
    <row r="468" spans="1:14" ht="14.4" customHeight="1" x14ac:dyDescent="0.3">
      <c r="A468" s="649" t="s">
        <v>595</v>
      </c>
      <c r="B468" s="650" t="s">
        <v>3038</v>
      </c>
      <c r="C468" s="651" t="s">
        <v>606</v>
      </c>
      <c r="D468" s="652" t="s">
        <v>3040</v>
      </c>
      <c r="E468" s="651" t="s">
        <v>627</v>
      </c>
      <c r="F468" s="652" t="s">
        <v>3046</v>
      </c>
      <c r="G468" s="651" t="s">
        <v>639</v>
      </c>
      <c r="H468" s="651" t="s">
        <v>1981</v>
      </c>
      <c r="I468" s="651" t="s">
        <v>1982</v>
      </c>
      <c r="J468" s="651" t="s">
        <v>1983</v>
      </c>
      <c r="K468" s="651" t="s">
        <v>1984</v>
      </c>
      <c r="L468" s="653">
        <v>25.55</v>
      </c>
      <c r="M468" s="653">
        <v>2</v>
      </c>
      <c r="N468" s="654">
        <v>51.1</v>
      </c>
    </row>
    <row r="469" spans="1:14" ht="14.4" customHeight="1" x14ac:dyDescent="0.3">
      <c r="A469" s="649" t="s">
        <v>595</v>
      </c>
      <c r="B469" s="650" t="s">
        <v>3038</v>
      </c>
      <c r="C469" s="651" t="s">
        <v>606</v>
      </c>
      <c r="D469" s="652" t="s">
        <v>3040</v>
      </c>
      <c r="E469" s="651" t="s">
        <v>627</v>
      </c>
      <c r="F469" s="652" t="s">
        <v>3046</v>
      </c>
      <c r="G469" s="651" t="s">
        <v>639</v>
      </c>
      <c r="H469" s="651" t="s">
        <v>1985</v>
      </c>
      <c r="I469" s="651" t="s">
        <v>1986</v>
      </c>
      <c r="J469" s="651" t="s">
        <v>1987</v>
      </c>
      <c r="K469" s="651" t="s">
        <v>1988</v>
      </c>
      <c r="L469" s="653">
        <v>306.11345395455766</v>
      </c>
      <c r="M469" s="653">
        <v>6</v>
      </c>
      <c r="N469" s="654">
        <v>1836.680723727346</v>
      </c>
    </row>
    <row r="470" spans="1:14" ht="14.4" customHeight="1" x14ac:dyDescent="0.3">
      <c r="A470" s="649" t="s">
        <v>595</v>
      </c>
      <c r="B470" s="650" t="s">
        <v>3038</v>
      </c>
      <c r="C470" s="651" t="s">
        <v>606</v>
      </c>
      <c r="D470" s="652" t="s">
        <v>3040</v>
      </c>
      <c r="E470" s="651" t="s">
        <v>627</v>
      </c>
      <c r="F470" s="652" t="s">
        <v>3046</v>
      </c>
      <c r="G470" s="651" t="s">
        <v>639</v>
      </c>
      <c r="H470" s="651" t="s">
        <v>1989</v>
      </c>
      <c r="I470" s="651" t="s">
        <v>1990</v>
      </c>
      <c r="J470" s="651" t="s">
        <v>1991</v>
      </c>
      <c r="K470" s="651" t="s">
        <v>1992</v>
      </c>
      <c r="L470" s="653">
        <v>188.97000000000003</v>
      </c>
      <c r="M470" s="653">
        <v>1</v>
      </c>
      <c r="N470" s="654">
        <v>188.97000000000003</v>
      </c>
    </row>
    <row r="471" spans="1:14" ht="14.4" customHeight="1" x14ac:dyDescent="0.3">
      <c r="A471" s="649" t="s">
        <v>595</v>
      </c>
      <c r="B471" s="650" t="s">
        <v>3038</v>
      </c>
      <c r="C471" s="651" t="s">
        <v>606</v>
      </c>
      <c r="D471" s="652" t="s">
        <v>3040</v>
      </c>
      <c r="E471" s="651" t="s">
        <v>627</v>
      </c>
      <c r="F471" s="652" t="s">
        <v>3046</v>
      </c>
      <c r="G471" s="651" t="s">
        <v>639</v>
      </c>
      <c r="H471" s="651" t="s">
        <v>1124</v>
      </c>
      <c r="I471" s="651" t="s">
        <v>1125</v>
      </c>
      <c r="J471" s="651" t="s">
        <v>1126</v>
      </c>
      <c r="K471" s="651" t="s">
        <v>1127</v>
      </c>
      <c r="L471" s="653">
        <v>108.64614559110396</v>
      </c>
      <c r="M471" s="653">
        <v>53</v>
      </c>
      <c r="N471" s="654">
        <v>5758.2457163285098</v>
      </c>
    </row>
    <row r="472" spans="1:14" ht="14.4" customHeight="1" x14ac:dyDescent="0.3">
      <c r="A472" s="649" t="s">
        <v>595</v>
      </c>
      <c r="B472" s="650" t="s">
        <v>3038</v>
      </c>
      <c r="C472" s="651" t="s">
        <v>606</v>
      </c>
      <c r="D472" s="652" t="s">
        <v>3040</v>
      </c>
      <c r="E472" s="651" t="s">
        <v>627</v>
      </c>
      <c r="F472" s="652" t="s">
        <v>3046</v>
      </c>
      <c r="G472" s="651" t="s">
        <v>639</v>
      </c>
      <c r="H472" s="651" t="s">
        <v>1993</v>
      </c>
      <c r="I472" s="651" t="s">
        <v>1994</v>
      </c>
      <c r="J472" s="651" t="s">
        <v>1995</v>
      </c>
      <c r="K472" s="651" t="s">
        <v>1996</v>
      </c>
      <c r="L472" s="653">
        <v>423.86860225926068</v>
      </c>
      <c r="M472" s="653">
        <v>1</v>
      </c>
      <c r="N472" s="654">
        <v>423.86860225926068</v>
      </c>
    </row>
    <row r="473" spans="1:14" ht="14.4" customHeight="1" x14ac:dyDescent="0.3">
      <c r="A473" s="649" t="s">
        <v>595</v>
      </c>
      <c r="B473" s="650" t="s">
        <v>3038</v>
      </c>
      <c r="C473" s="651" t="s">
        <v>606</v>
      </c>
      <c r="D473" s="652" t="s">
        <v>3040</v>
      </c>
      <c r="E473" s="651" t="s">
        <v>627</v>
      </c>
      <c r="F473" s="652" t="s">
        <v>3046</v>
      </c>
      <c r="G473" s="651" t="s">
        <v>639</v>
      </c>
      <c r="H473" s="651" t="s">
        <v>1997</v>
      </c>
      <c r="I473" s="651" t="s">
        <v>1998</v>
      </c>
      <c r="J473" s="651" t="s">
        <v>1999</v>
      </c>
      <c r="K473" s="651" t="s">
        <v>2000</v>
      </c>
      <c r="L473" s="653">
        <v>49.940145751461323</v>
      </c>
      <c r="M473" s="653">
        <v>3</v>
      </c>
      <c r="N473" s="654">
        <v>149.82043725438396</v>
      </c>
    </row>
    <row r="474" spans="1:14" ht="14.4" customHeight="1" x14ac:dyDescent="0.3">
      <c r="A474" s="649" t="s">
        <v>595</v>
      </c>
      <c r="B474" s="650" t="s">
        <v>3038</v>
      </c>
      <c r="C474" s="651" t="s">
        <v>606</v>
      </c>
      <c r="D474" s="652" t="s">
        <v>3040</v>
      </c>
      <c r="E474" s="651" t="s">
        <v>627</v>
      </c>
      <c r="F474" s="652" t="s">
        <v>3046</v>
      </c>
      <c r="G474" s="651" t="s">
        <v>639</v>
      </c>
      <c r="H474" s="651" t="s">
        <v>1128</v>
      </c>
      <c r="I474" s="651" t="s">
        <v>1129</v>
      </c>
      <c r="J474" s="651" t="s">
        <v>1130</v>
      </c>
      <c r="K474" s="651" t="s">
        <v>1131</v>
      </c>
      <c r="L474" s="653">
        <v>49.679834865020098</v>
      </c>
      <c r="M474" s="653">
        <v>1</v>
      </c>
      <c r="N474" s="654">
        <v>49.679834865020098</v>
      </c>
    </row>
    <row r="475" spans="1:14" ht="14.4" customHeight="1" x14ac:dyDescent="0.3">
      <c r="A475" s="649" t="s">
        <v>595</v>
      </c>
      <c r="B475" s="650" t="s">
        <v>3038</v>
      </c>
      <c r="C475" s="651" t="s">
        <v>606</v>
      </c>
      <c r="D475" s="652" t="s">
        <v>3040</v>
      </c>
      <c r="E475" s="651" t="s">
        <v>627</v>
      </c>
      <c r="F475" s="652" t="s">
        <v>3046</v>
      </c>
      <c r="G475" s="651" t="s">
        <v>639</v>
      </c>
      <c r="H475" s="651" t="s">
        <v>1132</v>
      </c>
      <c r="I475" s="651" t="s">
        <v>1133</v>
      </c>
      <c r="J475" s="651" t="s">
        <v>1134</v>
      </c>
      <c r="K475" s="651" t="s">
        <v>1135</v>
      </c>
      <c r="L475" s="653">
        <v>59.052</v>
      </c>
      <c r="M475" s="653">
        <v>15</v>
      </c>
      <c r="N475" s="654">
        <v>885.78</v>
      </c>
    </row>
    <row r="476" spans="1:14" ht="14.4" customHeight="1" x14ac:dyDescent="0.3">
      <c r="A476" s="649" t="s">
        <v>595</v>
      </c>
      <c r="B476" s="650" t="s">
        <v>3038</v>
      </c>
      <c r="C476" s="651" t="s">
        <v>606</v>
      </c>
      <c r="D476" s="652" t="s">
        <v>3040</v>
      </c>
      <c r="E476" s="651" t="s">
        <v>627</v>
      </c>
      <c r="F476" s="652" t="s">
        <v>3046</v>
      </c>
      <c r="G476" s="651" t="s">
        <v>639</v>
      </c>
      <c r="H476" s="651" t="s">
        <v>2001</v>
      </c>
      <c r="I476" s="651" t="s">
        <v>2002</v>
      </c>
      <c r="J476" s="651" t="s">
        <v>2003</v>
      </c>
      <c r="K476" s="651" t="s">
        <v>2004</v>
      </c>
      <c r="L476" s="653">
        <v>111.58097183643342</v>
      </c>
      <c r="M476" s="653">
        <v>48</v>
      </c>
      <c r="N476" s="654">
        <v>5355.8866481488039</v>
      </c>
    </row>
    <row r="477" spans="1:14" ht="14.4" customHeight="1" x14ac:dyDescent="0.3">
      <c r="A477" s="649" t="s">
        <v>595</v>
      </c>
      <c r="B477" s="650" t="s">
        <v>3038</v>
      </c>
      <c r="C477" s="651" t="s">
        <v>606</v>
      </c>
      <c r="D477" s="652" t="s">
        <v>3040</v>
      </c>
      <c r="E477" s="651" t="s">
        <v>627</v>
      </c>
      <c r="F477" s="652" t="s">
        <v>3046</v>
      </c>
      <c r="G477" s="651" t="s">
        <v>639</v>
      </c>
      <c r="H477" s="651" t="s">
        <v>2005</v>
      </c>
      <c r="I477" s="651" t="s">
        <v>2005</v>
      </c>
      <c r="J477" s="651" t="s">
        <v>2006</v>
      </c>
      <c r="K477" s="651" t="s">
        <v>2007</v>
      </c>
      <c r="L477" s="653">
        <v>546.25</v>
      </c>
      <c r="M477" s="653">
        <v>1</v>
      </c>
      <c r="N477" s="654">
        <v>546.25</v>
      </c>
    </row>
    <row r="478" spans="1:14" ht="14.4" customHeight="1" x14ac:dyDescent="0.3">
      <c r="A478" s="649" t="s">
        <v>595</v>
      </c>
      <c r="B478" s="650" t="s">
        <v>3038</v>
      </c>
      <c r="C478" s="651" t="s">
        <v>606</v>
      </c>
      <c r="D478" s="652" t="s">
        <v>3040</v>
      </c>
      <c r="E478" s="651" t="s">
        <v>627</v>
      </c>
      <c r="F478" s="652" t="s">
        <v>3046</v>
      </c>
      <c r="G478" s="651" t="s">
        <v>639</v>
      </c>
      <c r="H478" s="651" t="s">
        <v>2008</v>
      </c>
      <c r="I478" s="651" t="s">
        <v>2009</v>
      </c>
      <c r="J478" s="651" t="s">
        <v>2010</v>
      </c>
      <c r="K478" s="651" t="s">
        <v>2011</v>
      </c>
      <c r="L478" s="653">
        <v>41.34</v>
      </c>
      <c r="M478" s="653">
        <v>1</v>
      </c>
      <c r="N478" s="654">
        <v>41.34</v>
      </c>
    </row>
    <row r="479" spans="1:14" ht="14.4" customHeight="1" x14ac:dyDescent="0.3">
      <c r="A479" s="649" t="s">
        <v>595</v>
      </c>
      <c r="B479" s="650" t="s">
        <v>3038</v>
      </c>
      <c r="C479" s="651" t="s">
        <v>606</v>
      </c>
      <c r="D479" s="652" t="s">
        <v>3040</v>
      </c>
      <c r="E479" s="651" t="s">
        <v>627</v>
      </c>
      <c r="F479" s="652" t="s">
        <v>3046</v>
      </c>
      <c r="G479" s="651" t="s">
        <v>639</v>
      </c>
      <c r="H479" s="651" t="s">
        <v>1136</v>
      </c>
      <c r="I479" s="651" t="s">
        <v>1137</v>
      </c>
      <c r="J479" s="651" t="s">
        <v>1138</v>
      </c>
      <c r="K479" s="651" t="s">
        <v>1139</v>
      </c>
      <c r="L479" s="653">
        <v>724.03600000000006</v>
      </c>
      <c r="M479" s="653">
        <v>10</v>
      </c>
      <c r="N479" s="654">
        <v>7240.3600000000006</v>
      </c>
    </row>
    <row r="480" spans="1:14" ht="14.4" customHeight="1" x14ac:dyDescent="0.3">
      <c r="A480" s="649" t="s">
        <v>595</v>
      </c>
      <c r="B480" s="650" t="s">
        <v>3038</v>
      </c>
      <c r="C480" s="651" t="s">
        <v>606</v>
      </c>
      <c r="D480" s="652" t="s">
        <v>3040</v>
      </c>
      <c r="E480" s="651" t="s">
        <v>627</v>
      </c>
      <c r="F480" s="652" t="s">
        <v>3046</v>
      </c>
      <c r="G480" s="651" t="s">
        <v>639</v>
      </c>
      <c r="H480" s="651" t="s">
        <v>2012</v>
      </c>
      <c r="I480" s="651" t="s">
        <v>237</v>
      </c>
      <c r="J480" s="651" t="s">
        <v>2013</v>
      </c>
      <c r="K480" s="651"/>
      <c r="L480" s="653">
        <v>78.390317316524715</v>
      </c>
      <c r="M480" s="653">
        <v>4</v>
      </c>
      <c r="N480" s="654">
        <v>313.56126926609886</v>
      </c>
    </row>
    <row r="481" spans="1:14" ht="14.4" customHeight="1" x14ac:dyDescent="0.3">
      <c r="A481" s="649" t="s">
        <v>595</v>
      </c>
      <c r="B481" s="650" t="s">
        <v>3038</v>
      </c>
      <c r="C481" s="651" t="s">
        <v>606</v>
      </c>
      <c r="D481" s="652" t="s">
        <v>3040</v>
      </c>
      <c r="E481" s="651" t="s">
        <v>627</v>
      </c>
      <c r="F481" s="652" t="s">
        <v>3046</v>
      </c>
      <c r="G481" s="651" t="s">
        <v>639</v>
      </c>
      <c r="H481" s="651" t="s">
        <v>2014</v>
      </c>
      <c r="I481" s="651" t="s">
        <v>2015</v>
      </c>
      <c r="J481" s="651" t="s">
        <v>2016</v>
      </c>
      <c r="K481" s="651" t="s">
        <v>2017</v>
      </c>
      <c r="L481" s="653">
        <v>174.79948841978086</v>
      </c>
      <c r="M481" s="653">
        <v>1</v>
      </c>
      <c r="N481" s="654">
        <v>174.79948841978086</v>
      </c>
    </row>
    <row r="482" spans="1:14" ht="14.4" customHeight="1" x14ac:dyDescent="0.3">
      <c r="A482" s="649" t="s">
        <v>595</v>
      </c>
      <c r="B482" s="650" t="s">
        <v>3038</v>
      </c>
      <c r="C482" s="651" t="s">
        <v>606</v>
      </c>
      <c r="D482" s="652" t="s">
        <v>3040</v>
      </c>
      <c r="E482" s="651" t="s">
        <v>627</v>
      </c>
      <c r="F482" s="652" t="s">
        <v>3046</v>
      </c>
      <c r="G482" s="651" t="s">
        <v>639</v>
      </c>
      <c r="H482" s="651" t="s">
        <v>2018</v>
      </c>
      <c r="I482" s="651" t="s">
        <v>2019</v>
      </c>
      <c r="J482" s="651" t="s">
        <v>2020</v>
      </c>
      <c r="K482" s="651" t="s">
        <v>2021</v>
      </c>
      <c r="L482" s="653">
        <v>202.15500000000009</v>
      </c>
      <c r="M482" s="653">
        <v>2</v>
      </c>
      <c r="N482" s="654">
        <v>404.31000000000017</v>
      </c>
    </row>
    <row r="483" spans="1:14" ht="14.4" customHeight="1" x14ac:dyDescent="0.3">
      <c r="A483" s="649" t="s">
        <v>595</v>
      </c>
      <c r="B483" s="650" t="s">
        <v>3038</v>
      </c>
      <c r="C483" s="651" t="s">
        <v>606</v>
      </c>
      <c r="D483" s="652" t="s">
        <v>3040</v>
      </c>
      <c r="E483" s="651" t="s">
        <v>627</v>
      </c>
      <c r="F483" s="652" t="s">
        <v>3046</v>
      </c>
      <c r="G483" s="651" t="s">
        <v>639</v>
      </c>
      <c r="H483" s="651" t="s">
        <v>2022</v>
      </c>
      <c r="I483" s="651" t="s">
        <v>2023</v>
      </c>
      <c r="J483" s="651" t="s">
        <v>2024</v>
      </c>
      <c r="K483" s="651" t="s">
        <v>2025</v>
      </c>
      <c r="L483" s="653">
        <v>88.96</v>
      </c>
      <c r="M483" s="653">
        <v>1</v>
      </c>
      <c r="N483" s="654">
        <v>88.96</v>
      </c>
    </row>
    <row r="484" spans="1:14" ht="14.4" customHeight="1" x14ac:dyDescent="0.3">
      <c r="A484" s="649" t="s">
        <v>595</v>
      </c>
      <c r="B484" s="650" t="s">
        <v>3038</v>
      </c>
      <c r="C484" s="651" t="s">
        <v>606</v>
      </c>
      <c r="D484" s="652" t="s">
        <v>3040</v>
      </c>
      <c r="E484" s="651" t="s">
        <v>627</v>
      </c>
      <c r="F484" s="652" t="s">
        <v>3046</v>
      </c>
      <c r="G484" s="651" t="s">
        <v>639</v>
      </c>
      <c r="H484" s="651" t="s">
        <v>2026</v>
      </c>
      <c r="I484" s="651" t="s">
        <v>2026</v>
      </c>
      <c r="J484" s="651" t="s">
        <v>1150</v>
      </c>
      <c r="K484" s="651" t="s">
        <v>2027</v>
      </c>
      <c r="L484" s="653">
        <v>231.76095415700283</v>
      </c>
      <c r="M484" s="653">
        <v>2</v>
      </c>
      <c r="N484" s="654">
        <v>463.52190831400566</v>
      </c>
    </row>
    <row r="485" spans="1:14" ht="14.4" customHeight="1" x14ac:dyDescent="0.3">
      <c r="A485" s="649" t="s">
        <v>595</v>
      </c>
      <c r="B485" s="650" t="s">
        <v>3038</v>
      </c>
      <c r="C485" s="651" t="s">
        <v>606</v>
      </c>
      <c r="D485" s="652" t="s">
        <v>3040</v>
      </c>
      <c r="E485" s="651" t="s">
        <v>627</v>
      </c>
      <c r="F485" s="652" t="s">
        <v>3046</v>
      </c>
      <c r="G485" s="651" t="s">
        <v>639</v>
      </c>
      <c r="H485" s="651" t="s">
        <v>2028</v>
      </c>
      <c r="I485" s="651" t="s">
        <v>2029</v>
      </c>
      <c r="J485" s="651" t="s">
        <v>2030</v>
      </c>
      <c r="K485" s="651" t="s">
        <v>2031</v>
      </c>
      <c r="L485" s="653">
        <v>32</v>
      </c>
      <c r="M485" s="653">
        <v>3</v>
      </c>
      <c r="N485" s="654">
        <v>96</v>
      </c>
    </row>
    <row r="486" spans="1:14" ht="14.4" customHeight="1" x14ac:dyDescent="0.3">
      <c r="A486" s="649" t="s">
        <v>595</v>
      </c>
      <c r="B486" s="650" t="s">
        <v>3038</v>
      </c>
      <c r="C486" s="651" t="s">
        <v>606</v>
      </c>
      <c r="D486" s="652" t="s">
        <v>3040</v>
      </c>
      <c r="E486" s="651" t="s">
        <v>627</v>
      </c>
      <c r="F486" s="652" t="s">
        <v>3046</v>
      </c>
      <c r="G486" s="651" t="s">
        <v>639</v>
      </c>
      <c r="H486" s="651" t="s">
        <v>1144</v>
      </c>
      <c r="I486" s="651" t="s">
        <v>1145</v>
      </c>
      <c r="J486" s="651" t="s">
        <v>1146</v>
      </c>
      <c r="K486" s="651" t="s">
        <v>1147</v>
      </c>
      <c r="L486" s="653">
        <v>117.73914032669057</v>
      </c>
      <c r="M486" s="653">
        <v>124</v>
      </c>
      <c r="N486" s="654">
        <v>14599.653400509631</v>
      </c>
    </row>
    <row r="487" spans="1:14" ht="14.4" customHeight="1" x14ac:dyDescent="0.3">
      <c r="A487" s="649" t="s">
        <v>595</v>
      </c>
      <c r="B487" s="650" t="s">
        <v>3038</v>
      </c>
      <c r="C487" s="651" t="s">
        <v>606</v>
      </c>
      <c r="D487" s="652" t="s">
        <v>3040</v>
      </c>
      <c r="E487" s="651" t="s">
        <v>627</v>
      </c>
      <c r="F487" s="652" t="s">
        <v>3046</v>
      </c>
      <c r="G487" s="651" t="s">
        <v>639</v>
      </c>
      <c r="H487" s="651" t="s">
        <v>1148</v>
      </c>
      <c r="I487" s="651" t="s">
        <v>1149</v>
      </c>
      <c r="J487" s="651" t="s">
        <v>1150</v>
      </c>
      <c r="K487" s="651" t="s">
        <v>1151</v>
      </c>
      <c r="L487" s="653">
        <v>126.8972081100424</v>
      </c>
      <c r="M487" s="653">
        <v>11</v>
      </c>
      <c r="N487" s="654">
        <v>1395.8692892104664</v>
      </c>
    </row>
    <row r="488" spans="1:14" ht="14.4" customHeight="1" x14ac:dyDescent="0.3">
      <c r="A488" s="649" t="s">
        <v>595</v>
      </c>
      <c r="B488" s="650" t="s">
        <v>3038</v>
      </c>
      <c r="C488" s="651" t="s">
        <v>606</v>
      </c>
      <c r="D488" s="652" t="s">
        <v>3040</v>
      </c>
      <c r="E488" s="651" t="s">
        <v>627</v>
      </c>
      <c r="F488" s="652" t="s">
        <v>3046</v>
      </c>
      <c r="G488" s="651" t="s">
        <v>639</v>
      </c>
      <c r="H488" s="651" t="s">
        <v>2032</v>
      </c>
      <c r="I488" s="651" t="s">
        <v>2033</v>
      </c>
      <c r="J488" s="651" t="s">
        <v>2034</v>
      </c>
      <c r="K488" s="651" t="s">
        <v>2035</v>
      </c>
      <c r="L488" s="653">
        <v>78.399999999999963</v>
      </c>
      <c r="M488" s="653">
        <v>1</v>
      </c>
      <c r="N488" s="654">
        <v>78.399999999999963</v>
      </c>
    </row>
    <row r="489" spans="1:14" ht="14.4" customHeight="1" x14ac:dyDescent="0.3">
      <c r="A489" s="649" t="s">
        <v>595</v>
      </c>
      <c r="B489" s="650" t="s">
        <v>3038</v>
      </c>
      <c r="C489" s="651" t="s">
        <v>606</v>
      </c>
      <c r="D489" s="652" t="s">
        <v>3040</v>
      </c>
      <c r="E489" s="651" t="s">
        <v>627</v>
      </c>
      <c r="F489" s="652" t="s">
        <v>3046</v>
      </c>
      <c r="G489" s="651" t="s">
        <v>639</v>
      </c>
      <c r="H489" s="651" t="s">
        <v>2036</v>
      </c>
      <c r="I489" s="651" t="s">
        <v>2037</v>
      </c>
      <c r="J489" s="651" t="s">
        <v>2038</v>
      </c>
      <c r="K489" s="651" t="s">
        <v>2039</v>
      </c>
      <c r="L489" s="653">
        <v>102.93000000000004</v>
      </c>
      <c r="M489" s="653">
        <v>1</v>
      </c>
      <c r="N489" s="654">
        <v>102.93000000000004</v>
      </c>
    </row>
    <row r="490" spans="1:14" ht="14.4" customHeight="1" x14ac:dyDescent="0.3">
      <c r="A490" s="649" t="s">
        <v>595</v>
      </c>
      <c r="B490" s="650" t="s">
        <v>3038</v>
      </c>
      <c r="C490" s="651" t="s">
        <v>606</v>
      </c>
      <c r="D490" s="652" t="s">
        <v>3040</v>
      </c>
      <c r="E490" s="651" t="s">
        <v>627</v>
      </c>
      <c r="F490" s="652" t="s">
        <v>3046</v>
      </c>
      <c r="G490" s="651" t="s">
        <v>639</v>
      </c>
      <c r="H490" s="651" t="s">
        <v>2040</v>
      </c>
      <c r="I490" s="651" t="s">
        <v>2040</v>
      </c>
      <c r="J490" s="651" t="s">
        <v>2041</v>
      </c>
      <c r="K490" s="651" t="s">
        <v>2042</v>
      </c>
      <c r="L490" s="653">
        <v>96.370000000000033</v>
      </c>
      <c r="M490" s="653">
        <v>1</v>
      </c>
      <c r="N490" s="654">
        <v>96.370000000000033</v>
      </c>
    </row>
    <row r="491" spans="1:14" ht="14.4" customHeight="1" x14ac:dyDescent="0.3">
      <c r="A491" s="649" t="s">
        <v>595</v>
      </c>
      <c r="B491" s="650" t="s">
        <v>3038</v>
      </c>
      <c r="C491" s="651" t="s">
        <v>606</v>
      </c>
      <c r="D491" s="652" t="s">
        <v>3040</v>
      </c>
      <c r="E491" s="651" t="s">
        <v>627</v>
      </c>
      <c r="F491" s="652" t="s">
        <v>3046</v>
      </c>
      <c r="G491" s="651" t="s">
        <v>639</v>
      </c>
      <c r="H491" s="651" t="s">
        <v>1156</v>
      </c>
      <c r="I491" s="651" t="s">
        <v>1157</v>
      </c>
      <c r="J491" s="651" t="s">
        <v>1158</v>
      </c>
      <c r="K491" s="651" t="s">
        <v>1159</v>
      </c>
      <c r="L491" s="653">
        <v>399.48</v>
      </c>
      <c r="M491" s="653">
        <v>4</v>
      </c>
      <c r="N491" s="654">
        <v>1597.92</v>
      </c>
    </row>
    <row r="492" spans="1:14" ht="14.4" customHeight="1" x14ac:dyDescent="0.3">
      <c r="A492" s="649" t="s">
        <v>595</v>
      </c>
      <c r="B492" s="650" t="s">
        <v>3038</v>
      </c>
      <c r="C492" s="651" t="s">
        <v>606</v>
      </c>
      <c r="D492" s="652" t="s">
        <v>3040</v>
      </c>
      <c r="E492" s="651" t="s">
        <v>627</v>
      </c>
      <c r="F492" s="652" t="s">
        <v>3046</v>
      </c>
      <c r="G492" s="651" t="s">
        <v>639</v>
      </c>
      <c r="H492" s="651" t="s">
        <v>2043</v>
      </c>
      <c r="I492" s="651" t="s">
        <v>237</v>
      </c>
      <c r="J492" s="651" t="s">
        <v>2044</v>
      </c>
      <c r="K492" s="651"/>
      <c r="L492" s="653">
        <v>72.434806900502124</v>
      </c>
      <c r="M492" s="653">
        <v>11</v>
      </c>
      <c r="N492" s="654">
        <v>796.78287590552338</v>
      </c>
    </row>
    <row r="493" spans="1:14" ht="14.4" customHeight="1" x14ac:dyDescent="0.3">
      <c r="A493" s="649" t="s">
        <v>595</v>
      </c>
      <c r="B493" s="650" t="s">
        <v>3038</v>
      </c>
      <c r="C493" s="651" t="s">
        <v>606</v>
      </c>
      <c r="D493" s="652" t="s">
        <v>3040</v>
      </c>
      <c r="E493" s="651" t="s">
        <v>627</v>
      </c>
      <c r="F493" s="652" t="s">
        <v>3046</v>
      </c>
      <c r="G493" s="651" t="s">
        <v>639</v>
      </c>
      <c r="H493" s="651" t="s">
        <v>1164</v>
      </c>
      <c r="I493" s="651" t="s">
        <v>237</v>
      </c>
      <c r="J493" s="651" t="s">
        <v>1165</v>
      </c>
      <c r="K493" s="651"/>
      <c r="L493" s="653">
        <v>280.48498221866168</v>
      </c>
      <c r="M493" s="653">
        <v>2</v>
      </c>
      <c r="N493" s="654">
        <v>560.96996443732337</v>
      </c>
    </row>
    <row r="494" spans="1:14" ht="14.4" customHeight="1" x14ac:dyDescent="0.3">
      <c r="A494" s="649" t="s">
        <v>595</v>
      </c>
      <c r="B494" s="650" t="s">
        <v>3038</v>
      </c>
      <c r="C494" s="651" t="s">
        <v>606</v>
      </c>
      <c r="D494" s="652" t="s">
        <v>3040</v>
      </c>
      <c r="E494" s="651" t="s">
        <v>627</v>
      </c>
      <c r="F494" s="652" t="s">
        <v>3046</v>
      </c>
      <c r="G494" s="651" t="s">
        <v>639</v>
      </c>
      <c r="H494" s="651" t="s">
        <v>2045</v>
      </c>
      <c r="I494" s="651" t="s">
        <v>2045</v>
      </c>
      <c r="J494" s="651" t="s">
        <v>2046</v>
      </c>
      <c r="K494" s="651" t="s">
        <v>2047</v>
      </c>
      <c r="L494" s="653">
        <v>71.57999999999997</v>
      </c>
      <c r="M494" s="653">
        <v>1</v>
      </c>
      <c r="N494" s="654">
        <v>71.57999999999997</v>
      </c>
    </row>
    <row r="495" spans="1:14" ht="14.4" customHeight="1" x14ac:dyDescent="0.3">
      <c r="A495" s="649" t="s">
        <v>595</v>
      </c>
      <c r="B495" s="650" t="s">
        <v>3038</v>
      </c>
      <c r="C495" s="651" t="s">
        <v>606</v>
      </c>
      <c r="D495" s="652" t="s">
        <v>3040</v>
      </c>
      <c r="E495" s="651" t="s">
        <v>627</v>
      </c>
      <c r="F495" s="652" t="s">
        <v>3046</v>
      </c>
      <c r="G495" s="651" t="s">
        <v>639</v>
      </c>
      <c r="H495" s="651" t="s">
        <v>2048</v>
      </c>
      <c r="I495" s="651" t="s">
        <v>2049</v>
      </c>
      <c r="J495" s="651" t="s">
        <v>2050</v>
      </c>
      <c r="K495" s="651" t="s">
        <v>2051</v>
      </c>
      <c r="L495" s="653">
        <v>38.24</v>
      </c>
      <c r="M495" s="653">
        <v>1</v>
      </c>
      <c r="N495" s="654">
        <v>38.24</v>
      </c>
    </row>
    <row r="496" spans="1:14" ht="14.4" customHeight="1" x14ac:dyDescent="0.3">
      <c r="A496" s="649" t="s">
        <v>595</v>
      </c>
      <c r="B496" s="650" t="s">
        <v>3038</v>
      </c>
      <c r="C496" s="651" t="s">
        <v>606</v>
      </c>
      <c r="D496" s="652" t="s">
        <v>3040</v>
      </c>
      <c r="E496" s="651" t="s">
        <v>627</v>
      </c>
      <c r="F496" s="652" t="s">
        <v>3046</v>
      </c>
      <c r="G496" s="651" t="s">
        <v>639</v>
      </c>
      <c r="H496" s="651" t="s">
        <v>2052</v>
      </c>
      <c r="I496" s="651" t="s">
        <v>2053</v>
      </c>
      <c r="J496" s="651" t="s">
        <v>2054</v>
      </c>
      <c r="K496" s="651" t="s">
        <v>2055</v>
      </c>
      <c r="L496" s="653">
        <v>373.55</v>
      </c>
      <c r="M496" s="653">
        <v>1</v>
      </c>
      <c r="N496" s="654">
        <v>373.55</v>
      </c>
    </row>
    <row r="497" spans="1:14" ht="14.4" customHeight="1" x14ac:dyDescent="0.3">
      <c r="A497" s="649" t="s">
        <v>595</v>
      </c>
      <c r="B497" s="650" t="s">
        <v>3038</v>
      </c>
      <c r="C497" s="651" t="s">
        <v>606</v>
      </c>
      <c r="D497" s="652" t="s">
        <v>3040</v>
      </c>
      <c r="E497" s="651" t="s">
        <v>627</v>
      </c>
      <c r="F497" s="652" t="s">
        <v>3046</v>
      </c>
      <c r="G497" s="651" t="s">
        <v>639</v>
      </c>
      <c r="H497" s="651" t="s">
        <v>1166</v>
      </c>
      <c r="I497" s="651" t="s">
        <v>1167</v>
      </c>
      <c r="J497" s="651" t="s">
        <v>1168</v>
      </c>
      <c r="K497" s="651" t="s">
        <v>1169</v>
      </c>
      <c r="L497" s="653">
        <v>236.99687884108866</v>
      </c>
      <c r="M497" s="653">
        <v>1</v>
      </c>
      <c r="N497" s="654">
        <v>236.99687884108866</v>
      </c>
    </row>
    <row r="498" spans="1:14" ht="14.4" customHeight="1" x14ac:dyDescent="0.3">
      <c r="A498" s="649" t="s">
        <v>595</v>
      </c>
      <c r="B498" s="650" t="s">
        <v>3038</v>
      </c>
      <c r="C498" s="651" t="s">
        <v>606</v>
      </c>
      <c r="D498" s="652" t="s">
        <v>3040</v>
      </c>
      <c r="E498" s="651" t="s">
        <v>627</v>
      </c>
      <c r="F498" s="652" t="s">
        <v>3046</v>
      </c>
      <c r="G498" s="651" t="s">
        <v>639</v>
      </c>
      <c r="H498" s="651" t="s">
        <v>1170</v>
      </c>
      <c r="I498" s="651" t="s">
        <v>1171</v>
      </c>
      <c r="J498" s="651" t="s">
        <v>1172</v>
      </c>
      <c r="K498" s="651" t="s">
        <v>1173</v>
      </c>
      <c r="L498" s="653">
        <v>60.46</v>
      </c>
      <c r="M498" s="653">
        <v>1</v>
      </c>
      <c r="N498" s="654">
        <v>60.46</v>
      </c>
    </row>
    <row r="499" spans="1:14" ht="14.4" customHeight="1" x14ac:dyDescent="0.3">
      <c r="A499" s="649" t="s">
        <v>595</v>
      </c>
      <c r="B499" s="650" t="s">
        <v>3038</v>
      </c>
      <c r="C499" s="651" t="s">
        <v>606</v>
      </c>
      <c r="D499" s="652" t="s">
        <v>3040</v>
      </c>
      <c r="E499" s="651" t="s">
        <v>627</v>
      </c>
      <c r="F499" s="652" t="s">
        <v>3046</v>
      </c>
      <c r="G499" s="651" t="s">
        <v>639</v>
      </c>
      <c r="H499" s="651" t="s">
        <v>2056</v>
      </c>
      <c r="I499" s="651" t="s">
        <v>2057</v>
      </c>
      <c r="J499" s="651" t="s">
        <v>2058</v>
      </c>
      <c r="K499" s="651" t="s">
        <v>2059</v>
      </c>
      <c r="L499" s="653">
        <v>67.69</v>
      </c>
      <c r="M499" s="653">
        <v>1</v>
      </c>
      <c r="N499" s="654">
        <v>67.69</v>
      </c>
    </row>
    <row r="500" spans="1:14" ht="14.4" customHeight="1" x14ac:dyDescent="0.3">
      <c r="A500" s="649" t="s">
        <v>595</v>
      </c>
      <c r="B500" s="650" t="s">
        <v>3038</v>
      </c>
      <c r="C500" s="651" t="s">
        <v>606</v>
      </c>
      <c r="D500" s="652" t="s">
        <v>3040</v>
      </c>
      <c r="E500" s="651" t="s">
        <v>627</v>
      </c>
      <c r="F500" s="652" t="s">
        <v>3046</v>
      </c>
      <c r="G500" s="651" t="s">
        <v>639</v>
      </c>
      <c r="H500" s="651" t="s">
        <v>2060</v>
      </c>
      <c r="I500" s="651" t="s">
        <v>2061</v>
      </c>
      <c r="J500" s="651" t="s">
        <v>2062</v>
      </c>
      <c r="K500" s="651" t="s">
        <v>2063</v>
      </c>
      <c r="L500" s="653">
        <v>40.310000000000009</v>
      </c>
      <c r="M500" s="653">
        <v>1</v>
      </c>
      <c r="N500" s="654">
        <v>40.310000000000009</v>
      </c>
    </row>
    <row r="501" spans="1:14" ht="14.4" customHeight="1" x14ac:dyDescent="0.3">
      <c r="A501" s="649" t="s">
        <v>595</v>
      </c>
      <c r="B501" s="650" t="s">
        <v>3038</v>
      </c>
      <c r="C501" s="651" t="s">
        <v>606</v>
      </c>
      <c r="D501" s="652" t="s">
        <v>3040</v>
      </c>
      <c r="E501" s="651" t="s">
        <v>627</v>
      </c>
      <c r="F501" s="652" t="s">
        <v>3046</v>
      </c>
      <c r="G501" s="651" t="s">
        <v>639</v>
      </c>
      <c r="H501" s="651" t="s">
        <v>2064</v>
      </c>
      <c r="I501" s="651" t="s">
        <v>2065</v>
      </c>
      <c r="J501" s="651" t="s">
        <v>2066</v>
      </c>
      <c r="K501" s="651" t="s">
        <v>2067</v>
      </c>
      <c r="L501" s="653">
        <v>122.41</v>
      </c>
      <c r="M501" s="653">
        <v>1</v>
      </c>
      <c r="N501" s="654">
        <v>122.41</v>
      </c>
    </row>
    <row r="502" spans="1:14" ht="14.4" customHeight="1" x14ac:dyDescent="0.3">
      <c r="A502" s="649" t="s">
        <v>595</v>
      </c>
      <c r="B502" s="650" t="s">
        <v>3038</v>
      </c>
      <c r="C502" s="651" t="s">
        <v>606</v>
      </c>
      <c r="D502" s="652" t="s">
        <v>3040</v>
      </c>
      <c r="E502" s="651" t="s">
        <v>627</v>
      </c>
      <c r="F502" s="652" t="s">
        <v>3046</v>
      </c>
      <c r="G502" s="651" t="s">
        <v>639</v>
      </c>
      <c r="H502" s="651" t="s">
        <v>2068</v>
      </c>
      <c r="I502" s="651" t="s">
        <v>237</v>
      </c>
      <c r="J502" s="651" t="s">
        <v>2069</v>
      </c>
      <c r="K502" s="651"/>
      <c r="L502" s="653">
        <v>203.40294931294258</v>
      </c>
      <c r="M502" s="653">
        <v>2</v>
      </c>
      <c r="N502" s="654">
        <v>406.80589862588516</v>
      </c>
    </row>
    <row r="503" spans="1:14" ht="14.4" customHeight="1" x14ac:dyDescent="0.3">
      <c r="A503" s="649" t="s">
        <v>595</v>
      </c>
      <c r="B503" s="650" t="s">
        <v>3038</v>
      </c>
      <c r="C503" s="651" t="s">
        <v>606</v>
      </c>
      <c r="D503" s="652" t="s">
        <v>3040</v>
      </c>
      <c r="E503" s="651" t="s">
        <v>627</v>
      </c>
      <c r="F503" s="652" t="s">
        <v>3046</v>
      </c>
      <c r="G503" s="651" t="s">
        <v>639</v>
      </c>
      <c r="H503" s="651" t="s">
        <v>2070</v>
      </c>
      <c r="I503" s="651" t="s">
        <v>237</v>
      </c>
      <c r="J503" s="651" t="s">
        <v>2071</v>
      </c>
      <c r="K503" s="651"/>
      <c r="L503" s="653">
        <v>204.26072407693911</v>
      </c>
      <c r="M503" s="653">
        <v>1</v>
      </c>
      <c r="N503" s="654">
        <v>204.26072407693911</v>
      </c>
    </row>
    <row r="504" spans="1:14" ht="14.4" customHeight="1" x14ac:dyDescent="0.3">
      <c r="A504" s="649" t="s">
        <v>595</v>
      </c>
      <c r="B504" s="650" t="s">
        <v>3038</v>
      </c>
      <c r="C504" s="651" t="s">
        <v>606</v>
      </c>
      <c r="D504" s="652" t="s">
        <v>3040</v>
      </c>
      <c r="E504" s="651" t="s">
        <v>627</v>
      </c>
      <c r="F504" s="652" t="s">
        <v>3046</v>
      </c>
      <c r="G504" s="651" t="s">
        <v>639</v>
      </c>
      <c r="H504" s="651" t="s">
        <v>2072</v>
      </c>
      <c r="I504" s="651" t="s">
        <v>2073</v>
      </c>
      <c r="J504" s="651" t="s">
        <v>2074</v>
      </c>
      <c r="K504" s="651" t="s">
        <v>2075</v>
      </c>
      <c r="L504" s="653">
        <v>262.22999999999996</v>
      </c>
      <c r="M504" s="653">
        <v>1</v>
      </c>
      <c r="N504" s="654">
        <v>262.22999999999996</v>
      </c>
    </row>
    <row r="505" spans="1:14" ht="14.4" customHeight="1" x14ac:dyDescent="0.3">
      <c r="A505" s="649" t="s">
        <v>595</v>
      </c>
      <c r="B505" s="650" t="s">
        <v>3038</v>
      </c>
      <c r="C505" s="651" t="s">
        <v>606</v>
      </c>
      <c r="D505" s="652" t="s">
        <v>3040</v>
      </c>
      <c r="E505" s="651" t="s">
        <v>627</v>
      </c>
      <c r="F505" s="652" t="s">
        <v>3046</v>
      </c>
      <c r="G505" s="651" t="s">
        <v>639</v>
      </c>
      <c r="H505" s="651" t="s">
        <v>2076</v>
      </c>
      <c r="I505" s="651" t="s">
        <v>2077</v>
      </c>
      <c r="J505" s="651" t="s">
        <v>2078</v>
      </c>
      <c r="K505" s="651" t="s">
        <v>2079</v>
      </c>
      <c r="L505" s="653">
        <v>636.16999999999996</v>
      </c>
      <c r="M505" s="653">
        <v>1</v>
      </c>
      <c r="N505" s="654">
        <v>636.16999999999996</v>
      </c>
    </row>
    <row r="506" spans="1:14" ht="14.4" customHeight="1" x14ac:dyDescent="0.3">
      <c r="A506" s="649" t="s">
        <v>595</v>
      </c>
      <c r="B506" s="650" t="s">
        <v>3038</v>
      </c>
      <c r="C506" s="651" t="s">
        <v>606</v>
      </c>
      <c r="D506" s="652" t="s">
        <v>3040</v>
      </c>
      <c r="E506" s="651" t="s">
        <v>627</v>
      </c>
      <c r="F506" s="652" t="s">
        <v>3046</v>
      </c>
      <c r="G506" s="651" t="s">
        <v>639</v>
      </c>
      <c r="H506" s="651" t="s">
        <v>1184</v>
      </c>
      <c r="I506" s="651" t="s">
        <v>237</v>
      </c>
      <c r="J506" s="651" t="s">
        <v>1185</v>
      </c>
      <c r="K506" s="651"/>
      <c r="L506" s="653">
        <v>116.22589406217628</v>
      </c>
      <c r="M506" s="653">
        <v>2</v>
      </c>
      <c r="N506" s="654">
        <v>232.45178812435256</v>
      </c>
    </row>
    <row r="507" spans="1:14" ht="14.4" customHeight="1" x14ac:dyDescent="0.3">
      <c r="A507" s="649" t="s">
        <v>595</v>
      </c>
      <c r="B507" s="650" t="s">
        <v>3038</v>
      </c>
      <c r="C507" s="651" t="s">
        <v>606</v>
      </c>
      <c r="D507" s="652" t="s">
        <v>3040</v>
      </c>
      <c r="E507" s="651" t="s">
        <v>627</v>
      </c>
      <c r="F507" s="652" t="s">
        <v>3046</v>
      </c>
      <c r="G507" s="651" t="s">
        <v>639</v>
      </c>
      <c r="H507" s="651" t="s">
        <v>1186</v>
      </c>
      <c r="I507" s="651" t="s">
        <v>1187</v>
      </c>
      <c r="J507" s="651" t="s">
        <v>1188</v>
      </c>
      <c r="K507" s="651" t="s">
        <v>1060</v>
      </c>
      <c r="L507" s="653">
        <v>43.8</v>
      </c>
      <c r="M507" s="653">
        <v>9</v>
      </c>
      <c r="N507" s="654">
        <v>394.2</v>
      </c>
    </row>
    <row r="508" spans="1:14" ht="14.4" customHeight="1" x14ac:dyDescent="0.3">
      <c r="A508" s="649" t="s">
        <v>595</v>
      </c>
      <c r="B508" s="650" t="s">
        <v>3038</v>
      </c>
      <c r="C508" s="651" t="s">
        <v>606</v>
      </c>
      <c r="D508" s="652" t="s">
        <v>3040</v>
      </c>
      <c r="E508" s="651" t="s">
        <v>627</v>
      </c>
      <c r="F508" s="652" t="s">
        <v>3046</v>
      </c>
      <c r="G508" s="651" t="s">
        <v>639</v>
      </c>
      <c r="H508" s="651" t="s">
        <v>2080</v>
      </c>
      <c r="I508" s="651" t="s">
        <v>2081</v>
      </c>
      <c r="J508" s="651" t="s">
        <v>2082</v>
      </c>
      <c r="K508" s="651" t="s">
        <v>2083</v>
      </c>
      <c r="L508" s="653">
        <v>116.78999999999999</v>
      </c>
      <c r="M508" s="653">
        <v>1</v>
      </c>
      <c r="N508" s="654">
        <v>116.78999999999999</v>
      </c>
    </row>
    <row r="509" spans="1:14" ht="14.4" customHeight="1" x14ac:dyDescent="0.3">
      <c r="A509" s="649" t="s">
        <v>595</v>
      </c>
      <c r="B509" s="650" t="s">
        <v>3038</v>
      </c>
      <c r="C509" s="651" t="s">
        <v>606</v>
      </c>
      <c r="D509" s="652" t="s">
        <v>3040</v>
      </c>
      <c r="E509" s="651" t="s">
        <v>627</v>
      </c>
      <c r="F509" s="652" t="s">
        <v>3046</v>
      </c>
      <c r="G509" s="651" t="s">
        <v>639</v>
      </c>
      <c r="H509" s="651" t="s">
        <v>1189</v>
      </c>
      <c r="I509" s="651" t="s">
        <v>1190</v>
      </c>
      <c r="J509" s="651" t="s">
        <v>1191</v>
      </c>
      <c r="K509" s="651" t="s">
        <v>1192</v>
      </c>
      <c r="L509" s="653">
        <v>206.4</v>
      </c>
      <c r="M509" s="653">
        <v>1</v>
      </c>
      <c r="N509" s="654">
        <v>206.4</v>
      </c>
    </row>
    <row r="510" spans="1:14" ht="14.4" customHeight="1" x14ac:dyDescent="0.3">
      <c r="A510" s="649" t="s">
        <v>595</v>
      </c>
      <c r="B510" s="650" t="s">
        <v>3038</v>
      </c>
      <c r="C510" s="651" t="s">
        <v>606</v>
      </c>
      <c r="D510" s="652" t="s">
        <v>3040</v>
      </c>
      <c r="E510" s="651" t="s">
        <v>627</v>
      </c>
      <c r="F510" s="652" t="s">
        <v>3046</v>
      </c>
      <c r="G510" s="651" t="s">
        <v>639</v>
      </c>
      <c r="H510" s="651" t="s">
        <v>2084</v>
      </c>
      <c r="I510" s="651" t="s">
        <v>2085</v>
      </c>
      <c r="J510" s="651" t="s">
        <v>2086</v>
      </c>
      <c r="K510" s="651" t="s">
        <v>2087</v>
      </c>
      <c r="L510" s="653">
        <v>41.53</v>
      </c>
      <c r="M510" s="653">
        <v>1</v>
      </c>
      <c r="N510" s="654">
        <v>41.53</v>
      </c>
    </row>
    <row r="511" spans="1:14" ht="14.4" customHeight="1" x14ac:dyDescent="0.3">
      <c r="A511" s="649" t="s">
        <v>595</v>
      </c>
      <c r="B511" s="650" t="s">
        <v>3038</v>
      </c>
      <c r="C511" s="651" t="s">
        <v>606</v>
      </c>
      <c r="D511" s="652" t="s">
        <v>3040</v>
      </c>
      <c r="E511" s="651" t="s">
        <v>627</v>
      </c>
      <c r="F511" s="652" t="s">
        <v>3046</v>
      </c>
      <c r="G511" s="651" t="s">
        <v>639</v>
      </c>
      <c r="H511" s="651" t="s">
        <v>1193</v>
      </c>
      <c r="I511" s="651" t="s">
        <v>1194</v>
      </c>
      <c r="J511" s="651" t="s">
        <v>1195</v>
      </c>
      <c r="K511" s="651" t="s">
        <v>1196</v>
      </c>
      <c r="L511" s="653">
        <v>339.93999613782768</v>
      </c>
      <c r="M511" s="653">
        <v>6</v>
      </c>
      <c r="N511" s="654">
        <v>2039.6399768269662</v>
      </c>
    </row>
    <row r="512" spans="1:14" ht="14.4" customHeight="1" x14ac:dyDescent="0.3">
      <c r="A512" s="649" t="s">
        <v>595</v>
      </c>
      <c r="B512" s="650" t="s">
        <v>3038</v>
      </c>
      <c r="C512" s="651" t="s">
        <v>606</v>
      </c>
      <c r="D512" s="652" t="s">
        <v>3040</v>
      </c>
      <c r="E512" s="651" t="s">
        <v>627</v>
      </c>
      <c r="F512" s="652" t="s">
        <v>3046</v>
      </c>
      <c r="G512" s="651" t="s">
        <v>639</v>
      </c>
      <c r="H512" s="651" t="s">
        <v>2088</v>
      </c>
      <c r="I512" s="651" t="s">
        <v>237</v>
      </c>
      <c r="J512" s="651" t="s">
        <v>2089</v>
      </c>
      <c r="K512" s="651"/>
      <c r="L512" s="653">
        <v>51.508191099622117</v>
      </c>
      <c r="M512" s="653">
        <v>6</v>
      </c>
      <c r="N512" s="654">
        <v>309.04914659773272</v>
      </c>
    </row>
    <row r="513" spans="1:14" ht="14.4" customHeight="1" x14ac:dyDescent="0.3">
      <c r="A513" s="649" t="s">
        <v>595</v>
      </c>
      <c r="B513" s="650" t="s">
        <v>3038</v>
      </c>
      <c r="C513" s="651" t="s">
        <v>606</v>
      </c>
      <c r="D513" s="652" t="s">
        <v>3040</v>
      </c>
      <c r="E513" s="651" t="s">
        <v>627</v>
      </c>
      <c r="F513" s="652" t="s">
        <v>3046</v>
      </c>
      <c r="G513" s="651" t="s">
        <v>639</v>
      </c>
      <c r="H513" s="651" t="s">
        <v>1199</v>
      </c>
      <c r="I513" s="651" t="s">
        <v>1200</v>
      </c>
      <c r="J513" s="651" t="s">
        <v>1201</v>
      </c>
      <c r="K513" s="651"/>
      <c r="L513" s="653">
        <v>264.47702349706321</v>
      </c>
      <c r="M513" s="653">
        <v>2</v>
      </c>
      <c r="N513" s="654">
        <v>528.95404699412643</v>
      </c>
    </row>
    <row r="514" spans="1:14" ht="14.4" customHeight="1" x14ac:dyDescent="0.3">
      <c r="A514" s="649" t="s">
        <v>595</v>
      </c>
      <c r="B514" s="650" t="s">
        <v>3038</v>
      </c>
      <c r="C514" s="651" t="s">
        <v>606</v>
      </c>
      <c r="D514" s="652" t="s">
        <v>3040</v>
      </c>
      <c r="E514" s="651" t="s">
        <v>627</v>
      </c>
      <c r="F514" s="652" t="s">
        <v>3046</v>
      </c>
      <c r="G514" s="651" t="s">
        <v>639</v>
      </c>
      <c r="H514" s="651" t="s">
        <v>1206</v>
      </c>
      <c r="I514" s="651" t="s">
        <v>237</v>
      </c>
      <c r="J514" s="651" t="s">
        <v>1207</v>
      </c>
      <c r="K514" s="651"/>
      <c r="L514" s="653">
        <v>82.788808264446445</v>
      </c>
      <c r="M514" s="653">
        <v>3</v>
      </c>
      <c r="N514" s="654">
        <v>248.36642479333932</v>
      </c>
    </row>
    <row r="515" spans="1:14" ht="14.4" customHeight="1" x14ac:dyDescent="0.3">
      <c r="A515" s="649" t="s">
        <v>595</v>
      </c>
      <c r="B515" s="650" t="s">
        <v>3038</v>
      </c>
      <c r="C515" s="651" t="s">
        <v>606</v>
      </c>
      <c r="D515" s="652" t="s">
        <v>3040</v>
      </c>
      <c r="E515" s="651" t="s">
        <v>627</v>
      </c>
      <c r="F515" s="652" t="s">
        <v>3046</v>
      </c>
      <c r="G515" s="651" t="s">
        <v>639</v>
      </c>
      <c r="H515" s="651" t="s">
        <v>2090</v>
      </c>
      <c r="I515" s="651" t="s">
        <v>2091</v>
      </c>
      <c r="J515" s="651" t="s">
        <v>1191</v>
      </c>
      <c r="K515" s="651" t="s">
        <v>2092</v>
      </c>
      <c r="L515" s="653">
        <v>131.10009114933493</v>
      </c>
      <c r="M515" s="653">
        <v>2</v>
      </c>
      <c r="N515" s="654">
        <v>262.20018229866986</v>
      </c>
    </row>
    <row r="516" spans="1:14" ht="14.4" customHeight="1" x14ac:dyDescent="0.3">
      <c r="A516" s="649" t="s">
        <v>595</v>
      </c>
      <c r="B516" s="650" t="s">
        <v>3038</v>
      </c>
      <c r="C516" s="651" t="s">
        <v>606</v>
      </c>
      <c r="D516" s="652" t="s">
        <v>3040</v>
      </c>
      <c r="E516" s="651" t="s">
        <v>627</v>
      </c>
      <c r="F516" s="652" t="s">
        <v>3046</v>
      </c>
      <c r="G516" s="651" t="s">
        <v>639</v>
      </c>
      <c r="H516" s="651" t="s">
        <v>2093</v>
      </c>
      <c r="I516" s="651" t="s">
        <v>2093</v>
      </c>
      <c r="J516" s="651" t="s">
        <v>2094</v>
      </c>
      <c r="K516" s="651" t="s">
        <v>2095</v>
      </c>
      <c r="L516" s="653">
        <v>113.61987394486638</v>
      </c>
      <c r="M516" s="653">
        <v>4</v>
      </c>
      <c r="N516" s="654">
        <v>454.47949577946554</v>
      </c>
    </row>
    <row r="517" spans="1:14" ht="14.4" customHeight="1" x14ac:dyDescent="0.3">
      <c r="A517" s="649" t="s">
        <v>595</v>
      </c>
      <c r="B517" s="650" t="s">
        <v>3038</v>
      </c>
      <c r="C517" s="651" t="s">
        <v>606</v>
      </c>
      <c r="D517" s="652" t="s">
        <v>3040</v>
      </c>
      <c r="E517" s="651" t="s">
        <v>627</v>
      </c>
      <c r="F517" s="652" t="s">
        <v>3046</v>
      </c>
      <c r="G517" s="651" t="s">
        <v>639</v>
      </c>
      <c r="H517" s="651" t="s">
        <v>2096</v>
      </c>
      <c r="I517" s="651" t="s">
        <v>237</v>
      </c>
      <c r="J517" s="651" t="s">
        <v>2097</v>
      </c>
      <c r="K517" s="651"/>
      <c r="L517" s="653">
        <v>89.78</v>
      </c>
      <c r="M517" s="653">
        <v>1</v>
      </c>
      <c r="N517" s="654">
        <v>89.78</v>
      </c>
    </row>
    <row r="518" spans="1:14" ht="14.4" customHeight="1" x14ac:dyDescent="0.3">
      <c r="A518" s="649" t="s">
        <v>595</v>
      </c>
      <c r="B518" s="650" t="s">
        <v>3038</v>
      </c>
      <c r="C518" s="651" t="s">
        <v>606</v>
      </c>
      <c r="D518" s="652" t="s">
        <v>3040</v>
      </c>
      <c r="E518" s="651" t="s">
        <v>627</v>
      </c>
      <c r="F518" s="652" t="s">
        <v>3046</v>
      </c>
      <c r="G518" s="651" t="s">
        <v>639</v>
      </c>
      <c r="H518" s="651" t="s">
        <v>2098</v>
      </c>
      <c r="I518" s="651" t="s">
        <v>2099</v>
      </c>
      <c r="J518" s="651" t="s">
        <v>2100</v>
      </c>
      <c r="K518" s="651" t="s">
        <v>2101</v>
      </c>
      <c r="L518" s="653">
        <v>966.2399001071567</v>
      </c>
      <c r="M518" s="653">
        <v>1</v>
      </c>
      <c r="N518" s="654">
        <v>966.2399001071567</v>
      </c>
    </row>
    <row r="519" spans="1:14" ht="14.4" customHeight="1" x14ac:dyDescent="0.3">
      <c r="A519" s="649" t="s">
        <v>595</v>
      </c>
      <c r="B519" s="650" t="s">
        <v>3038</v>
      </c>
      <c r="C519" s="651" t="s">
        <v>606</v>
      </c>
      <c r="D519" s="652" t="s">
        <v>3040</v>
      </c>
      <c r="E519" s="651" t="s">
        <v>627</v>
      </c>
      <c r="F519" s="652" t="s">
        <v>3046</v>
      </c>
      <c r="G519" s="651" t="s">
        <v>639</v>
      </c>
      <c r="H519" s="651" t="s">
        <v>2102</v>
      </c>
      <c r="I519" s="651" t="s">
        <v>237</v>
      </c>
      <c r="J519" s="651" t="s">
        <v>2103</v>
      </c>
      <c r="K519" s="651"/>
      <c r="L519" s="653">
        <v>108.43999999999998</v>
      </c>
      <c r="M519" s="653">
        <v>1</v>
      </c>
      <c r="N519" s="654">
        <v>108.43999999999998</v>
      </c>
    </row>
    <row r="520" spans="1:14" ht="14.4" customHeight="1" x14ac:dyDescent="0.3">
      <c r="A520" s="649" t="s">
        <v>595</v>
      </c>
      <c r="B520" s="650" t="s">
        <v>3038</v>
      </c>
      <c r="C520" s="651" t="s">
        <v>606</v>
      </c>
      <c r="D520" s="652" t="s">
        <v>3040</v>
      </c>
      <c r="E520" s="651" t="s">
        <v>627</v>
      </c>
      <c r="F520" s="652" t="s">
        <v>3046</v>
      </c>
      <c r="G520" s="651" t="s">
        <v>639</v>
      </c>
      <c r="H520" s="651" t="s">
        <v>2104</v>
      </c>
      <c r="I520" s="651" t="s">
        <v>237</v>
      </c>
      <c r="J520" s="651" t="s">
        <v>2105</v>
      </c>
      <c r="K520" s="651"/>
      <c r="L520" s="653">
        <v>120.9770036403867</v>
      </c>
      <c r="M520" s="653">
        <v>2</v>
      </c>
      <c r="N520" s="654">
        <v>241.9540072807734</v>
      </c>
    </row>
    <row r="521" spans="1:14" ht="14.4" customHeight="1" x14ac:dyDescent="0.3">
      <c r="A521" s="649" t="s">
        <v>595</v>
      </c>
      <c r="B521" s="650" t="s">
        <v>3038</v>
      </c>
      <c r="C521" s="651" t="s">
        <v>606</v>
      </c>
      <c r="D521" s="652" t="s">
        <v>3040</v>
      </c>
      <c r="E521" s="651" t="s">
        <v>627</v>
      </c>
      <c r="F521" s="652" t="s">
        <v>3046</v>
      </c>
      <c r="G521" s="651" t="s">
        <v>639</v>
      </c>
      <c r="H521" s="651" t="s">
        <v>2106</v>
      </c>
      <c r="I521" s="651" t="s">
        <v>237</v>
      </c>
      <c r="J521" s="651" t="s">
        <v>2107</v>
      </c>
      <c r="K521" s="651"/>
      <c r="L521" s="653">
        <v>109.78390584191148</v>
      </c>
      <c r="M521" s="653">
        <v>6</v>
      </c>
      <c r="N521" s="654">
        <v>658.70343505146889</v>
      </c>
    </row>
    <row r="522" spans="1:14" ht="14.4" customHeight="1" x14ac:dyDescent="0.3">
      <c r="A522" s="649" t="s">
        <v>595</v>
      </c>
      <c r="B522" s="650" t="s">
        <v>3038</v>
      </c>
      <c r="C522" s="651" t="s">
        <v>606</v>
      </c>
      <c r="D522" s="652" t="s">
        <v>3040</v>
      </c>
      <c r="E522" s="651" t="s">
        <v>627</v>
      </c>
      <c r="F522" s="652" t="s">
        <v>3046</v>
      </c>
      <c r="G522" s="651" t="s">
        <v>639</v>
      </c>
      <c r="H522" s="651" t="s">
        <v>2108</v>
      </c>
      <c r="I522" s="651" t="s">
        <v>2109</v>
      </c>
      <c r="J522" s="651" t="s">
        <v>2110</v>
      </c>
      <c r="K522" s="651"/>
      <c r="L522" s="653">
        <v>150.58089769624453</v>
      </c>
      <c r="M522" s="653">
        <v>2</v>
      </c>
      <c r="N522" s="654">
        <v>301.16179539248907</v>
      </c>
    </row>
    <row r="523" spans="1:14" ht="14.4" customHeight="1" x14ac:dyDescent="0.3">
      <c r="A523" s="649" t="s">
        <v>595</v>
      </c>
      <c r="B523" s="650" t="s">
        <v>3038</v>
      </c>
      <c r="C523" s="651" t="s">
        <v>606</v>
      </c>
      <c r="D523" s="652" t="s">
        <v>3040</v>
      </c>
      <c r="E523" s="651" t="s">
        <v>627</v>
      </c>
      <c r="F523" s="652" t="s">
        <v>3046</v>
      </c>
      <c r="G523" s="651" t="s">
        <v>639</v>
      </c>
      <c r="H523" s="651" t="s">
        <v>2111</v>
      </c>
      <c r="I523" s="651" t="s">
        <v>2111</v>
      </c>
      <c r="J523" s="651" t="s">
        <v>2112</v>
      </c>
      <c r="K523" s="651" t="s">
        <v>2113</v>
      </c>
      <c r="L523" s="653">
        <v>77.919999999999987</v>
      </c>
      <c r="M523" s="653">
        <v>1</v>
      </c>
      <c r="N523" s="654">
        <v>77.919999999999987</v>
      </c>
    </row>
    <row r="524" spans="1:14" ht="14.4" customHeight="1" x14ac:dyDescent="0.3">
      <c r="A524" s="649" t="s">
        <v>595</v>
      </c>
      <c r="B524" s="650" t="s">
        <v>3038</v>
      </c>
      <c r="C524" s="651" t="s">
        <v>606</v>
      </c>
      <c r="D524" s="652" t="s">
        <v>3040</v>
      </c>
      <c r="E524" s="651" t="s">
        <v>627</v>
      </c>
      <c r="F524" s="652" t="s">
        <v>3046</v>
      </c>
      <c r="G524" s="651" t="s">
        <v>639</v>
      </c>
      <c r="H524" s="651" t="s">
        <v>2114</v>
      </c>
      <c r="I524" s="651" t="s">
        <v>237</v>
      </c>
      <c r="J524" s="651" t="s">
        <v>2115</v>
      </c>
      <c r="K524" s="651"/>
      <c r="L524" s="653">
        <v>783.7447241572969</v>
      </c>
      <c r="M524" s="653">
        <v>1</v>
      </c>
      <c r="N524" s="654">
        <v>783.7447241572969</v>
      </c>
    </row>
    <row r="525" spans="1:14" ht="14.4" customHeight="1" x14ac:dyDescent="0.3">
      <c r="A525" s="649" t="s">
        <v>595</v>
      </c>
      <c r="B525" s="650" t="s">
        <v>3038</v>
      </c>
      <c r="C525" s="651" t="s">
        <v>606</v>
      </c>
      <c r="D525" s="652" t="s">
        <v>3040</v>
      </c>
      <c r="E525" s="651" t="s">
        <v>627</v>
      </c>
      <c r="F525" s="652" t="s">
        <v>3046</v>
      </c>
      <c r="G525" s="651" t="s">
        <v>639</v>
      </c>
      <c r="H525" s="651" t="s">
        <v>2116</v>
      </c>
      <c r="I525" s="651" t="s">
        <v>2117</v>
      </c>
      <c r="J525" s="651" t="s">
        <v>2118</v>
      </c>
      <c r="K525" s="651" t="s">
        <v>1131</v>
      </c>
      <c r="L525" s="653">
        <v>39.65</v>
      </c>
      <c r="M525" s="653">
        <v>2</v>
      </c>
      <c r="N525" s="654">
        <v>79.3</v>
      </c>
    </row>
    <row r="526" spans="1:14" ht="14.4" customHeight="1" x14ac:dyDescent="0.3">
      <c r="A526" s="649" t="s">
        <v>595</v>
      </c>
      <c r="B526" s="650" t="s">
        <v>3038</v>
      </c>
      <c r="C526" s="651" t="s">
        <v>606</v>
      </c>
      <c r="D526" s="652" t="s">
        <v>3040</v>
      </c>
      <c r="E526" s="651" t="s">
        <v>627</v>
      </c>
      <c r="F526" s="652" t="s">
        <v>3046</v>
      </c>
      <c r="G526" s="651" t="s">
        <v>639</v>
      </c>
      <c r="H526" s="651" t="s">
        <v>2119</v>
      </c>
      <c r="I526" s="651" t="s">
        <v>2120</v>
      </c>
      <c r="J526" s="651" t="s">
        <v>2121</v>
      </c>
      <c r="K526" s="651" t="s">
        <v>2122</v>
      </c>
      <c r="L526" s="653">
        <v>116.18014326618196</v>
      </c>
      <c r="M526" s="653">
        <v>1</v>
      </c>
      <c r="N526" s="654">
        <v>116.18014326618196</v>
      </c>
    </row>
    <row r="527" spans="1:14" ht="14.4" customHeight="1" x14ac:dyDescent="0.3">
      <c r="A527" s="649" t="s">
        <v>595</v>
      </c>
      <c r="B527" s="650" t="s">
        <v>3038</v>
      </c>
      <c r="C527" s="651" t="s">
        <v>606</v>
      </c>
      <c r="D527" s="652" t="s">
        <v>3040</v>
      </c>
      <c r="E527" s="651" t="s">
        <v>627</v>
      </c>
      <c r="F527" s="652" t="s">
        <v>3046</v>
      </c>
      <c r="G527" s="651" t="s">
        <v>639</v>
      </c>
      <c r="H527" s="651" t="s">
        <v>2123</v>
      </c>
      <c r="I527" s="651" t="s">
        <v>2124</v>
      </c>
      <c r="J527" s="651" t="s">
        <v>2125</v>
      </c>
      <c r="K527" s="651" t="s">
        <v>2126</v>
      </c>
      <c r="L527" s="653">
        <v>47.330000000000013</v>
      </c>
      <c r="M527" s="653">
        <v>1</v>
      </c>
      <c r="N527" s="654">
        <v>47.330000000000013</v>
      </c>
    </row>
    <row r="528" spans="1:14" ht="14.4" customHeight="1" x14ac:dyDescent="0.3">
      <c r="A528" s="649" t="s">
        <v>595</v>
      </c>
      <c r="B528" s="650" t="s">
        <v>3038</v>
      </c>
      <c r="C528" s="651" t="s">
        <v>606</v>
      </c>
      <c r="D528" s="652" t="s">
        <v>3040</v>
      </c>
      <c r="E528" s="651" t="s">
        <v>627</v>
      </c>
      <c r="F528" s="652" t="s">
        <v>3046</v>
      </c>
      <c r="G528" s="651" t="s">
        <v>639</v>
      </c>
      <c r="H528" s="651" t="s">
        <v>1225</v>
      </c>
      <c r="I528" s="651" t="s">
        <v>1226</v>
      </c>
      <c r="J528" s="651" t="s">
        <v>1227</v>
      </c>
      <c r="K528" s="651" t="s">
        <v>1228</v>
      </c>
      <c r="L528" s="653">
        <v>153.76987156299813</v>
      </c>
      <c r="M528" s="653">
        <v>3</v>
      </c>
      <c r="N528" s="654">
        <v>461.30961468899443</v>
      </c>
    </row>
    <row r="529" spans="1:14" ht="14.4" customHeight="1" x14ac:dyDescent="0.3">
      <c r="A529" s="649" t="s">
        <v>595</v>
      </c>
      <c r="B529" s="650" t="s">
        <v>3038</v>
      </c>
      <c r="C529" s="651" t="s">
        <v>606</v>
      </c>
      <c r="D529" s="652" t="s">
        <v>3040</v>
      </c>
      <c r="E529" s="651" t="s">
        <v>627</v>
      </c>
      <c r="F529" s="652" t="s">
        <v>3046</v>
      </c>
      <c r="G529" s="651" t="s">
        <v>639</v>
      </c>
      <c r="H529" s="651" t="s">
        <v>2127</v>
      </c>
      <c r="I529" s="651" t="s">
        <v>2128</v>
      </c>
      <c r="J529" s="651" t="s">
        <v>2129</v>
      </c>
      <c r="K529" s="651" t="s">
        <v>2130</v>
      </c>
      <c r="L529" s="653">
        <v>107.78000000000003</v>
      </c>
      <c r="M529" s="653">
        <v>1</v>
      </c>
      <c r="N529" s="654">
        <v>107.78000000000003</v>
      </c>
    </row>
    <row r="530" spans="1:14" ht="14.4" customHeight="1" x14ac:dyDescent="0.3">
      <c r="A530" s="649" t="s">
        <v>595</v>
      </c>
      <c r="B530" s="650" t="s">
        <v>3038</v>
      </c>
      <c r="C530" s="651" t="s">
        <v>606</v>
      </c>
      <c r="D530" s="652" t="s">
        <v>3040</v>
      </c>
      <c r="E530" s="651" t="s">
        <v>627</v>
      </c>
      <c r="F530" s="652" t="s">
        <v>3046</v>
      </c>
      <c r="G530" s="651" t="s">
        <v>639</v>
      </c>
      <c r="H530" s="651" t="s">
        <v>2131</v>
      </c>
      <c r="I530" s="651" t="s">
        <v>2132</v>
      </c>
      <c r="J530" s="651" t="s">
        <v>2133</v>
      </c>
      <c r="K530" s="651" t="s">
        <v>2134</v>
      </c>
      <c r="L530" s="653">
        <v>214.46000000000004</v>
      </c>
      <c r="M530" s="653">
        <v>1</v>
      </c>
      <c r="N530" s="654">
        <v>214.46000000000004</v>
      </c>
    </row>
    <row r="531" spans="1:14" ht="14.4" customHeight="1" x14ac:dyDescent="0.3">
      <c r="A531" s="649" t="s">
        <v>595</v>
      </c>
      <c r="B531" s="650" t="s">
        <v>3038</v>
      </c>
      <c r="C531" s="651" t="s">
        <v>606</v>
      </c>
      <c r="D531" s="652" t="s">
        <v>3040</v>
      </c>
      <c r="E531" s="651" t="s">
        <v>627</v>
      </c>
      <c r="F531" s="652" t="s">
        <v>3046</v>
      </c>
      <c r="G531" s="651" t="s">
        <v>639</v>
      </c>
      <c r="H531" s="651" t="s">
        <v>2135</v>
      </c>
      <c r="I531" s="651" t="s">
        <v>2136</v>
      </c>
      <c r="J531" s="651" t="s">
        <v>2137</v>
      </c>
      <c r="K531" s="651" t="s">
        <v>2138</v>
      </c>
      <c r="L531" s="653">
        <v>144.89928311120832</v>
      </c>
      <c r="M531" s="653">
        <v>1</v>
      </c>
      <c r="N531" s="654">
        <v>144.89928311120832</v>
      </c>
    </row>
    <row r="532" spans="1:14" ht="14.4" customHeight="1" x14ac:dyDescent="0.3">
      <c r="A532" s="649" t="s">
        <v>595</v>
      </c>
      <c r="B532" s="650" t="s">
        <v>3038</v>
      </c>
      <c r="C532" s="651" t="s">
        <v>606</v>
      </c>
      <c r="D532" s="652" t="s">
        <v>3040</v>
      </c>
      <c r="E532" s="651" t="s">
        <v>627</v>
      </c>
      <c r="F532" s="652" t="s">
        <v>3046</v>
      </c>
      <c r="G532" s="651" t="s">
        <v>639</v>
      </c>
      <c r="H532" s="651" t="s">
        <v>2139</v>
      </c>
      <c r="I532" s="651" t="s">
        <v>2140</v>
      </c>
      <c r="J532" s="651" t="s">
        <v>2141</v>
      </c>
      <c r="K532" s="651" t="s">
        <v>2142</v>
      </c>
      <c r="L532" s="653">
        <v>157.32999999999996</v>
      </c>
      <c r="M532" s="653">
        <v>1</v>
      </c>
      <c r="N532" s="654">
        <v>157.32999999999996</v>
      </c>
    </row>
    <row r="533" spans="1:14" ht="14.4" customHeight="1" x14ac:dyDescent="0.3">
      <c r="A533" s="649" t="s">
        <v>595</v>
      </c>
      <c r="B533" s="650" t="s">
        <v>3038</v>
      </c>
      <c r="C533" s="651" t="s">
        <v>606</v>
      </c>
      <c r="D533" s="652" t="s">
        <v>3040</v>
      </c>
      <c r="E533" s="651" t="s">
        <v>627</v>
      </c>
      <c r="F533" s="652" t="s">
        <v>3046</v>
      </c>
      <c r="G533" s="651" t="s">
        <v>639</v>
      </c>
      <c r="H533" s="651" t="s">
        <v>2143</v>
      </c>
      <c r="I533" s="651" t="s">
        <v>2144</v>
      </c>
      <c r="J533" s="651" t="s">
        <v>2145</v>
      </c>
      <c r="K533" s="651" t="s">
        <v>2146</v>
      </c>
      <c r="L533" s="653">
        <v>73.900255023062016</v>
      </c>
      <c r="M533" s="653">
        <v>1</v>
      </c>
      <c r="N533" s="654">
        <v>73.900255023062016</v>
      </c>
    </row>
    <row r="534" spans="1:14" ht="14.4" customHeight="1" x14ac:dyDescent="0.3">
      <c r="A534" s="649" t="s">
        <v>595</v>
      </c>
      <c r="B534" s="650" t="s">
        <v>3038</v>
      </c>
      <c r="C534" s="651" t="s">
        <v>606</v>
      </c>
      <c r="D534" s="652" t="s">
        <v>3040</v>
      </c>
      <c r="E534" s="651" t="s">
        <v>627</v>
      </c>
      <c r="F534" s="652" t="s">
        <v>3046</v>
      </c>
      <c r="G534" s="651" t="s">
        <v>639</v>
      </c>
      <c r="H534" s="651" t="s">
        <v>2147</v>
      </c>
      <c r="I534" s="651" t="s">
        <v>2148</v>
      </c>
      <c r="J534" s="651" t="s">
        <v>1297</v>
      </c>
      <c r="K534" s="651" t="s">
        <v>2149</v>
      </c>
      <c r="L534" s="653">
        <v>116.8491359325606</v>
      </c>
      <c r="M534" s="653">
        <v>1</v>
      </c>
      <c r="N534" s="654">
        <v>116.8491359325606</v>
      </c>
    </row>
    <row r="535" spans="1:14" ht="14.4" customHeight="1" x14ac:dyDescent="0.3">
      <c r="A535" s="649" t="s">
        <v>595</v>
      </c>
      <c r="B535" s="650" t="s">
        <v>3038</v>
      </c>
      <c r="C535" s="651" t="s">
        <v>606</v>
      </c>
      <c r="D535" s="652" t="s">
        <v>3040</v>
      </c>
      <c r="E535" s="651" t="s">
        <v>627</v>
      </c>
      <c r="F535" s="652" t="s">
        <v>3046</v>
      </c>
      <c r="G535" s="651" t="s">
        <v>639</v>
      </c>
      <c r="H535" s="651" t="s">
        <v>2150</v>
      </c>
      <c r="I535" s="651" t="s">
        <v>2150</v>
      </c>
      <c r="J535" s="651" t="s">
        <v>2151</v>
      </c>
      <c r="K535" s="651" t="s">
        <v>1014</v>
      </c>
      <c r="L535" s="653">
        <v>60.630188696448784</v>
      </c>
      <c r="M535" s="653">
        <v>1</v>
      </c>
      <c r="N535" s="654">
        <v>60.630188696448784</v>
      </c>
    </row>
    <row r="536" spans="1:14" ht="14.4" customHeight="1" x14ac:dyDescent="0.3">
      <c r="A536" s="649" t="s">
        <v>595</v>
      </c>
      <c r="B536" s="650" t="s">
        <v>3038</v>
      </c>
      <c r="C536" s="651" t="s">
        <v>606</v>
      </c>
      <c r="D536" s="652" t="s">
        <v>3040</v>
      </c>
      <c r="E536" s="651" t="s">
        <v>627</v>
      </c>
      <c r="F536" s="652" t="s">
        <v>3046</v>
      </c>
      <c r="G536" s="651" t="s">
        <v>639</v>
      </c>
      <c r="H536" s="651" t="s">
        <v>2152</v>
      </c>
      <c r="I536" s="651" t="s">
        <v>2153</v>
      </c>
      <c r="J536" s="651" t="s">
        <v>2154</v>
      </c>
      <c r="K536" s="651" t="s">
        <v>951</v>
      </c>
      <c r="L536" s="653">
        <v>180.88</v>
      </c>
      <c r="M536" s="653">
        <v>1</v>
      </c>
      <c r="N536" s="654">
        <v>180.88</v>
      </c>
    </row>
    <row r="537" spans="1:14" ht="14.4" customHeight="1" x14ac:dyDescent="0.3">
      <c r="A537" s="649" t="s">
        <v>595</v>
      </c>
      <c r="B537" s="650" t="s">
        <v>3038</v>
      </c>
      <c r="C537" s="651" t="s">
        <v>606</v>
      </c>
      <c r="D537" s="652" t="s">
        <v>3040</v>
      </c>
      <c r="E537" s="651" t="s">
        <v>627</v>
      </c>
      <c r="F537" s="652" t="s">
        <v>3046</v>
      </c>
      <c r="G537" s="651" t="s">
        <v>639</v>
      </c>
      <c r="H537" s="651" t="s">
        <v>2155</v>
      </c>
      <c r="I537" s="651" t="s">
        <v>2156</v>
      </c>
      <c r="J537" s="651" t="s">
        <v>2157</v>
      </c>
      <c r="K537" s="651" t="s">
        <v>2158</v>
      </c>
      <c r="L537" s="653">
        <v>138.38999999999999</v>
      </c>
      <c r="M537" s="653">
        <v>1</v>
      </c>
      <c r="N537" s="654">
        <v>138.38999999999999</v>
      </c>
    </row>
    <row r="538" spans="1:14" ht="14.4" customHeight="1" x14ac:dyDescent="0.3">
      <c r="A538" s="649" t="s">
        <v>595</v>
      </c>
      <c r="B538" s="650" t="s">
        <v>3038</v>
      </c>
      <c r="C538" s="651" t="s">
        <v>606</v>
      </c>
      <c r="D538" s="652" t="s">
        <v>3040</v>
      </c>
      <c r="E538" s="651" t="s">
        <v>627</v>
      </c>
      <c r="F538" s="652" t="s">
        <v>3046</v>
      </c>
      <c r="G538" s="651" t="s">
        <v>639</v>
      </c>
      <c r="H538" s="651" t="s">
        <v>2159</v>
      </c>
      <c r="I538" s="651" t="s">
        <v>2160</v>
      </c>
      <c r="J538" s="651" t="s">
        <v>2161</v>
      </c>
      <c r="K538" s="651" t="s">
        <v>2162</v>
      </c>
      <c r="L538" s="653">
        <v>88.48</v>
      </c>
      <c r="M538" s="653">
        <v>1</v>
      </c>
      <c r="N538" s="654">
        <v>88.48</v>
      </c>
    </row>
    <row r="539" spans="1:14" ht="14.4" customHeight="1" x14ac:dyDescent="0.3">
      <c r="A539" s="649" t="s">
        <v>595</v>
      </c>
      <c r="B539" s="650" t="s">
        <v>3038</v>
      </c>
      <c r="C539" s="651" t="s">
        <v>606</v>
      </c>
      <c r="D539" s="652" t="s">
        <v>3040</v>
      </c>
      <c r="E539" s="651" t="s">
        <v>627</v>
      </c>
      <c r="F539" s="652" t="s">
        <v>3046</v>
      </c>
      <c r="G539" s="651" t="s">
        <v>639</v>
      </c>
      <c r="H539" s="651" t="s">
        <v>2163</v>
      </c>
      <c r="I539" s="651" t="s">
        <v>2163</v>
      </c>
      <c r="J539" s="651" t="s">
        <v>2164</v>
      </c>
      <c r="K539" s="651" t="s">
        <v>1905</v>
      </c>
      <c r="L539" s="653">
        <v>58.450000000000017</v>
      </c>
      <c r="M539" s="653">
        <v>1</v>
      </c>
      <c r="N539" s="654">
        <v>58.450000000000017</v>
      </c>
    </row>
    <row r="540" spans="1:14" ht="14.4" customHeight="1" x14ac:dyDescent="0.3">
      <c r="A540" s="649" t="s">
        <v>595</v>
      </c>
      <c r="B540" s="650" t="s">
        <v>3038</v>
      </c>
      <c r="C540" s="651" t="s">
        <v>606</v>
      </c>
      <c r="D540" s="652" t="s">
        <v>3040</v>
      </c>
      <c r="E540" s="651" t="s">
        <v>627</v>
      </c>
      <c r="F540" s="652" t="s">
        <v>3046</v>
      </c>
      <c r="G540" s="651" t="s">
        <v>639</v>
      </c>
      <c r="H540" s="651" t="s">
        <v>2165</v>
      </c>
      <c r="I540" s="651" t="s">
        <v>2166</v>
      </c>
      <c r="J540" s="651" t="s">
        <v>2167</v>
      </c>
      <c r="K540" s="651" t="s">
        <v>899</v>
      </c>
      <c r="L540" s="653">
        <v>85.929999999999993</v>
      </c>
      <c r="M540" s="653">
        <v>3</v>
      </c>
      <c r="N540" s="654">
        <v>257.78999999999996</v>
      </c>
    </row>
    <row r="541" spans="1:14" ht="14.4" customHeight="1" x14ac:dyDescent="0.3">
      <c r="A541" s="649" t="s">
        <v>595</v>
      </c>
      <c r="B541" s="650" t="s">
        <v>3038</v>
      </c>
      <c r="C541" s="651" t="s">
        <v>606</v>
      </c>
      <c r="D541" s="652" t="s">
        <v>3040</v>
      </c>
      <c r="E541" s="651" t="s">
        <v>627</v>
      </c>
      <c r="F541" s="652" t="s">
        <v>3046</v>
      </c>
      <c r="G541" s="651" t="s">
        <v>639</v>
      </c>
      <c r="H541" s="651" t="s">
        <v>2168</v>
      </c>
      <c r="I541" s="651" t="s">
        <v>2168</v>
      </c>
      <c r="J541" s="651" t="s">
        <v>2169</v>
      </c>
      <c r="K541" s="651" t="s">
        <v>2170</v>
      </c>
      <c r="L541" s="653">
        <v>258.75</v>
      </c>
      <c r="M541" s="653">
        <v>2</v>
      </c>
      <c r="N541" s="654">
        <v>517.5</v>
      </c>
    </row>
    <row r="542" spans="1:14" ht="14.4" customHeight="1" x14ac:dyDescent="0.3">
      <c r="A542" s="649" t="s">
        <v>595</v>
      </c>
      <c r="B542" s="650" t="s">
        <v>3038</v>
      </c>
      <c r="C542" s="651" t="s">
        <v>606</v>
      </c>
      <c r="D542" s="652" t="s">
        <v>3040</v>
      </c>
      <c r="E542" s="651" t="s">
        <v>627</v>
      </c>
      <c r="F542" s="652" t="s">
        <v>3046</v>
      </c>
      <c r="G542" s="651" t="s">
        <v>639</v>
      </c>
      <c r="H542" s="651" t="s">
        <v>2171</v>
      </c>
      <c r="I542" s="651" t="s">
        <v>2172</v>
      </c>
      <c r="J542" s="651" t="s">
        <v>2173</v>
      </c>
      <c r="K542" s="651" t="s">
        <v>2174</v>
      </c>
      <c r="L542" s="653">
        <v>230.01499999999999</v>
      </c>
      <c r="M542" s="653">
        <v>2</v>
      </c>
      <c r="N542" s="654">
        <v>460.03</v>
      </c>
    </row>
    <row r="543" spans="1:14" ht="14.4" customHeight="1" x14ac:dyDescent="0.3">
      <c r="A543" s="649" t="s">
        <v>595</v>
      </c>
      <c r="B543" s="650" t="s">
        <v>3038</v>
      </c>
      <c r="C543" s="651" t="s">
        <v>606</v>
      </c>
      <c r="D543" s="652" t="s">
        <v>3040</v>
      </c>
      <c r="E543" s="651" t="s">
        <v>627</v>
      </c>
      <c r="F543" s="652" t="s">
        <v>3046</v>
      </c>
      <c r="G543" s="651" t="s">
        <v>639</v>
      </c>
      <c r="H543" s="651" t="s">
        <v>1259</v>
      </c>
      <c r="I543" s="651" t="s">
        <v>237</v>
      </c>
      <c r="J543" s="651" t="s">
        <v>1260</v>
      </c>
      <c r="K543" s="651"/>
      <c r="L543" s="653">
        <v>268.41000000000003</v>
      </c>
      <c r="M543" s="653">
        <v>2</v>
      </c>
      <c r="N543" s="654">
        <v>536.82000000000005</v>
      </c>
    </row>
    <row r="544" spans="1:14" ht="14.4" customHeight="1" x14ac:dyDescent="0.3">
      <c r="A544" s="649" t="s">
        <v>595</v>
      </c>
      <c r="B544" s="650" t="s">
        <v>3038</v>
      </c>
      <c r="C544" s="651" t="s">
        <v>606</v>
      </c>
      <c r="D544" s="652" t="s">
        <v>3040</v>
      </c>
      <c r="E544" s="651" t="s">
        <v>627</v>
      </c>
      <c r="F544" s="652" t="s">
        <v>3046</v>
      </c>
      <c r="G544" s="651" t="s">
        <v>639</v>
      </c>
      <c r="H544" s="651" t="s">
        <v>1261</v>
      </c>
      <c r="I544" s="651" t="s">
        <v>1261</v>
      </c>
      <c r="J544" s="651" t="s">
        <v>805</v>
      </c>
      <c r="K544" s="651" t="s">
        <v>1262</v>
      </c>
      <c r="L544" s="653">
        <v>92.045000000000002</v>
      </c>
      <c r="M544" s="653">
        <v>8</v>
      </c>
      <c r="N544" s="654">
        <v>736.36</v>
      </c>
    </row>
    <row r="545" spans="1:14" ht="14.4" customHeight="1" x14ac:dyDescent="0.3">
      <c r="A545" s="649" t="s">
        <v>595</v>
      </c>
      <c r="B545" s="650" t="s">
        <v>3038</v>
      </c>
      <c r="C545" s="651" t="s">
        <v>606</v>
      </c>
      <c r="D545" s="652" t="s">
        <v>3040</v>
      </c>
      <c r="E545" s="651" t="s">
        <v>627</v>
      </c>
      <c r="F545" s="652" t="s">
        <v>3046</v>
      </c>
      <c r="G545" s="651" t="s">
        <v>639</v>
      </c>
      <c r="H545" s="651" t="s">
        <v>2175</v>
      </c>
      <c r="I545" s="651" t="s">
        <v>2175</v>
      </c>
      <c r="J545" s="651" t="s">
        <v>2176</v>
      </c>
      <c r="K545" s="651" t="s">
        <v>2177</v>
      </c>
      <c r="L545" s="653">
        <v>60.110333333333323</v>
      </c>
      <c r="M545" s="653">
        <v>6</v>
      </c>
      <c r="N545" s="654">
        <v>360.66199999999992</v>
      </c>
    </row>
    <row r="546" spans="1:14" ht="14.4" customHeight="1" x14ac:dyDescent="0.3">
      <c r="A546" s="649" t="s">
        <v>595</v>
      </c>
      <c r="B546" s="650" t="s">
        <v>3038</v>
      </c>
      <c r="C546" s="651" t="s">
        <v>606</v>
      </c>
      <c r="D546" s="652" t="s">
        <v>3040</v>
      </c>
      <c r="E546" s="651" t="s">
        <v>627</v>
      </c>
      <c r="F546" s="652" t="s">
        <v>3046</v>
      </c>
      <c r="G546" s="651" t="s">
        <v>639</v>
      </c>
      <c r="H546" s="651" t="s">
        <v>2178</v>
      </c>
      <c r="I546" s="651" t="s">
        <v>2179</v>
      </c>
      <c r="J546" s="651" t="s">
        <v>2180</v>
      </c>
      <c r="K546" s="651" t="s">
        <v>740</v>
      </c>
      <c r="L546" s="653">
        <v>1170.3899999999999</v>
      </c>
      <c r="M546" s="653">
        <v>1</v>
      </c>
      <c r="N546" s="654">
        <v>1170.3899999999999</v>
      </c>
    </row>
    <row r="547" spans="1:14" ht="14.4" customHeight="1" x14ac:dyDescent="0.3">
      <c r="A547" s="649" t="s">
        <v>595</v>
      </c>
      <c r="B547" s="650" t="s">
        <v>3038</v>
      </c>
      <c r="C547" s="651" t="s">
        <v>606</v>
      </c>
      <c r="D547" s="652" t="s">
        <v>3040</v>
      </c>
      <c r="E547" s="651" t="s">
        <v>627</v>
      </c>
      <c r="F547" s="652" t="s">
        <v>3046</v>
      </c>
      <c r="G547" s="651" t="s">
        <v>639</v>
      </c>
      <c r="H547" s="651" t="s">
        <v>2181</v>
      </c>
      <c r="I547" s="651" t="s">
        <v>237</v>
      </c>
      <c r="J547" s="651" t="s">
        <v>2182</v>
      </c>
      <c r="K547" s="651"/>
      <c r="L547" s="653">
        <v>42.763259880313214</v>
      </c>
      <c r="M547" s="653">
        <v>9</v>
      </c>
      <c r="N547" s="654">
        <v>384.86933892281894</v>
      </c>
    </row>
    <row r="548" spans="1:14" ht="14.4" customHeight="1" x14ac:dyDescent="0.3">
      <c r="A548" s="649" t="s">
        <v>595</v>
      </c>
      <c r="B548" s="650" t="s">
        <v>3038</v>
      </c>
      <c r="C548" s="651" t="s">
        <v>606</v>
      </c>
      <c r="D548" s="652" t="s">
        <v>3040</v>
      </c>
      <c r="E548" s="651" t="s">
        <v>627</v>
      </c>
      <c r="F548" s="652" t="s">
        <v>3046</v>
      </c>
      <c r="G548" s="651" t="s">
        <v>639</v>
      </c>
      <c r="H548" s="651" t="s">
        <v>2183</v>
      </c>
      <c r="I548" s="651" t="s">
        <v>237</v>
      </c>
      <c r="J548" s="651" t="s">
        <v>2184</v>
      </c>
      <c r="K548" s="651"/>
      <c r="L548" s="653">
        <v>262.02745096708838</v>
      </c>
      <c r="M548" s="653">
        <v>1</v>
      </c>
      <c r="N548" s="654">
        <v>262.02745096708838</v>
      </c>
    </row>
    <row r="549" spans="1:14" ht="14.4" customHeight="1" x14ac:dyDescent="0.3">
      <c r="A549" s="649" t="s">
        <v>595</v>
      </c>
      <c r="B549" s="650" t="s">
        <v>3038</v>
      </c>
      <c r="C549" s="651" t="s">
        <v>606</v>
      </c>
      <c r="D549" s="652" t="s">
        <v>3040</v>
      </c>
      <c r="E549" s="651" t="s">
        <v>627</v>
      </c>
      <c r="F549" s="652" t="s">
        <v>3046</v>
      </c>
      <c r="G549" s="651" t="s">
        <v>639</v>
      </c>
      <c r="H549" s="651" t="s">
        <v>1271</v>
      </c>
      <c r="I549" s="651" t="s">
        <v>237</v>
      </c>
      <c r="J549" s="651" t="s">
        <v>1272</v>
      </c>
      <c r="K549" s="651"/>
      <c r="L549" s="653">
        <v>32.875000000000007</v>
      </c>
      <c r="M549" s="653">
        <v>18</v>
      </c>
      <c r="N549" s="654">
        <v>591.75000000000011</v>
      </c>
    </row>
    <row r="550" spans="1:14" ht="14.4" customHeight="1" x14ac:dyDescent="0.3">
      <c r="A550" s="649" t="s">
        <v>595</v>
      </c>
      <c r="B550" s="650" t="s">
        <v>3038</v>
      </c>
      <c r="C550" s="651" t="s">
        <v>606</v>
      </c>
      <c r="D550" s="652" t="s">
        <v>3040</v>
      </c>
      <c r="E550" s="651" t="s">
        <v>627</v>
      </c>
      <c r="F550" s="652" t="s">
        <v>3046</v>
      </c>
      <c r="G550" s="651" t="s">
        <v>639</v>
      </c>
      <c r="H550" s="651" t="s">
        <v>2185</v>
      </c>
      <c r="I550" s="651" t="s">
        <v>237</v>
      </c>
      <c r="J550" s="651" t="s">
        <v>2186</v>
      </c>
      <c r="K550" s="651"/>
      <c r="L550" s="653">
        <v>167.43</v>
      </c>
      <c r="M550" s="653">
        <v>1</v>
      </c>
      <c r="N550" s="654">
        <v>167.43</v>
      </c>
    </row>
    <row r="551" spans="1:14" ht="14.4" customHeight="1" x14ac:dyDescent="0.3">
      <c r="A551" s="649" t="s">
        <v>595</v>
      </c>
      <c r="B551" s="650" t="s">
        <v>3038</v>
      </c>
      <c r="C551" s="651" t="s">
        <v>606</v>
      </c>
      <c r="D551" s="652" t="s">
        <v>3040</v>
      </c>
      <c r="E551" s="651" t="s">
        <v>627</v>
      </c>
      <c r="F551" s="652" t="s">
        <v>3046</v>
      </c>
      <c r="G551" s="651" t="s">
        <v>639</v>
      </c>
      <c r="H551" s="651" t="s">
        <v>2187</v>
      </c>
      <c r="I551" s="651" t="s">
        <v>237</v>
      </c>
      <c r="J551" s="651" t="s">
        <v>2188</v>
      </c>
      <c r="K551" s="651"/>
      <c r="L551" s="653">
        <v>27.170000000000009</v>
      </c>
      <c r="M551" s="653">
        <v>2</v>
      </c>
      <c r="N551" s="654">
        <v>54.340000000000018</v>
      </c>
    </row>
    <row r="552" spans="1:14" ht="14.4" customHeight="1" x14ac:dyDescent="0.3">
      <c r="A552" s="649" t="s">
        <v>595</v>
      </c>
      <c r="B552" s="650" t="s">
        <v>3038</v>
      </c>
      <c r="C552" s="651" t="s">
        <v>606</v>
      </c>
      <c r="D552" s="652" t="s">
        <v>3040</v>
      </c>
      <c r="E552" s="651" t="s">
        <v>627</v>
      </c>
      <c r="F552" s="652" t="s">
        <v>3046</v>
      </c>
      <c r="G552" s="651" t="s">
        <v>639</v>
      </c>
      <c r="H552" s="651" t="s">
        <v>2189</v>
      </c>
      <c r="I552" s="651" t="s">
        <v>2189</v>
      </c>
      <c r="J552" s="651" t="s">
        <v>2190</v>
      </c>
      <c r="K552" s="651" t="s">
        <v>2191</v>
      </c>
      <c r="L552" s="653">
        <v>183.70000000000002</v>
      </c>
      <c r="M552" s="653">
        <v>1</v>
      </c>
      <c r="N552" s="654">
        <v>183.70000000000002</v>
      </c>
    </row>
    <row r="553" spans="1:14" ht="14.4" customHeight="1" x14ac:dyDescent="0.3">
      <c r="A553" s="649" t="s">
        <v>595</v>
      </c>
      <c r="B553" s="650" t="s">
        <v>3038</v>
      </c>
      <c r="C553" s="651" t="s">
        <v>606</v>
      </c>
      <c r="D553" s="652" t="s">
        <v>3040</v>
      </c>
      <c r="E553" s="651" t="s">
        <v>627</v>
      </c>
      <c r="F553" s="652" t="s">
        <v>3046</v>
      </c>
      <c r="G553" s="651" t="s">
        <v>639</v>
      </c>
      <c r="H553" s="651" t="s">
        <v>1279</v>
      </c>
      <c r="I553" s="651" t="s">
        <v>1279</v>
      </c>
      <c r="J553" s="651" t="s">
        <v>1280</v>
      </c>
      <c r="K553" s="651" t="s">
        <v>899</v>
      </c>
      <c r="L553" s="653">
        <v>45.999998570699184</v>
      </c>
      <c r="M553" s="653">
        <v>6</v>
      </c>
      <c r="N553" s="654">
        <v>275.99999142419512</v>
      </c>
    </row>
    <row r="554" spans="1:14" ht="14.4" customHeight="1" x14ac:dyDescent="0.3">
      <c r="A554" s="649" t="s">
        <v>595</v>
      </c>
      <c r="B554" s="650" t="s">
        <v>3038</v>
      </c>
      <c r="C554" s="651" t="s">
        <v>606</v>
      </c>
      <c r="D554" s="652" t="s">
        <v>3040</v>
      </c>
      <c r="E554" s="651" t="s">
        <v>627</v>
      </c>
      <c r="F554" s="652" t="s">
        <v>3046</v>
      </c>
      <c r="G554" s="651" t="s">
        <v>639</v>
      </c>
      <c r="H554" s="651" t="s">
        <v>2192</v>
      </c>
      <c r="I554" s="651" t="s">
        <v>2193</v>
      </c>
      <c r="J554" s="651" t="s">
        <v>2194</v>
      </c>
      <c r="K554" s="651" t="s">
        <v>2195</v>
      </c>
      <c r="L554" s="653">
        <v>64.77</v>
      </c>
      <c r="M554" s="653">
        <v>1</v>
      </c>
      <c r="N554" s="654">
        <v>64.77</v>
      </c>
    </row>
    <row r="555" spans="1:14" ht="14.4" customHeight="1" x14ac:dyDescent="0.3">
      <c r="A555" s="649" t="s">
        <v>595</v>
      </c>
      <c r="B555" s="650" t="s">
        <v>3038</v>
      </c>
      <c r="C555" s="651" t="s">
        <v>606</v>
      </c>
      <c r="D555" s="652" t="s">
        <v>3040</v>
      </c>
      <c r="E555" s="651" t="s">
        <v>627</v>
      </c>
      <c r="F555" s="652" t="s">
        <v>3046</v>
      </c>
      <c r="G555" s="651" t="s">
        <v>639</v>
      </c>
      <c r="H555" s="651" t="s">
        <v>2196</v>
      </c>
      <c r="I555" s="651" t="s">
        <v>2196</v>
      </c>
      <c r="J555" s="651" t="s">
        <v>2197</v>
      </c>
      <c r="K555" s="651" t="s">
        <v>1768</v>
      </c>
      <c r="L555" s="653">
        <v>73.579757364843928</v>
      </c>
      <c r="M555" s="653">
        <v>1</v>
      </c>
      <c r="N555" s="654">
        <v>73.579757364843928</v>
      </c>
    </row>
    <row r="556" spans="1:14" ht="14.4" customHeight="1" x14ac:dyDescent="0.3">
      <c r="A556" s="649" t="s">
        <v>595</v>
      </c>
      <c r="B556" s="650" t="s">
        <v>3038</v>
      </c>
      <c r="C556" s="651" t="s">
        <v>606</v>
      </c>
      <c r="D556" s="652" t="s">
        <v>3040</v>
      </c>
      <c r="E556" s="651" t="s">
        <v>627</v>
      </c>
      <c r="F556" s="652" t="s">
        <v>3046</v>
      </c>
      <c r="G556" s="651" t="s">
        <v>639</v>
      </c>
      <c r="H556" s="651" t="s">
        <v>2198</v>
      </c>
      <c r="I556" s="651" t="s">
        <v>2198</v>
      </c>
      <c r="J556" s="651" t="s">
        <v>2199</v>
      </c>
      <c r="K556" s="651" t="s">
        <v>2200</v>
      </c>
      <c r="L556" s="653">
        <v>640.12</v>
      </c>
      <c r="M556" s="653">
        <v>1</v>
      </c>
      <c r="N556" s="654">
        <v>640.12</v>
      </c>
    </row>
    <row r="557" spans="1:14" ht="14.4" customHeight="1" x14ac:dyDescent="0.3">
      <c r="A557" s="649" t="s">
        <v>595</v>
      </c>
      <c r="B557" s="650" t="s">
        <v>3038</v>
      </c>
      <c r="C557" s="651" t="s">
        <v>606</v>
      </c>
      <c r="D557" s="652" t="s">
        <v>3040</v>
      </c>
      <c r="E557" s="651" t="s">
        <v>627</v>
      </c>
      <c r="F557" s="652" t="s">
        <v>3046</v>
      </c>
      <c r="G557" s="651" t="s">
        <v>639</v>
      </c>
      <c r="H557" s="651" t="s">
        <v>2201</v>
      </c>
      <c r="I557" s="651" t="s">
        <v>2201</v>
      </c>
      <c r="J557" s="651" t="s">
        <v>1002</v>
      </c>
      <c r="K557" s="651" t="s">
        <v>2202</v>
      </c>
      <c r="L557" s="653">
        <v>66.849999999999994</v>
      </c>
      <c r="M557" s="653">
        <v>4</v>
      </c>
      <c r="N557" s="654">
        <v>267.39999999999998</v>
      </c>
    </row>
    <row r="558" spans="1:14" ht="14.4" customHeight="1" x14ac:dyDescent="0.3">
      <c r="A558" s="649" t="s">
        <v>595</v>
      </c>
      <c r="B558" s="650" t="s">
        <v>3038</v>
      </c>
      <c r="C558" s="651" t="s">
        <v>606</v>
      </c>
      <c r="D558" s="652" t="s">
        <v>3040</v>
      </c>
      <c r="E558" s="651" t="s">
        <v>627</v>
      </c>
      <c r="F558" s="652" t="s">
        <v>3046</v>
      </c>
      <c r="G558" s="651" t="s">
        <v>1281</v>
      </c>
      <c r="H558" s="651" t="s">
        <v>2203</v>
      </c>
      <c r="I558" s="651" t="s">
        <v>2204</v>
      </c>
      <c r="J558" s="651" t="s">
        <v>2205</v>
      </c>
      <c r="K558" s="651" t="s">
        <v>2075</v>
      </c>
      <c r="L558" s="653">
        <v>106.84922116190425</v>
      </c>
      <c r="M558" s="653">
        <v>1</v>
      </c>
      <c r="N558" s="654">
        <v>106.84922116190425</v>
      </c>
    </row>
    <row r="559" spans="1:14" ht="14.4" customHeight="1" x14ac:dyDescent="0.3">
      <c r="A559" s="649" t="s">
        <v>595</v>
      </c>
      <c r="B559" s="650" t="s">
        <v>3038</v>
      </c>
      <c r="C559" s="651" t="s">
        <v>606</v>
      </c>
      <c r="D559" s="652" t="s">
        <v>3040</v>
      </c>
      <c r="E559" s="651" t="s">
        <v>627</v>
      </c>
      <c r="F559" s="652" t="s">
        <v>3046</v>
      </c>
      <c r="G559" s="651" t="s">
        <v>1281</v>
      </c>
      <c r="H559" s="651" t="s">
        <v>1291</v>
      </c>
      <c r="I559" s="651" t="s">
        <v>1292</v>
      </c>
      <c r="J559" s="651" t="s">
        <v>1293</v>
      </c>
      <c r="K559" s="651" t="s">
        <v>1294</v>
      </c>
      <c r="L559" s="653">
        <v>36.330050518006679</v>
      </c>
      <c r="M559" s="653">
        <v>10</v>
      </c>
      <c r="N559" s="654">
        <v>363.30050518006681</v>
      </c>
    </row>
    <row r="560" spans="1:14" ht="14.4" customHeight="1" x14ac:dyDescent="0.3">
      <c r="A560" s="649" t="s">
        <v>595</v>
      </c>
      <c r="B560" s="650" t="s">
        <v>3038</v>
      </c>
      <c r="C560" s="651" t="s">
        <v>606</v>
      </c>
      <c r="D560" s="652" t="s">
        <v>3040</v>
      </c>
      <c r="E560" s="651" t="s">
        <v>627</v>
      </c>
      <c r="F560" s="652" t="s">
        <v>3046</v>
      </c>
      <c r="G560" s="651" t="s">
        <v>1281</v>
      </c>
      <c r="H560" s="651" t="s">
        <v>2206</v>
      </c>
      <c r="I560" s="651" t="s">
        <v>2207</v>
      </c>
      <c r="J560" s="651" t="s">
        <v>2208</v>
      </c>
      <c r="K560" s="651" t="s">
        <v>1901</v>
      </c>
      <c r="L560" s="653">
        <v>94.480000000000018</v>
      </c>
      <c r="M560" s="653">
        <v>1</v>
      </c>
      <c r="N560" s="654">
        <v>94.480000000000018</v>
      </c>
    </row>
    <row r="561" spans="1:14" ht="14.4" customHeight="1" x14ac:dyDescent="0.3">
      <c r="A561" s="649" t="s">
        <v>595</v>
      </c>
      <c r="B561" s="650" t="s">
        <v>3038</v>
      </c>
      <c r="C561" s="651" t="s">
        <v>606</v>
      </c>
      <c r="D561" s="652" t="s">
        <v>3040</v>
      </c>
      <c r="E561" s="651" t="s">
        <v>627</v>
      </c>
      <c r="F561" s="652" t="s">
        <v>3046</v>
      </c>
      <c r="G561" s="651" t="s">
        <v>1281</v>
      </c>
      <c r="H561" s="651" t="s">
        <v>1295</v>
      </c>
      <c r="I561" s="651" t="s">
        <v>1296</v>
      </c>
      <c r="J561" s="651" t="s">
        <v>1297</v>
      </c>
      <c r="K561" s="651" t="s">
        <v>1298</v>
      </c>
      <c r="L561" s="653">
        <v>118.48</v>
      </c>
      <c r="M561" s="653">
        <v>1</v>
      </c>
      <c r="N561" s="654">
        <v>118.48</v>
      </c>
    </row>
    <row r="562" spans="1:14" ht="14.4" customHeight="1" x14ac:dyDescent="0.3">
      <c r="A562" s="649" t="s">
        <v>595</v>
      </c>
      <c r="B562" s="650" t="s">
        <v>3038</v>
      </c>
      <c r="C562" s="651" t="s">
        <v>606</v>
      </c>
      <c r="D562" s="652" t="s">
        <v>3040</v>
      </c>
      <c r="E562" s="651" t="s">
        <v>627</v>
      </c>
      <c r="F562" s="652" t="s">
        <v>3046</v>
      </c>
      <c r="G562" s="651" t="s">
        <v>1281</v>
      </c>
      <c r="H562" s="651" t="s">
        <v>1299</v>
      </c>
      <c r="I562" s="651" t="s">
        <v>1300</v>
      </c>
      <c r="J562" s="651" t="s">
        <v>1301</v>
      </c>
      <c r="K562" s="651" t="s">
        <v>1302</v>
      </c>
      <c r="L562" s="653">
        <v>47.284926988308783</v>
      </c>
      <c r="M562" s="653">
        <v>2</v>
      </c>
      <c r="N562" s="654">
        <v>94.569853976617566</v>
      </c>
    </row>
    <row r="563" spans="1:14" ht="14.4" customHeight="1" x14ac:dyDescent="0.3">
      <c r="A563" s="649" t="s">
        <v>595</v>
      </c>
      <c r="B563" s="650" t="s">
        <v>3038</v>
      </c>
      <c r="C563" s="651" t="s">
        <v>606</v>
      </c>
      <c r="D563" s="652" t="s">
        <v>3040</v>
      </c>
      <c r="E563" s="651" t="s">
        <v>627</v>
      </c>
      <c r="F563" s="652" t="s">
        <v>3046</v>
      </c>
      <c r="G563" s="651" t="s">
        <v>1281</v>
      </c>
      <c r="H563" s="651" t="s">
        <v>2209</v>
      </c>
      <c r="I563" s="651" t="s">
        <v>2210</v>
      </c>
      <c r="J563" s="651" t="s">
        <v>2211</v>
      </c>
      <c r="K563" s="651" t="s">
        <v>2212</v>
      </c>
      <c r="L563" s="653">
        <v>59.169962018470827</v>
      </c>
      <c r="M563" s="653">
        <v>1</v>
      </c>
      <c r="N563" s="654">
        <v>59.169962018470827</v>
      </c>
    </row>
    <row r="564" spans="1:14" ht="14.4" customHeight="1" x14ac:dyDescent="0.3">
      <c r="A564" s="649" t="s">
        <v>595</v>
      </c>
      <c r="B564" s="650" t="s">
        <v>3038</v>
      </c>
      <c r="C564" s="651" t="s">
        <v>606</v>
      </c>
      <c r="D564" s="652" t="s">
        <v>3040</v>
      </c>
      <c r="E564" s="651" t="s">
        <v>627</v>
      </c>
      <c r="F564" s="652" t="s">
        <v>3046</v>
      </c>
      <c r="G564" s="651" t="s">
        <v>1281</v>
      </c>
      <c r="H564" s="651" t="s">
        <v>2213</v>
      </c>
      <c r="I564" s="651" t="s">
        <v>2214</v>
      </c>
      <c r="J564" s="651" t="s">
        <v>2215</v>
      </c>
      <c r="K564" s="651" t="s">
        <v>969</v>
      </c>
      <c r="L564" s="653">
        <v>49.550000000000011</v>
      </c>
      <c r="M564" s="653">
        <v>1</v>
      </c>
      <c r="N564" s="654">
        <v>49.550000000000011</v>
      </c>
    </row>
    <row r="565" spans="1:14" ht="14.4" customHeight="1" x14ac:dyDescent="0.3">
      <c r="A565" s="649" t="s">
        <v>595</v>
      </c>
      <c r="B565" s="650" t="s">
        <v>3038</v>
      </c>
      <c r="C565" s="651" t="s">
        <v>606</v>
      </c>
      <c r="D565" s="652" t="s">
        <v>3040</v>
      </c>
      <c r="E565" s="651" t="s">
        <v>627</v>
      </c>
      <c r="F565" s="652" t="s">
        <v>3046</v>
      </c>
      <c r="G565" s="651" t="s">
        <v>1281</v>
      </c>
      <c r="H565" s="651" t="s">
        <v>2216</v>
      </c>
      <c r="I565" s="651" t="s">
        <v>2217</v>
      </c>
      <c r="J565" s="651" t="s">
        <v>2218</v>
      </c>
      <c r="K565" s="651" t="s">
        <v>2219</v>
      </c>
      <c r="L565" s="653">
        <v>103.42</v>
      </c>
      <c r="M565" s="653">
        <v>1</v>
      </c>
      <c r="N565" s="654">
        <v>103.42</v>
      </c>
    </row>
    <row r="566" spans="1:14" ht="14.4" customHeight="1" x14ac:dyDescent="0.3">
      <c r="A566" s="649" t="s">
        <v>595</v>
      </c>
      <c r="B566" s="650" t="s">
        <v>3038</v>
      </c>
      <c r="C566" s="651" t="s">
        <v>606</v>
      </c>
      <c r="D566" s="652" t="s">
        <v>3040</v>
      </c>
      <c r="E566" s="651" t="s">
        <v>627</v>
      </c>
      <c r="F566" s="652" t="s">
        <v>3046</v>
      </c>
      <c r="G566" s="651" t="s">
        <v>1281</v>
      </c>
      <c r="H566" s="651" t="s">
        <v>1317</v>
      </c>
      <c r="I566" s="651" t="s">
        <v>1318</v>
      </c>
      <c r="J566" s="651" t="s">
        <v>1319</v>
      </c>
      <c r="K566" s="651" t="s">
        <v>1320</v>
      </c>
      <c r="L566" s="653">
        <v>492.19941285465319</v>
      </c>
      <c r="M566" s="653">
        <v>7</v>
      </c>
      <c r="N566" s="654">
        <v>3445.3958899825725</v>
      </c>
    </row>
    <row r="567" spans="1:14" ht="14.4" customHeight="1" x14ac:dyDescent="0.3">
      <c r="A567" s="649" t="s">
        <v>595</v>
      </c>
      <c r="B567" s="650" t="s">
        <v>3038</v>
      </c>
      <c r="C567" s="651" t="s">
        <v>606</v>
      </c>
      <c r="D567" s="652" t="s">
        <v>3040</v>
      </c>
      <c r="E567" s="651" t="s">
        <v>627</v>
      </c>
      <c r="F567" s="652" t="s">
        <v>3046</v>
      </c>
      <c r="G567" s="651" t="s">
        <v>1281</v>
      </c>
      <c r="H567" s="651" t="s">
        <v>1321</v>
      </c>
      <c r="I567" s="651" t="s">
        <v>1322</v>
      </c>
      <c r="J567" s="651" t="s">
        <v>1319</v>
      </c>
      <c r="K567" s="651" t="s">
        <v>1323</v>
      </c>
      <c r="L567" s="653">
        <v>943</v>
      </c>
      <c r="M567" s="653">
        <v>1</v>
      </c>
      <c r="N567" s="654">
        <v>943</v>
      </c>
    </row>
    <row r="568" spans="1:14" ht="14.4" customHeight="1" x14ac:dyDescent="0.3">
      <c r="A568" s="649" t="s">
        <v>595</v>
      </c>
      <c r="B568" s="650" t="s">
        <v>3038</v>
      </c>
      <c r="C568" s="651" t="s">
        <v>606</v>
      </c>
      <c r="D568" s="652" t="s">
        <v>3040</v>
      </c>
      <c r="E568" s="651" t="s">
        <v>627</v>
      </c>
      <c r="F568" s="652" t="s">
        <v>3046</v>
      </c>
      <c r="G568" s="651" t="s">
        <v>1281</v>
      </c>
      <c r="H568" s="651" t="s">
        <v>1324</v>
      </c>
      <c r="I568" s="651" t="s">
        <v>1325</v>
      </c>
      <c r="J568" s="651" t="s">
        <v>1319</v>
      </c>
      <c r="K568" s="651" t="s">
        <v>1326</v>
      </c>
      <c r="L568" s="653">
        <v>1057.46</v>
      </c>
      <c r="M568" s="653">
        <v>1</v>
      </c>
      <c r="N568" s="654">
        <v>1057.46</v>
      </c>
    </row>
    <row r="569" spans="1:14" ht="14.4" customHeight="1" x14ac:dyDescent="0.3">
      <c r="A569" s="649" t="s">
        <v>595</v>
      </c>
      <c r="B569" s="650" t="s">
        <v>3038</v>
      </c>
      <c r="C569" s="651" t="s">
        <v>606</v>
      </c>
      <c r="D569" s="652" t="s">
        <v>3040</v>
      </c>
      <c r="E569" s="651" t="s">
        <v>627</v>
      </c>
      <c r="F569" s="652" t="s">
        <v>3046</v>
      </c>
      <c r="G569" s="651" t="s">
        <v>1281</v>
      </c>
      <c r="H569" s="651" t="s">
        <v>2220</v>
      </c>
      <c r="I569" s="651" t="s">
        <v>2221</v>
      </c>
      <c r="J569" s="651" t="s">
        <v>2222</v>
      </c>
      <c r="K569" s="651" t="s">
        <v>2223</v>
      </c>
      <c r="L569" s="653">
        <v>60.900000000000013</v>
      </c>
      <c r="M569" s="653">
        <v>1</v>
      </c>
      <c r="N569" s="654">
        <v>60.900000000000013</v>
      </c>
    </row>
    <row r="570" spans="1:14" ht="14.4" customHeight="1" x14ac:dyDescent="0.3">
      <c r="A570" s="649" t="s">
        <v>595</v>
      </c>
      <c r="B570" s="650" t="s">
        <v>3038</v>
      </c>
      <c r="C570" s="651" t="s">
        <v>606</v>
      </c>
      <c r="D570" s="652" t="s">
        <v>3040</v>
      </c>
      <c r="E570" s="651" t="s">
        <v>627</v>
      </c>
      <c r="F570" s="652" t="s">
        <v>3046</v>
      </c>
      <c r="G570" s="651" t="s">
        <v>1281</v>
      </c>
      <c r="H570" s="651" t="s">
        <v>2224</v>
      </c>
      <c r="I570" s="651" t="s">
        <v>2225</v>
      </c>
      <c r="J570" s="651" t="s">
        <v>2226</v>
      </c>
      <c r="K570" s="651" t="s">
        <v>2227</v>
      </c>
      <c r="L570" s="653">
        <v>73.579952768617261</v>
      </c>
      <c r="M570" s="653">
        <v>1</v>
      </c>
      <c r="N570" s="654">
        <v>73.579952768617261</v>
      </c>
    </row>
    <row r="571" spans="1:14" ht="14.4" customHeight="1" x14ac:dyDescent="0.3">
      <c r="A571" s="649" t="s">
        <v>595</v>
      </c>
      <c r="B571" s="650" t="s">
        <v>3038</v>
      </c>
      <c r="C571" s="651" t="s">
        <v>606</v>
      </c>
      <c r="D571" s="652" t="s">
        <v>3040</v>
      </c>
      <c r="E571" s="651" t="s">
        <v>627</v>
      </c>
      <c r="F571" s="652" t="s">
        <v>3046</v>
      </c>
      <c r="G571" s="651" t="s">
        <v>1281</v>
      </c>
      <c r="H571" s="651" t="s">
        <v>1347</v>
      </c>
      <c r="I571" s="651" t="s">
        <v>1348</v>
      </c>
      <c r="J571" s="651" t="s">
        <v>1349</v>
      </c>
      <c r="K571" s="651" t="s">
        <v>1350</v>
      </c>
      <c r="L571" s="653">
        <v>79.829956449178312</v>
      </c>
      <c r="M571" s="653">
        <v>6</v>
      </c>
      <c r="N571" s="654">
        <v>478.97973869506984</v>
      </c>
    </row>
    <row r="572" spans="1:14" ht="14.4" customHeight="1" x14ac:dyDescent="0.3">
      <c r="A572" s="649" t="s">
        <v>595</v>
      </c>
      <c r="B572" s="650" t="s">
        <v>3038</v>
      </c>
      <c r="C572" s="651" t="s">
        <v>606</v>
      </c>
      <c r="D572" s="652" t="s">
        <v>3040</v>
      </c>
      <c r="E572" s="651" t="s">
        <v>627</v>
      </c>
      <c r="F572" s="652" t="s">
        <v>3046</v>
      </c>
      <c r="G572" s="651" t="s">
        <v>1281</v>
      </c>
      <c r="H572" s="651" t="s">
        <v>2228</v>
      </c>
      <c r="I572" s="651" t="s">
        <v>2229</v>
      </c>
      <c r="J572" s="651" t="s">
        <v>2230</v>
      </c>
      <c r="K572" s="651" t="s">
        <v>2231</v>
      </c>
      <c r="L572" s="653">
        <v>132.57000000000002</v>
      </c>
      <c r="M572" s="653">
        <v>1</v>
      </c>
      <c r="N572" s="654">
        <v>132.57000000000002</v>
      </c>
    </row>
    <row r="573" spans="1:14" ht="14.4" customHeight="1" x14ac:dyDescent="0.3">
      <c r="A573" s="649" t="s">
        <v>595</v>
      </c>
      <c r="B573" s="650" t="s">
        <v>3038</v>
      </c>
      <c r="C573" s="651" t="s">
        <v>606</v>
      </c>
      <c r="D573" s="652" t="s">
        <v>3040</v>
      </c>
      <c r="E573" s="651" t="s">
        <v>627</v>
      </c>
      <c r="F573" s="652" t="s">
        <v>3046</v>
      </c>
      <c r="G573" s="651" t="s">
        <v>1281</v>
      </c>
      <c r="H573" s="651" t="s">
        <v>1351</v>
      </c>
      <c r="I573" s="651" t="s">
        <v>1352</v>
      </c>
      <c r="J573" s="651" t="s">
        <v>1353</v>
      </c>
      <c r="K573" s="651" t="s">
        <v>1354</v>
      </c>
      <c r="L573" s="653">
        <v>3742.290429728137</v>
      </c>
      <c r="M573" s="653">
        <v>27</v>
      </c>
      <c r="N573" s="654">
        <v>101041.8416026597</v>
      </c>
    </row>
    <row r="574" spans="1:14" ht="14.4" customHeight="1" x14ac:dyDescent="0.3">
      <c r="A574" s="649" t="s">
        <v>595</v>
      </c>
      <c r="B574" s="650" t="s">
        <v>3038</v>
      </c>
      <c r="C574" s="651" t="s">
        <v>606</v>
      </c>
      <c r="D574" s="652" t="s">
        <v>3040</v>
      </c>
      <c r="E574" s="651" t="s">
        <v>627</v>
      </c>
      <c r="F574" s="652" t="s">
        <v>3046</v>
      </c>
      <c r="G574" s="651" t="s">
        <v>1281</v>
      </c>
      <c r="H574" s="651" t="s">
        <v>2232</v>
      </c>
      <c r="I574" s="651" t="s">
        <v>2233</v>
      </c>
      <c r="J574" s="651" t="s">
        <v>2218</v>
      </c>
      <c r="K574" s="651" t="s">
        <v>2234</v>
      </c>
      <c r="L574" s="653">
        <v>66.840000000000018</v>
      </c>
      <c r="M574" s="653">
        <v>1</v>
      </c>
      <c r="N574" s="654">
        <v>66.840000000000018</v>
      </c>
    </row>
    <row r="575" spans="1:14" ht="14.4" customHeight="1" x14ac:dyDescent="0.3">
      <c r="A575" s="649" t="s">
        <v>595</v>
      </c>
      <c r="B575" s="650" t="s">
        <v>3038</v>
      </c>
      <c r="C575" s="651" t="s">
        <v>606</v>
      </c>
      <c r="D575" s="652" t="s">
        <v>3040</v>
      </c>
      <c r="E575" s="651" t="s">
        <v>627</v>
      </c>
      <c r="F575" s="652" t="s">
        <v>3046</v>
      </c>
      <c r="G575" s="651" t="s">
        <v>1281</v>
      </c>
      <c r="H575" s="651" t="s">
        <v>1355</v>
      </c>
      <c r="I575" s="651" t="s">
        <v>1356</v>
      </c>
      <c r="J575" s="651" t="s">
        <v>1357</v>
      </c>
      <c r="K575" s="651" t="s">
        <v>1358</v>
      </c>
      <c r="L575" s="653">
        <v>76.56497540219371</v>
      </c>
      <c r="M575" s="653">
        <v>2</v>
      </c>
      <c r="N575" s="654">
        <v>153.12995080438742</v>
      </c>
    </row>
    <row r="576" spans="1:14" ht="14.4" customHeight="1" x14ac:dyDescent="0.3">
      <c r="A576" s="649" t="s">
        <v>595</v>
      </c>
      <c r="B576" s="650" t="s">
        <v>3038</v>
      </c>
      <c r="C576" s="651" t="s">
        <v>606</v>
      </c>
      <c r="D576" s="652" t="s">
        <v>3040</v>
      </c>
      <c r="E576" s="651" t="s">
        <v>627</v>
      </c>
      <c r="F576" s="652" t="s">
        <v>3046</v>
      </c>
      <c r="G576" s="651" t="s">
        <v>1281</v>
      </c>
      <c r="H576" s="651" t="s">
        <v>1363</v>
      </c>
      <c r="I576" s="651" t="s">
        <v>1364</v>
      </c>
      <c r="J576" s="651" t="s">
        <v>1365</v>
      </c>
      <c r="K576" s="651" t="s">
        <v>1366</v>
      </c>
      <c r="L576" s="653">
        <v>50.539830740383458</v>
      </c>
      <c r="M576" s="653">
        <v>2</v>
      </c>
      <c r="N576" s="654">
        <v>101.07966148076692</v>
      </c>
    </row>
    <row r="577" spans="1:14" ht="14.4" customHeight="1" x14ac:dyDescent="0.3">
      <c r="A577" s="649" t="s">
        <v>595</v>
      </c>
      <c r="B577" s="650" t="s">
        <v>3038</v>
      </c>
      <c r="C577" s="651" t="s">
        <v>606</v>
      </c>
      <c r="D577" s="652" t="s">
        <v>3040</v>
      </c>
      <c r="E577" s="651" t="s">
        <v>627</v>
      </c>
      <c r="F577" s="652" t="s">
        <v>3046</v>
      </c>
      <c r="G577" s="651" t="s">
        <v>1281</v>
      </c>
      <c r="H577" s="651" t="s">
        <v>2235</v>
      </c>
      <c r="I577" s="651" t="s">
        <v>2236</v>
      </c>
      <c r="J577" s="651" t="s">
        <v>1373</v>
      </c>
      <c r="K577" s="651" t="s">
        <v>2237</v>
      </c>
      <c r="L577" s="653">
        <v>34.430013584210016</v>
      </c>
      <c r="M577" s="653">
        <v>2</v>
      </c>
      <c r="N577" s="654">
        <v>68.860027168420032</v>
      </c>
    </row>
    <row r="578" spans="1:14" ht="14.4" customHeight="1" x14ac:dyDescent="0.3">
      <c r="A578" s="649" t="s">
        <v>595</v>
      </c>
      <c r="B578" s="650" t="s">
        <v>3038</v>
      </c>
      <c r="C578" s="651" t="s">
        <v>606</v>
      </c>
      <c r="D578" s="652" t="s">
        <v>3040</v>
      </c>
      <c r="E578" s="651" t="s">
        <v>627</v>
      </c>
      <c r="F578" s="652" t="s">
        <v>3046</v>
      </c>
      <c r="G578" s="651" t="s">
        <v>1281</v>
      </c>
      <c r="H578" s="651" t="s">
        <v>1371</v>
      </c>
      <c r="I578" s="651" t="s">
        <v>1372</v>
      </c>
      <c r="J578" s="651" t="s">
        <v>1373</v>
      </c>
      <c r="K578" s="651" t="s">
        <v>1374</v>
      </c>
      <c r="L578" s="653">
        <v>95.380095995699463</v>
      </c>
      <c r="M578" s="653">
        <v>4</v>
      </c>
      <c r="N578" s="654">
        <v>381.52038398279785</v>
      </c>
    </row>
    <row r="579" spans="1:14" ht="14.4" customHeight="1" x14ac:dyDescent="0.3">
      <c r="A579" s="649" t="s">
        <v>595</v>
      </c>
      <c r="B579" s="650" t="s">
        <v>3038</v>
      </c>
      <c r="C579" s="651" t="s">
        <v>606</v>
      </c>
      <c r="D579" s="652" t="s">
        <v>3040</v>
      </c>
      <c r="E579" s="651" t="s">
        <v>627</v>
      </c>
      <c r="F579" s="652" t="s">
        <v>3046</v>
      </c>
      <c r="G579" s="651" t="s">
        <v>1281</v>
      </c>
      <c r="H579" s="651" t="s">
        <v>2238</v>
      </c>
      <c r="I579" s="651" t="s">
        <v>2239</v>
      </c>
      <c r="J579" s="651" t="s">
        <v>1373</v>
      </c>
      <c r="K579" s="651" t="s">
        <v>2240</v>
      </c>
      <c r="L579" s="653">
        <v>122.96978767791175</v>
      </c>
      <c r="M579" s="653">
        <v>1</v>
      </c>
      <c r="N579" s="654">
        <v>122.96978767791175</v>
      </c>
    </row>
    <row r="580" spans="1:14" ht="14.4" customHeight="1" x14ac:dyDescent="0.3">
      <c r="A580" s="649" t="s">
        <v>595</v>
      </c>
      <c r="B580" s="650" t="s">
        <v>3038</v>
      </c>
      <c r="C580" s="651" t="s">
        <v>606</v>
      </c>
      <c r="D580" s="652" t="s">
        <v>3040</v>
      </c>
      <c r="E580" s="651" t="s">
        <v>627</v>
      </c>
      <c r="F580" s="652" t="s">
        <v>3046</v>
      </c>
      <c r="G580" s="651" t="s">
        <v>1281</v>
      </c>
      <c r="H580" s="651" t="s">
        <v>2241</v>
      </c>
      <c r="I580" s="651" t="s">
        <v>2242</v>
      </c>
      <c r="J580" s="651" t="s">
        <v>2243</v>
      </c>
      <c r="K580" s="651" t="s">
        <v>2244</v>
      </c>
      <c r="L580" s="653">
        <v>1452.0599999999997</v>
      </c>
      <c r="M580" s="653">
        <v>1</v>
      </c>
      <c r="N580" s="654">
        <v>1452.0599999999997</v>
      </c>
    </row>
    <row r="581" spans="1:14" ht="14.4" customHeight="1" x14ac:dyDescent="0.3">
      <c r="A581" s="649" t="s">
        <v>595</v>
      </c>
      <c r="B581" s="650" t="s">
        <v>3038</v>
      </c>
      <c r="C581" s="651" t="s">
        <v>606</v>
      </c>
      <c r="D581" s="652" t="s">
        <v>3040</v>
      </c>
      <c r="E581" s="651" t="s">
        <v>627</v>
      </c>
      <c r="F581" s="652" t="s">
        <v>3046</v>
      </c>
      <c r="G581" s="651" t="s">
        <v>1281</v>
      </c>
      <c r="H581" s="651" t="s">
        <v>2245</v>
      </c>
      <c r="I581" s="651" t="s">
        <v>2246</v>
      </c>
      <c r="J581" s="651" t="s">
        <v>2243</v>
      </c>
      <c r="K581" s="651" t="s">
        <v>2247</v>
      </c>
      <c r="L581" s="653">
        <v>1964.0014264691913</v>
      </c>
      <c r="M581" s="653">
        <v>2</v>
      </c>
      <c r="N581" s="654">
        <v>3928.0028529383826</v>
      </c>
    </row>
    <row r="582" spans="1:14" ht="14.4" customHeight="1" x14ac:dyDescent="0.3">
      <c r="A582" s="649" t="s">
        <v>595</v>
      </c>
      <c r="B582" s="650" t="s">
        <v>3038</v>
      </c>
      <c r="C582" s="651" t="s">
        <v>606</v>
      </c>
      <c r="D582" s="652" t="s">
        <v>3040</v>
      </c>
      <c r="E582" s="651" t="s">
        <v>627</v>
      </c>
      <c r="F582" s="652" t="s">
        <v>3046</v>
      </c>
      <c r="G582" s="651" t="s">
        <v>1281</v>
      </c>
      <c r="H582" s="651" t="s">
        <v>2248</v>
      </c>
      <c r="I582" s="651" t="s">
        <v>2249</v>
      </c>
      <c r="J582" s="651" t="s">
        <v>2243</v>
      </c>
      <c r="K582" s="651" t="s">
        <v>2250</v>
      </c>
      <c r="L582" s="653">
        <v>2434.96</v>
      </c>
      <c r="M582" s="653">
        <v>1</v>
      </c>
      <c r="N582" s="654">
        <v>2434.96</v>
      </c>
    </row>
    <row r="583" spans="1:14" ht="14.4" customHeight="1" x14ac:dyDescent="0.3">
      <c r="A583" s="649" t="s">
        <v>595</v>
      </c>
      <c r="B583" s="650" t="s">
        <v>3038</v>
      </c>
      <c r="C583" s="651" t="s">
        <v>606</v>
      </c>
      <c r="D583" s="652" t="s">
        <v>3040</v>
      </c>
      <c r="E583" s="651" t="s">
        <v>627</v>
      </c>
      <c r="F583" s="652" t="s">
        <v>3046</v>
      </c>
      <c r="G583" s="651" t="s">
        <v>1281</v>
      </c>
      <c r="H583" s="651" t="s">
        <v>2251</v>
      </c>
      <c r="I583" s="651" t="s">
        <v>2252</v>
      </c>
      <c r="J583" s="651" t="s">
        <v>1377</v>
      </c>
      <c r="K583" s="651" t="s">
        <v>2253</v>
      </c>
      <c r="L583" s="653">
        <v>57.98</v>
      </c>
      <c r="M583" s="653">
        <v>2</v>
      </c>
      <c r="N583" s="654">
        <v>115.96</v>
      </c>
    </row>
    <row r="584" spans="1:14" ht="14.4" customHeight="1" x14ac:dyDescent="0.3">
      <c r="A584" s="649" t="s">
        <v>595</v>
      </c>
      <c r="B584" s="650" t="s">
        <v>3038</v>
      </c>
      <c r="C584" s="651" t="s">
        <v>606</v>
      </c>
      <c r="D584" s="652" t="s">
        <v>3040</v>
      </c>
      <c r="E584" s="651" t="s">
        <v>627</v>
      </c>
      <c r="F584" s="652" t="s">
        <v>3046</v>
      </c>
      <c r="G584" s="651" t="s">
        <v>1281</v>
      </c>
      <c r="H584" s="651" t="s">
        <v>1375</v>
      </c>
      <c r="I584" s="651" t="s">
        <v>1376</v>
      </c>
      <c r="J584" s="651" t="s">
        <v>1377</v>
      </c>
      <c r="K584" s="651" t="s">
        <v>1378</v>
      </c>
      <c r="L584" s="653">
        <v>103.35335456800068</v>
      </c>
      <c r="M584" s="653">
        <v>6</v>
      </c>
      <c r="N584" s="654">
        <v>620.12012740800412</v>
      </c>
    </row>
    <row r="585" spans="1:14" ht="14.4" customHeight="1" x14ac:dyDescent="0.3">
      <c r="A585" s="649" t="s">
        <v>595</v>
      </c>
      <c r="B585" s="650" t="s">
        <v>3038</v>
      </c>
      <c r="C585" s="651" t="s">
        <v>606</v>
      </c>
      <c r="D585" s="652" t="s">
        <v>3040</v>
      </c>
      <c r="E585" s="651" t="s">
        <v>627</v>
      </c>
      <c r="F585" s="652" t="s">
        <v>3046</v>
      </c>
      <c r="G585" s="651" t="s">
        <v>1281</v>
      </c>
      <c r="H585" s="651" t="s">
        <v>2254</v>
      </c>
      <c r="I585" s="651" t="s">
        <v>2254</v>
      </c>
      <c r="J585" s="651" t="s">
        <v>1462</v>
      </c>
      <c r="K585" s="651" t="s">
        <v>2255</v>
      </c>
      <c r="L585" s="653">
        <v>65.270053210234082</v>
      </c>
      <c r="M585" s="653">
        <v>9</v>
      </c>
      <c r="N585" s="654">
        <v>587.43047889210675</v>
      </c>
    </row>
    <row r="586" spans="1:14" ht="14.4" customHeight="1" x14ac:dyDescent="0.3">
      <c r="A586" s="649" t="s">
        <v>595</v>
      </c>
      <c r="B586" s="650" t="s">
        <v>3038</v>
      </c>
      <c r="C586" s="651" t="s">
        <v>606</v>
      </c>
      <c r="D586" s="652" t="s">
        <v>3040</v>
      </c>
      <c r="E586" s="651" t="s">
        <v>627</v>
      </c>
      <c r="F586" s="652" t="s">
        <v>3046</v>
      </c>
      <c r="G586" s="651" t="s">
        <v>1281</v>
      </c>
      <c r="H586" s="651" t="s">
        <v>1379</v>
      </c>
      <c r="I586" s="651" t="s">
        <v>1380</v>
      </c>
      <c r="J586" s="651" t="s">
        <v>1381</v>
      </c>
      <c r="K586" s="651" t="s">
        <v>1382</v>
      </c>
      <c r="L586" s="653">
        <v>337.79999999999995</v>
      </c>
      <c r="M586" s="653">
        <v>1</v>
      </c>
      <c r="N586" s="654">
        <v>337.79999999999995</v>
      </c>
    </row>
    <row r="587" spans="1:14" ht="14.4" customHeight="1" x14ac:dyDescent="0.3">
      <c r="A587" s="649" t="s">
        <v>595</v>
      </c>
      <c r="B587" s="650" t="s">
        <v>3038</v>
      </c>
      <c r="C587" s="651" t="s">
        <v>606</v>
      </c>
      <c r="D587" s="652" t="s">
        <v>3040</v>
      </c>
      <c r="E587" s="651" t="s">
        <v>627</v>
      </c>
      <c r="F587" s="652" t="s">
        <v>3046</v>
      </c>
      <c r="G587" s="651" t="s">
        <v>1281</v>
      </c>
      <c r="H587" s="651" t="s">
        <v>2256</v>
      </c>
      <c r="I587" s="651" t="s">
        <v>2257</v>
      </c>
      <c r="J587" s="651" t="s">
        <v>2258</v>
      </c>
      <c r="K587" s="651" t="s">
        <v>1734</v>
      </c>
      <c r="L587" s="653">
        <v>47.2400116032982</v>
      </c>
      <c r="M587" s="653">
        <v>1</v>
      </c>
      <c r="N587" s="654">
        <v>47.2400116032982</v>
      </c>
    </row>
    <row r="588" spans="1:14" ht="14.4" customHeight="1" x14ac:dyDescent="0.3">
      <c r="A588" s="649" t="s">
        <v>595</v>
      </c>
      <c r="B588" s="650" t="s">
        <v>3038</v>
      </c>
      <c r="C588" s="651" t="s">
        <v>606</v>
      </c>
      <c r="D588" s="652" t="s">
        <v>3040</v>
      </c>
      <c r="E588" s="651" t="s">
        <v>627</v>
      </c>
      <c r="F588" s="652" t="s">
        <v>3046</v>
      </c>
      <c r="G588" s="651" t="s">
        <v>1281</v>
      </c>
      <c r="H588" s="651" t="s">
        <v>2259</v>
      </c>
      <c r="I588" s="651" t="s">
        <v>2260</v>
      </c>
      <c r="J588" s="651" t="s">
        <v>1389</v>
      </c>
      <c r="K588" s="651" t="s">
        <v>2261</v>
      </c>
      <c r="L588" s="653">
        <v>47.149899218926642</v>
      </c>
      <c r="M588" s="653">
        <v>1</v>
      </c>
      <c r="N588" s="654">
        <v>47.149899218926642</v>
      </c>
    </row>
    <row r="589" spans="1:14" ht="14.4" customHeight="1" x14ac:dyDescent="0.3">
      <c r="A589" s="649" t="s">
        <v>595</v>
      </c>
      <c r="B589" s="650" t="s">
        <v>3038</v>
      </c>
      <c r="C589" s="651" t="s">
        <v>606</v>
      </c>
      <c r="D589" s="652" t="s">
        <v>3040</v>
      </c>
      <c r="E589" s="651" t="s">
        <v>627</v>
      </c>
      <c r="F589" s="652" t="s">
        <v>3046</v>
      </c>
      <c r="G589" s="651" t="s">
        <v>1281</v>
      </c>
      <c r="H589" s="651" t="s">
        <v>2262</v>
      </c>
      <c r="I589" s="651" t="s">
        <v>2263</v>
      </c>
      <c r="J589" s="651" t="s">
        <v>2264</v>
      </c>
      <c r="K589" s="651" t="s">
        <v>1378</v>
      </c>
      <c r="L589" s="653">
        <v>48.960000000000008</v>
      </c>
      <c r="M589" s="653">
        <v>2</v>
      </c>
      <c r="N589" s="654">
        <v>97.920000000000016</v>
      </c>
    </row>
    <row r="590" spans="1:14" ht="14.4" customHeight="1" x14ac:dyDescent="0.3">
      <c r="A590" s="649" t="s">
        <v>595</v>
      </c>
      <c r="B590" s="650" t="s">
        <v>3038</v>
      </c>
      <c r="C590" s="651" t="s">
        <v>606</v>
      </c>
      <c r="D590" s="652" t="s">
        <v>3040</v>
      </c>
      <c r="E590" s="651" t="s">
        <v>627</v>
      </c>
      <c r="F590" s="652" t="s">
        <v>3046</v>
      </c>
      <c r="G590" s="651" t="s">
        <v>1281</v>
      </c>
      <c r="H590" s="651" t="s">
        <v>1383</v>
      </c>
      <c r="I590" s="651" t="s">
        <v>1384</v>
      </c>
      <c r="J590" s="651" t="s">
        <v>1385</v>
      </c>
      <c r="K590" s="651" t="s">
        <v>1386</v>
      </c>
      <c r="L590" s="653">
        <v>97.889999999999958</v>
      </c>
      <c r="M590" s="653">
        <v>1</v>
      </c>
      <c r="N590" s="654">
        <v>97.889999999999958</v>
      </c>
    </row>
    <row r="591" spans="1:14" ht="14.4" customHeight="1" x14ac:dyDescent="0.3">
      <c r="A591" s="649" t="s">
        <v>595</v>
      </c>
      <c r="B591" s="650" t="s">
        <v>3038</v>
      </c>
      <c r="C591" s="651" t="s">
        <v>606</v>
      </c>
      <c r="D591" s="652" t="s">
        <v>3040</v>
      </c>
      <c r="E591" s="651" t="s">
        <v>627</v>
      </c>
      <c r="F591" s="652" t="s">
        <v>3046</v>
      </c>
      <c r="G591" s="651" t="s">
        <v>1281</v>
      </c>
      <c r="H591" s="651" t="s">
        <v>1387</v>
      </c>
      <c r="I591" s="651" t="s">
        <v>1388</v>
      </c>
      <c r="J591" s="651" t="s">
        <v>1389</v>
      </c>
      <c r="K591" s="651" t="s">
        <v>1219</v>
      </c>
      <c r="L591" s="653">
        <v>71.410961515304336</v>
      </c>
      <c r="M591" s="653">
        <v>18</v>
      </c>
      <c r="N591" s="654">
        <v>1285.3973072754779</v>
      </c>
    </row>
    <row r="592" spans="1:14" ht="14.4" customHeight="1" x14ac:dyDescent="0.3">
      <c r="A592" s="649" t="s">
        <v>595</v>
      </c>
      <c r="B592" s="650" t="s">
        <v>3038</v>
      </c>
      <c r="C592" s="651" t="s">
        <v>606</v>
      </c>
      <c r="D592" s="652" t="s">
        <v>3040</v>
      </c>
      <c r="E592" s="651" t="s">
        <v>627</v>
      </c>
      <c r="F592" s="652" t="s">
        <v>3046</v>
      </c>
      <c r="G592" s="651" t="s">
        <v>1281</v>
      </c>
      <c r="H592" s="651" t="s">
        <v>1394</v>
      </c>
      <c r="I592" s="651" t="s">
        <v>1395</v>
      </c>
      <c r="J592" s="651" t="s">
        <v>1396</v>
      </c>
      <c r="K592" s="651" t="s">
        <v>1397</v>
      </c>
      <c r="L592" s="653">
        <v>63.023946187947978</v>
      </c>
      <c r="M592" s="653">
        <v>5</v>
      </c>
      <c r="N592" s="654">
        <v>315.1197309397399</v>
      </c>
    </row>
    <row r="593" spans="1:14" ht="14.4" customHeight="1" x14ac:dyDescent="0.3">
      <c r="A593" s="649" t="s">
        <v>595</v>
      </c>
      <c r="B593" s="650" t="s">
        <v>3038</v>
      </c>
      <c r="C593" s="651" t="s">
        <v>606</v>
      </c>
      <c r="D593" s="652" t="s">
        <v>3040</v>
      </c>
      <c r="E593" s="651" t="s">
        <v>627</v>
      </c>
      <c r="F593" s="652" t="s">
        <v>3046</v>
      </c>
      <c r="G593" s="651" t="s">
        <v>1281</v>
      </c>
      <c r="H593" s="651" t="s">
        <v>2265</v>
      </c>
      <c r="I593" s="651" t="s">
        <v>2266</v>
      </c>
      <c r="J593" s="651" t="s">
        <v>2267</v>
      </c>
      <c r="K593" s="651" t="s">
        <v>1836</v>
      </c>
      <c r="L593" s="653">
        <v>82.099999999999966</v>
      </c>
      <c r="M593" s="653">
        <v>1</v>
      </c>
      <c r="N593" s="654">
        <v>82.099999999999966</v>
      </c>
    </row>
    <row r="594" spans="1:14" ht="14.4" customHeight="1" x14ac:dyDescent="0.3">
      <c r="A594" s="649" t="s">
        <v>595</v>
      </c>
      <c r="B594" s="650" t="s">
        <v>3038</v>
      </c>
      <c r="C594" s="651" t="s">
        <v>606</v>
      </c>
      <c r="D594" s="652" t="s">
        <v>3040</v>
      </c>
      <c r="E594" s="651" t="s">
        <v>627</v>
      </c>
      <c r="F594" s="652" t="s">
        <v>3046</v>
      </c>
      <c r="G594" s="651" t="s">
        <v>1281</v>
      </c>
      <c r="H594" s="651" t="s">
        <v>2268</v>
      </c>
      <c r="I594" s="651" t="s">
        <v>2269</v>
      </c>
      <c r="J594" s="651" t="s">
        <v>1301</v>
      </c>
      <c r="K594" s="651" t="s">
        <v>2270</v>
      </c>
      <c r="L594" s="653">
        <v>135.21</v>
      </c>
      <c r="M594" s="653">
        <v>2</v>
      </c>
      <c r="N594" s="654">
        <v>270.42</v>
      </c>
    </row>
    <row r="595" spans="1:14" ht="14.4" customHeight="1" x14ac:dyDescent="0.3">
      <c r="A595" s="649" t="s">
        <v>595</v>
      </c>
      <c r="B595" s="650" t="s">
        <v>3038</v>
      </c>
      <c r="C595" s="651" t="s">
        <v>606</v>
      </c>
      <c r="D595" s="652" t="s">
        <v>3040</v>
      </c>
      <c r="E595" s="651" t="s">
        <v>627</v>
      </c>
      <c r="F595" s="652" t="s">
        <v>3046</v>
      </c>
      <c r="G595" s="651" t="s">
        <v>1281</v>
      </c>
      <c r="H595" s="651" t="s">
        <v>2271</v>
      </c>
      <c r="I595" s="651" t="s">
        <v>2272</v>
      </c>
      <c r="J595" s="651" t="s">
        <v>2273</v>
      </c>
      <c r="K595" s="651" t="s">
        <v>935</v>
      </c>
      <c r="L595" s="653">
        <v>151.34000000000003</v>
      </c>
      <c r="M595" s="653">
        <v>1</v>
      </c>
      <c r="N595" s="654">
        <v>151.34000000000003</v>
      </c>
    </row>
    <row r="596" spans="1:14" ht="14.4" customHeight="1" x14ac:dyDescent="0.3">
      <c r="A596" s="649" t="s">
        <v>595</v>
      </c>
      <c r="B596" s="650" t="s">
        <v>3038</v>
      </c>
      <c r="C596" s="651" t="s">
        <v>606</v>
      </c>
      <c r="D596" s="652" t="s">
        <v>3040</v>
      </c>
      <c r="E596" s="651" t="s">
        <v>627</v>
      </c>
      <c r="F596" s="652" t="s">
        <v>3046</v>
      </c>
      <c r="G596" s="651" t="s">
        <v>1281</v>
      </c>
      <c r="H596" s="651" t="s">
        <v>2274</v>
      </c>
      <c r="I596" s="651" t="s">
        <v>2275</v>
      </c>
      <c r="J596" s="651" t="s">
        <v>2276</v>
      </c>
      <c r="K596" s="651" t="s">
        <v>2277</v>
      </c>
      <c r="L596" s="653">
        <v>26.10994628379574</v>
      </c>
      <c r="M596" s="653">
        <v>1</v>
      </c>
      <c r="N596" s="654">
        <v>26.10994628379574</v>
      </c>
    </row>
    <row r="597" spans="1:14" ht="14.4" customHeight="1" x14ac:dyDescent="0.3">
      <c r="A597" s="649" t="s">
        <v>595</v>
      </c>
      <c r="B597" s="650" t="s">
        <v>3038</v>
      </c>
      <c r="C597" s="651" t="s">
        <v>606</v>
      </c>
      <c r="D597" s="652" t="s">
        <v>3040</v>
      </c>
      <c r="E597" s="651" t="s">
        <v>627</v>
      </c>
      <c r="F597" s="652" t="s">
        <v>3046</v>
      </c>
      <c r="G597" s="651" t="s">
        <v>1281</v>
      </c>
      <c r="H597" s="651" t="s">
        <v>2278</v>
      </c>
      <c r="I597" s="651" t="s">
        <v>2279</v>
      </c>
      <c r="J597" s="651" t="s">
        <v>2280</v>
      </c>
      <c r="K597" s="651" t="s">
        <v>2281</v>
      </c>
      <c r="L597" s="653">
        <v>65.459999999999951</v>
      </c>
      <c r="M597" s="653">
        <v>1</v>
      </c>
      <c r="N597" s="654">
        <v>65.459999999999951</v>
      </c>
    </row>
    <row r="598" spans="1:14" ht="14.4" customHeight="1" x14ac:dyDescent="0.3">
      <c r="A598" s="649" t="s">
        <v>595</v>
      </c>
      <c r="B598" s="650" t="s">
        <v>3038</v>
      </c>
      <c r="C598" s="651" t="s">
        <v>606</v>
      </c>
      <c r="D598" s="652" t="s">
        <v>3040</v>
      </c>
      <c r="E598" s="651" t="s">
        <v>627</v>
      </c>
      <c r="F598" s="652" t="s">
        <v>3046</v>
      </c>
      <c r="G598" s="651" t="s">
        <v>1281</v>
      </c>
      <c r="H598" s="651" t="s">
        <v>1402</v>
      </c>
      <c r="I598" s="651" t="s">
        <v>1403</v>
      </c>
      <c r="J598" s="651" t="s">
        <v>1404</v>
      </c>
      <c r="K598" s="651" t="s">
        <v>935</v>
      </c>
      <c r="L598" s="653">
        <v>63.869999999999941</v>
      </c>
      <c r="M598" s="653">
        <v>1</v>
      </c>
      <c r="N598" s="654">
        <v>63.869999999999941</v>
      </c>
    </row>
    <row r="599" spans="1:14" ht="14.4" customHeight="1" x14ac:dyDescent="0.3">
      <c r="A599" s="649" t="s">
        <v>595</v>
      </c>
      <c r="B599" s="650" t="s">
        <v>3038</v>
      </c>
      <c r="C599" s="651" t="s">
        <v>606</v>
      </c>
      <c r="D599" s="652" t="s">
        <v>3040</v>
      </c>
      <c r="E599" s="651" t="s">
        <v>627</v>
      </c>
      <c r="F599" s="652" t="s">
        <v>3046</v>
      </c>
      <c r="G599" s="651" t="s">
        <v>1281</v>
      </c>
      <c r="H599" s="651" t="s">
        <v>2282</v>
      </c>
      <c r="I599" s="651" t="s">
        <v>2283</v>
      </c>
      <c r="J599" s="651" t="s">
        <v>2284</v>
      </c>
      <c r="K599" s="651" t="s">
        <v>2285</v>
      </c>
      <c r="L599" s="653">
        <v>51.81</v>
      </c>
      <c r="M599" s="653">
        <v>1</v>
      </c>
      <c r="N599" s="654">
        <v>51.81</v>
      </c>
    </row>
    <row r="600" spans="1:14" ht="14.4" customHeight="1" x14ac:dyDescent="0.3">
      <c r="A600" s="649" t="s">
        <v>595</v>
      </c>
      <c r="B600" s="650" t="s">
        <v>3038</v>
      </c>
      <c r="C600" s="651" t="s">
        <v>606</v>
      </c>
      <c r="D600" s="652" t="s">
        <v>3040</v>
      </c>
      <c r="E600" s="651" t="s">
        <v>627</v>
      </c>
      <c r="F600" s="652" t="s">
        <v>3046</v>
      </c>
      <c r="G600" s="651" t="s">
        <v>1281</v>
      </c>
      <c r="H600" s="651" t="s">
        <v>1405</v>
      </c>
      <c r="I600" s="651" t="s">
        <v>1406</v>
      </c>
      <c r="J600" s="651" t="s">
        <v>1407</v>
      </c>
      <c r="K600" s="651" t="s">
        <v>1408</v>
      </c>
      <c r="L600" s="653">
        <v>473.40010516996989</v>
      </c>
      <c r="M600" s="653">
        <v>5</v>
      </c>
      <c r="N600" s="654">
        <v>2367.0005258498495</v>
      </c>
    </row>
    <row r="601" spans="1:14" ht="14.4" customHeight="1" x14ac:dyDescent="0.3">
      <c r="A601" s="649" t="s">
        <v>595</v>
      </c>
      <c r="B601" s="650" t="s">
        <v>3038</v>
      </c>
      <c r="C601" s="651" t="s">
        <v>606</v>
      </c>
      <c r="D601" s="652" t="s">
        <v>3040</v>
      </c>
      <c r="E601" s="651" t="s">
        <v>627</v>
      </c>
      <c r="F601" s="652" t="s">
        <v>3046</v>
      </c>
      <c r="G601" s="651" t="s">
        <v>1281</v>
      </c>
      <c r="H601" s="651" t="s">
        <v>1409</v>
      </c>
      <c r="I601" s="651" t="s">
        <v>1410</v>
      </c>
      <c r="J601" s="651" t="s">
        <v>1341</v>
      </c>
      <c r="K601" s="651" t="s">
        <v>1411</v>
      </c>
      <c r="L601" s="653">
        <v>73.555029823681807</v>
      </c>
      <c r="M601" s="653">
        <v>24</v>
      </c>
      <c r="N601" s="654">
        <v>1765.3207157683632</v>
      </c>
    </row>
    <row r="602" spans="1:14" ht="14.4" customHeight="1" x14ac:dyDescent="0.3">
      <c r="A602" s="649" t="s">
        <v>595</v>
      </c>
      <c r="B602" s="650" t="s">
        <v>3038</v>
      </c>
      <c r="C602" s="651" t="s">
        <v>606</v>
      </c>
      <c r="D602" s="652" t="s">
        <v>3040</v>
      </c>
      <c r="E602" s="651" t="s">
        <v>627</v>
      </c>
      <c r="F602" s="652" t="s">
        <v>3046</v>
      </c>
      <c r="G602" s="651" t="s">
        <v>1281</v>
      </c>
      <c r="H602" s="651" t="s">
        <v>2286</v>
      </c>
      <c r="I602" s="651" t="s">
        <v>2287</v>
      </c>
      <c r="J602" s="651" t="s">
        <v>2288</v>
      </c>
      <c r="K602" s="651" t="s">
        <v>1818</v>
      </c>
      <c r="L602" s="653">
        <v>154.31999999999991</v>
      </c>
      <c r="M602" s="653">
        <v>1</v>
      </c>
      <c r="N602" s="654">
        <v>154.31999999999991</v>
      </c>
    </row>
    <row r="603" spans="1:14" ht="14.4" customHeight="1" x14ac:dyDescent="0.3">
      <c r="A603" s="649" t="s">
        <v>595</v>
      </c>
      <c r="B603" s="650" t="s">
        <v>3038</v>
      </c>
      <c r="C603" s="651" t="s">
        <v>606</v>
      </c>
      <c r="D603" s="652" t="s">
        <v>3040</v>
      </c>
      <c r="E603" s="651" t="s">
        <v>627</v>
      </c>
      <c r="F603" s="652" t="s">
        <v>3046</v>
      </c>
      <c r="G603" s="651" t="s">
        <v>1281</v>
      </c>
      <c r="H603" s="651" t="s">
        <v>1416</v>
      </c>
      <c r="I603" s="651" t="s">
        <v>1417</v>
      </c>
      <c r="J603" s="651" t="s">
        <v>1418</v>
      </c>
      <c r="K603" s="651" t="s">
        <v>1419</v>
      </c>
      <c r="L603" s="653">
        <v>70.947105978011322</v>
      </c>
      <c r="M603" s="653">
        <v>339</v>
      </c>
      <c r="N603" s="654">
        <v>24051.068926545839</v>
      </c>
    </row>
    <row r="604" spans="1:14" ht="14.4" customHeight="1" x14ac:dyDescent="0.3">
      <c r="A604" s="649" t="s">
        <v>595</v>
      </c>
      <c r="B604" s="650" t="s">
        <v>3038</v>
      </c>
      <c r="C604" s="651" t="s">
        <v>606</v>
      </c>
      <c r="D604" s="652" t="s">
        <v>3040</v>
      </c>
      <c r="E604" s="651" t="s">
        <v>627</v>
      </c>
      <c r="F604" s="652" t="s">
        <v>3046</v>
      </c>
      <c r="G604" s="651" t="s">
        <v>1281</v>
      </c>
      <c r="H604" s="651" t="s">
        <v>2289</v>
      </c>
      <c r="I604" s="651" t="s">
        <v>2290</v>
      </c>
      <c r="J604" s="651" t="s">
        <v>2291</v>
      </c>
      <c r="K604" s="651" t="s">
        <v>2292</v>
      </c>
      <c r="L604" s="653">
        <v>18.93</v>
      </c>
      <c r="M604" s="653">
        <v>1</v>
      </c>
      <c r="N604" s="654">
        <v>18.93</v>
      </c>
    </row>
    <row r="605" spans="1:14" ht="14.4" customHeight="1" x14ac:dyDescent="0.3">
      <c r="A605" s="649" t="s">
        <v>595</v>
      </c>
      <c r="B605" s="650" t="s">
        <v>3038</v>
      </c>
      <c r="C605" s="651" t="s">
        <v>606</v>
      </c>
      <c r="D605" s="652" t="s">
        <v>3040</v>
      </c>
      <c r="E605" s="651" t="s">
        <v>627</v>
      </c>
      <c r="F605" s="652" t="s">
        <v>3046</v>
      </c>
      <c r="G605" s="651" t="s">
        <v>1281</v>
      </c>
      <c r="H605" s="651" t="s">
        <v>2293</v>
      </c>
      <c r="I605" s="651" t="s">
        <v>2294</v>
      </c>
      <c r="J605" s="651" t="s">
        <v>2295</v>
      </c>
      <c r="K605" s="651" t="s">
        <v>2296</v>
      </c>
      <c r="L605" s="653">
        <v>28.039999999999985</v>
      </c>
      <c r="M605" s="653">
        <v>1</v>
      </c>
      <c r="N605" s="654">
        <v>28.039999999999985</v>
      </c>
    </row>
    <row r="606" spans="1:14" ht="14.4" customHeight="1" x14ac:dyDescent="0.3">
      <c r="A606" s="649" t="s">
        <v>595</v>
      </c>
      <c r="B606" s="650" t="s">
        <v>3038</v>
      </c>
      <c r="C606" s="651" t="s">
        <v>606</v>
      </c>
      <c r="D606" s="652" t="s">
        <v>3040</v>
      </c>
      <c r="E606" s="651" t="s">
        <v>627</v>
      </c>
      <c r="F606" s="652" t="s">
        <v>3046</v>
      </c>
      <c r="G606" s="651" t="s">
        <v>1281</v>
      </c>
      <c r="H606" s="651" t="s">
        <v>1420</v>
      </c>
      <c r="I606" s="651" t="s">
        <v>1420</v>
      </c>
      <c r="J606" s="651" t="s">
        <v>1421</v>
      </c>
      <c r="K606" s="651" t="s">
        <v>1422</v>
      </c>
      <c r="L606" s="653">
        <v>107.83000000000001</v>
      </c>
      <c r="M606" s="653">
        <v>2</v>
      </c>
      <c r="N606" s="654">
        <v>215.66000000000003</v>
      </c>
    </row>
    <row r="607" spans="1:14" ht="14.4" customHeight="1" x14ac:dyDescent="0.3">
      <c r="A607" s="649" t="s">
        <v>595</v>
      </c>
      <c r="B607" s="650" t="s">
        <v>3038</v>
      </c>
      <c r="C607" s="651" t="s">
        <v>606</v>
      </c>
      <c r="D607" s="652" t="s">
        <v>3040</v>
      </c>
      <c r="E607" s="651" t="s">
        <v>627</v>
      </c>
      <c r="F607" s="652" t="s">
        <v>3046</v>
      </c>
      <c r="G607" s="651" t="s">
        <v>1281</v>
      </c>
      <c r="H607" s="651" t="s">
        <v>2297</v>
      </c>
      <c r="I607" s="651" t="s">
        <v>2297</v>
      </c>
      <c r="J607" s="651" t="s">
        <v>2298</v>
      </c>
      <c r="K607" s="651" t="s">
        <v>1768</v>
      </c>
      <c r="L607" s="653">
        <v>84.84999999999998</v>
      </c>
      <c r="M607" s="653">
        <v>1</v>
      </c>
      <c r="N607" s="654">
        <v>84.84999999999998</v>
      </c>
    </row>
    <row r="608" spans="1:14" ht="14.4" customHeight="1" x14ac:dyDescent="0.3">
      <c r="A608" s="649" t="s">
        <v>595</v>
      </c>
      <c r="B608" s="650" t="s">
        <v>3038</v>
      </c>
      <c r="C608" s="651" t="s">
        <v>606</v>
      </c>
      <c r="D608" s="652" t="s">
        <v>3040</v>
      </c>
      <c r="E608" s="651" t="s">
        <v>627</v>
      </c>
      <c r="F608" s="652" t="s">
        <v>3046</v>
      </c>
      <c r="G608" s="651" t="s">
        <v>1281</v>
      </c>
      <c r="H608" s="651" t="s">
        <v>2299</v>
      </c>
      <c r="I608" s="651" t="s">
        <v>2299</v>
      </c>
      <c r="J608" s="651" t="s">
        <v>2300</v>
      </c>
      <c r="K608" s="651" t="s">
        <v>2301</v>
      </c>
      <c r="L608" s="653">
        <v>696.92999999999961</v>
      </c>
      <c r="M608" s="653">
        <v>1</v>
      </c>
      <c r="N608" s="654">
        <v>696.92999999999961</v>
      </c>
    </row>
    <row r="609" spans="1:14" ht="14.4" customHeight="1" x14ac:dyDescent="0.3">
      <c r="A609" s="649" t="s">
        <v>595</v>
      </c>
      <c r="B609" s="650" t="s">
        <v>3038</v>
      </c>
      <c r="C609" s="651" t="s">
        <v>606</v>
      </c>
      <c r="D609" s="652" t="s">
        <v>3040</v>
      </c>
      <c r="E609" s="651" t="s">
        <v>627</v>
      </c>
      <c r="F609" s="652" t="s">
        <v>3046</v>
      </c>
      <c r="G609" s="651" t="s">
        <v>1281</v>
      </c>
      <c r="H609" s="651" t="s">
        <v>1427</v>
      </c>
      <c r="I609" s="651" t="s">
        <v>1428</v>
      </c>
      <c r="J609" s="651" t="s">
        <v>1392</v>
      </c>
      <c r="K609" s="651" t="s">
        <v>1429</v>
      </c>
      <c r="L609" s="653">
        <v>117.37</v>
      </c>
      <c r="M609" s="653">
        <v>1</v>
      </c>
      <c r="N609" s="654">
        <v>117.37</v>
      </c>
    </row>
    <row r="610" spans="1:14" ht="14.4" customHeight="1" x14ac:dyDescent="0.3">
      <c r="A610" s="649" t="s">
        <v>595</v>
      </c>
      <c r="B610" s="650" t="s">
        <v>3038</v>
      </c>
      <c r="C610" s="651" t="s">
        <v>606</v>
      </c>
      <c r="D610" s="652" t="s">
        <v>3040</v>
      </c>
      <c r="E610" s="651" t="s">
        <v>627</v>
      </c>
      <c r="F610" s="652" t="s">
        <v>3046</v>
      </c>
      <c r="G610" s="651" t="s">
        <v>1281</v>
      </c>
      <c r="H610" s="651" t="s">
        <v>1433</v>
      </c>
      <c r="I610" s="651" t="s">
        <v>1434</v>
      </c>
      <c r="J610" s="651" t="s">
        <v>1435</v>
      </c>
      <c r="K610" s="651" t="s">
        <v>1436</v>
      </c>
      <c r="L610" s="653">
        <v>97.899999999999991</v>
      </c>
      <c r="M610" s="653">
        <v>1</v>
      </c>
      <c r="N610" s="654">
        <v>97.899999999999991</v>
      </c>
    </row>
    <row r="611" spans="1:14" ht="14.4" customHeight="1" x14ac:dyDescent="0.3">
      <c r="A611" s="649" t="s">
        <v>595</v>
      </c>
      <c r="B611" s="650" t="s">
        <v>3038</v>
      </c>
      <c r="C611" s="651" t="s">
        <v>606</v>
      </c>
      <c r="D611" s="652" t="s">
        <v>3040</v>
      </c>
      <c r="E611" s="651" t="s">
        <v>627</v>
      </c>
      <c r="F611" s="652" t="s">
        <v>3046</v>
      </c>
      <c r="G611" s="651" t="s">
        <v>1281</v>
      </c>
      <c r="H611" s="651" t="s">
        <v>1437</v>
      </c>
      <c r="I611" s="651" t="s">
        <v>1438</v>
      </c>
      <c r="J611" s="651" t="s">
        <v>1439</v>
      </c>
      <c r="K611" s="651" t="s">
        <v>1436</v>
      </c>
      <c r="L611" s="653">
        <v>103.64999999999998</v>
      </c>
      <c r="M611" s="653">
        <v>1</v>
      </c>
      <c r="N611" s="654">
        <v>103.64999999999998</v>
      </c>
    </row>
    <row r="612" spans="1:14" ht="14.4" customHeight="1" x14ac:dyDescent="0.3">
      <c r="A612" s="649" t="s">
        <v>595</v>
      </c>
      <c r="B612" s="650" t="s">
        <v>3038</v>
      </c>
      <c r="C612" s="651" t="s">
        <v>606</v>
      </c>
      <c r="D612" s="652" t="s">
        <v>3040</v>
      </c>
      <c r="E612" s="651" t="s">
        <v>627</v>
      </c>
      <c r="F612" s="652" t="s">
        <v>3046</v>
      </c>
      <c r="G612" s="651" t="s">
        <v>1281</v>
      </c>
      <c r="H612" s="651" t="s">
        <v>2302</v>
      </c>
      <c r="I612" s="651" t="s">
        <v>2303</v>
      </c>
      <c r="J612" s="651" t="s">
        <v>2304</v>
      </c>
      <c r="K612" s="651" t="s">
        <v>2305</v>
      </c>
      <c r="L612" s="653">
        <v>163.14870740022255</v>
      </c>
      <c r="M612" s="653">
        <v>1</v>
      </c>
      <c r="N612" s="654">
        <v>163.14870740022255</v>
      </c>
    </row>
    <row r="613" spans="1:14" ht="14.4" customHeight="1" x14ac:dyDescent="0.3">
      <c r="A613" s="649" t="s">
        <v>595</v>
      </c>
      <c r="B613" s="650" t="s">
        <v>3038</v>
      </c>
      <c r="C613" s="651" t="s">
        <v>606</v>
      </c>
      <c r="D613" s="652" t="s">
        <v>3040</v>
      </c>
      <c r="E613" s="651" t="s">
        <v>627</v>
      </c>
      <c r="F613" s="652" t="s">
        <v>3046</v>
      </c>
      <c r="G613" s="651" t="s">
        <v>1281</v>
      </c>
      <c r="H613" s="651" t="s">
        <v>1440</v>
      </c>
      <c r="I613" s="651" t="s">
        <v>1441</v>
      </c>
      <c r="J613" s="651" t="s">
        <v>1442</v>
      </c>
      <c r="K613" s="651" t="s">
        <v>1443</v>
      </c>
      <c r="L613" s="653">
        <v>236.47</v>
      </c>
      <c r="M613" s="653">
        <v>1</v>
      </c>
      <c r="N613" s="654">
        <v>236.47</v>
      </c>
    </row>
    <row r="614" spans="1:14" ht="14.4" customHeight="1" x14ac:dyDescent="0.3">
      <c r="A614" s="649" t="s">
        <v>595</v>
      </c>
      <c r="B614" s="650" t="s">
        <v>3038</v>
      </c>
      <c r="C614" s="651" t="s">
        <v>606</v>
      </c>
      <c r="D614" s="652" t="s">
        <v>3040</v>
      </c>
      <c r="E614" s="651" t="s">
        <v>627</v>
      </c>
      <c r="F614" s="652" t="s">
        <v>3046</v>
      </c>
      <c r="G614" s="651" t="s">
        <v>1281</v>
      </c>
      <c r="H614" s="651" t="s">
        <v>1444</v>
      </c>
      <c r="I614" s="651" t="s">
        <v>1445</v>
      </c>
      <c r="J614" s="651" t="s">
        <v>1319</v>
      </c>
      <c r="K614" s="651" t="s">
        <v>1446</v>
      </c>
      <c r="L614" s="653">
        <v>356.5</v>
      </c>
      <c r="M614" s="653">
        <v>12</v>
      </c>
      <c r="N614" s="654">
        <v>4278</v>
      </c>
    </row>
    <row r="615" spans="1:14" ht="14.4" customHeight="1" x14ac:dyDescent="0.3">
      <c r="A615" s="649" t="s">
        <v>595</v>
      </c>
      <c r="B615" s="650" t="s">
        <v>3038</v>
      </c>
      <c r="C615" s="651" t="s">
        <v>606</v>
      </c>
      <c r="D615" s="652" t="s">
        <v>3040</v>
      </c>
      <c r="E615" s="651" t="s">
        <v>627</v>
      </c>
      <c r="F615" s="652" t="s">
        <v>3046</v>
      </c>
      <c r="G615" s="651" t="s">
        <v>1281</v>
      </c>
      <c r="H615" s="651" t="s">
        <v>1447</v>
      </c>
      <c r="I615" s="651" t="s">
        <v>1448</v>
      </c>
      <c r="J615" s="651" t="s">
        <v>1319</v>
      </c>
      <c r="K615" s="651" t="s">
        <v>1449</v>
      </c>
      <c r="L615" s="653">
        <v>413.99995870998407</v>
      </c>
      <c r="M615" s="653">
        <v>60</v>
      </c>
      <c r="N615" s="654">
        <v>24839.997522599046</v>
      </c>
    </row>
    <row r="616" spans="1:14" ht="14.4" customHeight="1" x14ac:dyDescent="0.3">
      <c r="A616" s="649" t="s">
        <v>595</v>
      </c>
      <c r="B616" s="650" t="s">
        <v>3038</v>
      </c>
      <c r="C616" s="651" t="s">
        <v>606</v>
      </c>
      <c r="D616" s="652" t="s">
        <v>3040</v>
      </c>
      <c r="E616" s="651" t="s">
        <v>627</v>
      </c>
      <c r="F616" s="652" t="s">
        <v>3046</v>
      </c>
      <c r="G616" s="651" t="s">
        <v>1281</v>
      </c>
      <c r="H616" s="651" t="s">
        <v>2306</v>
      </c>
      <c r="I616" s="651" t="s">
        <v>2307</v>
      </c>
      <c r="J616" s="651" t="s">
        <v>2308</v>
      </c>
      <c r="K616" s="651" t="s">
        <v>2130</v>
      </c>
      <c r="L616" s="653">
        <v>97.66500000000002</v>
      </c>
      <c r="M616" s="653">
        <v>2</v>
      </c>
      <c r="N616" s="654">
        <v>195.33000000000004</v>
      </c>
    </row>
    <row r="617" spans="1:14" ht="14.4" customHeight="1" x14ac:dyDescent="0.3">
      <c r="A617" s="649" t="s">
        <v>595</v>
      </c>
      <c r="B617" s="650" t="s">
        <v>3038</v>
      </c>
      <c r="C617" s="651" t="s">
        <v>606</v>
      </c>
      <c r="D617" s="652" t="s">
        <v>3040</v>
      </c>
      <c r="E617" s="651" t="s">
        <v>627</v>
      </c>
      <c r="F617" s="652" t="s">
        <v>3046</v>
      </c>
      <c r="G617" s="651" t="s">
        <v>1281</v>
      </c>
      <c r="H617" s="651" t="s">
        <v>2309</v>
      </c>
      <c r="I617" s="651" t="s">
        <v>2310</v>
      </c>
      <c r="J617" s="651" t="s">
        <v>2311</v>
      </c>
      <c r="K617" s="651" t="s">
        <v>2312</v>
      </c>
      <c r="L617" s="653">
        <v>380.64311141916659</v>
      </c>
      <c r="M617" s="653">
        <v>6</v>
      </c>
      <c r="N617" s="654">
        <v>2283.8586685149994</v>
      </c>
    </row>
    <row r="618" spans="1:14" ht="14.4" customHeight="1" x14ac:dyDescent="0.3">
      <c r="A618" s="649" t="s">
        <v>595</v>
      </c>
      <c r="B618" s="650" t="s">
        <v>3038</v>
      </c>
      <c r="C618" s="651" t="s">
        <v>606</v>
      </c>
      <c r="D618" s="652" t="s">
        <v>3040</v>
      </c>
      <c r="E618" s="651" t="s">
        <v>627</v>
      </c>
      <c r="F618" s="652" t="s">
        <v>3046</v>
      </c>
      <c r="G618" s="651" t="s">
        <v>1281</v>
      </c>
      <c r="H618" s="651" t="s">
        <v>2313</v>
      </c>
      <c r="I618" s="651" t="s">
        <v>2314</v>
      </c>
      <c r="J618" s="651" t="s">
        <v>2226</v>
      </c>
      <c r="K618" s="651" t="s">
        <v>2315</v>
      </c>
      <c r="L618" s="653">
        <v>250.82</v>
      </c>
      <c r="M618" s="653">
        <v>1</v>
      </c>
      <c r="N618" s="654">
        <v>250.82</v>
      </c>
    </row>
    <row r="619" spans="1:14" ht="14.4" customHeight="1" x14ac:dyDescent="0.3">
      <c r="A619" s="649" t="s">
        <v>595</v>
      </c>
      <c r="B619" s="650" t="s">
        <v>3038</v>
      </c>
      <c r="C619" s="651" t="s">
        <v>606</v>
      </c>
      <c r="D619" s="652" t="s">
        <v>3040</v>
      </c>
      <c r="E619" s="651" t="s">
        <v>627</v>
      </c>
      <c r="F619" s="652" t="s">
        <v>3046</v>
      </c>
      <c r="G619" s="651" t="s">
        <v>1281</v>
      </c>
      <c r="H619" s="651" t="s">
        <v>1453</v>
      </c>
      <c r="I619" s="651" t="s">
        <v>1454</v>
      </c>
      <c r="J619" s="651" t="s">
        <v>1455</v>
      </c>
      <c r="K619" s="651" t="s">
        <v>1456</v>
      </c>
      <c r="L619" s="653">
        <v>96.550000000000026</v>
      </c>
      <c r="M619" s="653">
        <v>1</v>
      </c>
      <c r="N619" s="654">
        <v>96.550000000000026</v>
      </c>
    </row>
    <row r="620" spans="1:14" ht="14.4" customHeight="1" x14ac:dyDescent="0.3">
      <c r="A620" s="649" t="s">
        <v>595</v>
      </c>
      <c r="B620" s="650" t="s">
        <v>3038</v>
      </c>
      <c r="C620" s="651" t="s">
        <v>606</v>
      </c>
      <c r="D620" s="652" t="s">
        <v>3040</v>
      </c>
      <c r="E620" s="651" t="s">
        <v>627</v>
      </c>
      <c r="F620" s="652" t="s">
        <v>3046</v>
      </c>
      <c r="G620" s="651" t="s">
        <v>1281</v>
      </c>
      <c r="H620" s="651" t="s">
        <v>2316</v>
      </c>
      <c r="I620" s="651" t="s">
        <v>2317</v>
      </c>
      <c r="J620" s="651" t="s">
        <v>2318</v>
      </c>
      <c r="K620" s="651" t="s">
        <v>2319</v>
      </c>
      <c r="L620" s="653">
        <v>84.18</v>
      </c>
      <c r="M620" s="653">
        <v>1</v>
      </c>
      <c r="N620" s="654">
        <v>84.18</v>
      </c>
    </row>
    <row r="621" spans="1:14" ht="14.4" customHeight="1" x14ac:dyDescent="0.3">
      <c r="A621" s="649" t="s">
        <v>595</v>
      </c>
      <c r="B621" s="650" t="s">
        <v>3038</v>
      </c>
      <c r="C621" s="651" t="s">
        <v>606</v>
      </c>
      <c r="D621" s="652" t="s">
        <v>3040</v>
      </c>
      <c r="E621" s="651" t="s">
        <v>627</v>
      </c>
      <c r="F621" s="652" t="s">
        <v>3046</v>
      </c>
      <c r="G621" s="651" t="s">
        <v>1281</v>
      </c>
      <c r="H621" s="651" t="s">
        <v>2320</v>
      </c>
      <c r="I621" s="651" t="s">
        <v>2321</v>
      </c>
      <c r="J621" s="651" t="s">
        <v>2322</v>
      </c>
      <c r="K621" s="651" t="s">
        <v>2323</v>
      </c>
      <c r="L621" s="653">
        <v>318.31999999999994</v>
      </c>
      <c r="M621" s="653">
        <v>1</v>
      </c>
      <c r="N621" s="654">
        <v>318.31999999999994</v>
      </c>
    </row>
    <row r="622" spans="1:14" ht="14.4" customHeight="1" x14ac:dyDescent="0.3">
      <c r="A622" s="649" t="s">
        <v>595</v>
      </c>
      <c r="B622" s="650" t="s">
        <v>3038</v>
      </c>
      <c r="C622" s="651" t="s">
        <v>606</v>
      </c>
      <c r="D622" s="652" t="s">
        <v>3040</v>
      </c>
      <c r="E622" s="651" t="s">
        <v>627</v>
      </c>
      <c r="F622" s="652" t="s">
        <v>3046</v>
      </c>
      <c r="G622" s="651" t="s">
        <v>1281</v>
      </c>
      <c r="H622" s="651" t="s">
        <v>1468</v>
      </c>
      <c r="I622" s="651" t="s">
        <v>1469</v>
      </c>
      <c r="J622" s="651" t="s">
        <v>1470</v>
      </c>
      <c r="K622" s="651" t="s">
        <v>1471</v>
      </c>
      <c r="L622" s="653">
        <v>1480.3404863486924</v>
      </c>
      <c r="M622" s="653">
        <v>15</v>
      </c>
      <c r="N622" s="654">
        <v>22205.107295230384</v>
      </c>
    </row>
    <row r="623" spans="1:14" ht="14.4" customHeight="1" x14ac:dyDescent="0.3">
      <c r="A623" s="649" t="s">
        <v>595</v>
      </c>
      <c r="B623" s="650" t="s">
        <v>3038</v>
      </c>
      <c r="C623" s="651" t="s">
        <v>606</v>
      </c>
      <c r="D623" s="652" t="s">
        <v>3040</v>
      </c>
      <c r="E623" s="651" t="s">
        <v>627</v>
      </c>
      <c r="F623" s="652" t="s">
        <v>3046</v>
      </c>
      <c r="G623" s="651" t="s">
        <v>1281</v>
      </c>
      <c r="H623" s="651" t="s">
        <v>2324</v>
      </c>
      <c r="I623" s="651" t="s">
        <v>2325</v>
      </c>
      <c r="J623" s="651" t="s">
        <v>2326</v>
      </c>
      <c r="K623" s="651" t="s">
        <v>2327</v>
      </c>
      <c r="L623" s="653">
        <v>156.03000000000003</v>
      </c>
      <c r="M623" s="653">
        <v>1</v>
      </c>
      <c r="N623" s="654">
        <v>156.03000000000003</v>
      </c>
    </row>
    <row r="624" spans="1:14" ht="14.4" customHeight="1" x14ac:dyDescent="0.3">
      <c r="A624" s="649" t="s">
        <v>595</v>
      </c>
      <c r="B624" s="650" t="s">
        <v>3038</v>
      </c>
      <c r="C624" s="651" t="s">
        <v>606</v>
      </c>
      <c r="D624" s="652" t="s">
        <v>3040</v>
      </c>
      <c r="E624" s="651" t="s">
        <v>627</v>
      </c>
      <c r="F624" s="652" t="s">
        <v>3046</v>
      </c>
      <c r="G624" s="651" t="s">
        <v>1281</v>
      </c>
      <c r="H624" s="651" t="s">
        <v>2328</v>
      </c>
      <c r="I624" s="651" t="s">
        <v>2329</v>
      </c>
      <c r="J624" s="651" t="s">
        <v>2330</v>
      </c>
      <c r="K624" s="651" t="s">
        <v>2331</v>
      </c>
      <c r="L624" s="653">
        <v>133.34015731673318</v>
      </c>
      <c r="M624" s="653">
        <v>1</v>
      </c>
      <c r="N624" s="654">
        <v>133.34015731673318</v>
      </c>
    </row>
    <row r="625" spans="1:14" ht="14.4" customHeight="1" x14ac:dyDescent="0.3">
      <c r="A625" s="649" t="s">
        <v>595</v>
      </c>
      <c r="B625" s="650" t="s">
        <v>3038</v>
      </c>
      <c r="C625" s="651" t="s">
        <v>606</v>
      </c>
      <c r="D625" s="652" t="s">
        <v>3040</v>
      </c>
      <c r="E625" s="651" t="s">
        <v>627</v>
      </c>
      <c r="F625" s="652" t="s">
        <v>3046</v>
      </c>
      <c r="G625" s="651" t="s">
        <v>1281</v>
      </c>
      <c r="H625" s="651" t="s">
        <v>2332</v>
      </c>
      <c r="I625" s="651" t="s">
        <v>2333</v>
      </c>
      <c r="J625" s="651" t="s">
        <v>2334</v>
      </c>
      <c r="K625" s="651" t="s">
        <v>1836</v>
      </c>
      <c r="L625" s="653">
        <v>101.83979048417304</v>
      </c>
      <c r="M625" s="653">
        <v>1</v>
      </c>
      <c r="N625" s="654">
        <v>101.83979048417304</v>
      </c>
    </row>
    <row r="626" spans="1:14" ht="14.4" customHeight="1" x14ac:dyDescent="0.3">
      <c r="A626" s="649" t="s">
        <v>595</v>
      </c>
      <c r="B626" s="650" t="s">
        <v>3038</v>
      </c>
      <c r="C626" s="651" t="s">
        <v>606</v>
      </c>
      <c r="D626" s="652" t="s">
        <v>3040</v>
      </c>
      <c r="E626" s="651" t="s">
        <v>627</v>
      </c>
      <c r="F626" s="652" t="s">
        <v>3046</v>
      </c>
      <c r="G626" s="651" t="s">
        <v>1281</v>
      </c>
      <c r="H626" s="651" t="s">
        <v>1476</v>
      </c>
      <c r="I626" s="651" t="s">
        <v>1476</v>
      </c>
      <c r="J626" s="651" t="s">
        <v>1477</v>
      </c>
      <c r="K626" s="651" t="s">
        <v>1478</v>
      </c>
      <c r="L626" s="653">
        <v>55.100000000000016</v>
      </c>
      <c r="M626" s="653">
        <v>1</v>
      </c>
      <c r="N626" s="654">
        <v>55.100000000000016</v>
      </c>
    </row>
    <row r="627" spans="1:14" ht="14.4" customHeight="1" x14ac:dyDescent="0.3">
      <c r="A627" s="649" t="s">
        <v>595</v>
      </c>
      <c r="B627" s="650" t="s">
        <v>3038</v>
      </c>
      <c r="C627" s="651" t="s">
        <v>606</v>
      </c>
      <c r="D627" s="652" t="s">
        <v>3040</v>
      </c>
      <c r="E627" s="651" t="s">
        <v>627</v>
      </c>
      <c r="F627" s="652" t="s">
        <v>3046</v>
      </c>
      <c r="G627" s="651" t="s">
        <v>1281</v>
      </c>
      <c r="H627" s="651" t="s">
        <v>2335</v>
      </c>
      <c r="I627" s="651" t="s">
        <v>2336</v>
      </c>
      <c r="J627" s="651" t="s">
        <v>2337</v>
      </c>
      <c r="K627" s="651" t="s">
        <v>2338</v>
      </c>
      <c r="L627" s="653">
        <v>382.50000000000006</v>
      </c>
      <c r="M627" s="653">
        <v>1</v>
      </c>
      <c r="N627" s="654">
        <v>382.50000000000006</v>
      </c>
    </row>
    <row r="628" spans="1:14" ht="14.4" customHeight="1" x14ac:dyDescent="0.3">
      <c r="A628" s="649" t="s">
        <v>595</v>
      </c>
      <c r="B628" s="650" t="s">
        <v>3038</v>
      </c>
      <c r="C628" s="651" t="s">
        <v>606</v>
      </c>
      <c r="D628" s="652" t="s">
        <v>3040</v>
      </c>
      <c r="E628" s="651" t="s">
        <v>1482</v>
      </c>
      <c r="F628" s="652" t="s">
        <v>3047</v>
      </c>
      <c r="G628" s="651" t="s">
        <v>639</v>
      </c>
      <c r="H628" s="651" t="s">
        <v>1487</v>
      </c>
      <c r="I628" s="651" t="s">
        <v>1488</v>
      </c>
      <c r="J628" s="651" t="s">
        <v>1489</v>
      </c>
      <c r="K628" s="651" t="s">
        <v>1490</v>
      </c>
      <c r="L628" s="653">
        <v>1998.8685714285714</v>
      </c>
      <c r="M628" s="653">
        <v>28</v>
      </c>
      <c r="N628" s="654">
        <v>55968.32</v>
      </c>
    </row>
    <row r="629" spans="1:14" ht="14.4" customHeight="1" x14ac:dyDescent="0.3">
      <c r="A629" s="649" t="s">
        <v>595</v>
      </c>
      <c r="B629" s="650" t="s">
        <v>3038</v>
      </c>
      <c r="C629" s="651" t="s">
        <v>606</v>
      </c>
      <c r="D629" s="652" t="s">
        <v>3040</v>
      </c>
      <c r="E629" s="651" t="s">
        <v>1482</v>
      </c>
      <c r="F629" s="652" t="s">
        <v>3047</v>
      </c>
      <c r="G629" s="651" t="s">
        <v>639</v>
      </c>
      <c r="H629" s="651" t="s">
        <v>1491</v>
      </c>
      <c r="I629" s="651" t="s">
        <v>1492</v>
      </c>
      <c r="J629" s="651" t="s">
        <v>1493</v>
      </c>
      <c r="K629" s="651" t="s">
        <v>1490</v>
      </c>
      <c r="L629" s="653">
        <v>2065.4015873015874</v>
      </c>
      <c r="M629" s="653">
        <v>12.6</v>
      </c>
      <c r="N629" s="654">
        <v>26024.06</v>
      </c>
    </row>
    <row r="630" spans="1:14" ht="14.4" customHeight="1" x14ac:dyDescent="0.3">
      <c r="A630" s="649" t="s">
        <v>595</v>
      </c>
      <c r="B630" s="650" t="s">
        <v>3038</v>
      </c>
      <c r="C630" s="651" t="s">
        <v>606</v>
      </c>
      <c r="D630" s="652" t="s">
        <v>3040</v>
      </c>
      <c r="E630" s="651" t="s">
        <v>1482</v>
      </c>
      <c r="F630" s="652" t="s">
        <v>3047</v>
      </c>
      <c r="G630" s="651" t="s">
        <v>639</v>
      </c>
      <c r="H630" s="651" t="s">
        <v>1504</v>
      </c>
      <c r="I630" s="651" t="s">
        <v>1505</v>
      </c>
      <c r="J630" s="651" t="s">
        <v>1506</v>
      </c>
      <c r="K630" s="651" t="s">
        <v>1507</v>
      </c>
      <c r="L630" s="653">
        <v>1735.0700000000002</v>
      </c>
      <c r="M630" s="653">
        <v>1</v>
      </c>
      <c r="N630" s="654">
        <v>1735.0700000000002</v>
      </c>
    </row>
    <row r="631" spans="1:14" ht="14.4" customHeight="1" x14ac:dyDescent="0.3">
      <c r="A631" s="649" t="s">
        <v>595</v>
      </c>
      <c r="B631" s="650" t="s">
        <v>3038</v>
      </c>
      <c r="C631" s="651" t="s">
        <v>606</v>
      </c>
      <c r="D631" s="652" t="s">
        <v>3040</v>
      </c>
      <c r="E631" s="651" t="s">
        <v>1482</v>
      </c>
      <c r="F631" s="652" t="s">
        <v>3047</v>
      </c>
      <c r="G631" s="651" t="s">
        <v>639</v>
      </c>
      <c r="H631" s="651" t="s">
        <v>1508</v>
      </c>
      <c r="I631" s="651" t="s">
        <v>1509</v>
      </c>
      <c r="J631" s="651" t="s">
        <v>1506</v>
      </c>
      <c r="K631" s="651" t="s">
        <v>1510</v>
      </c>
      <c r="L631" s="653">
        <v>2156.25</v>
      </c>
      <c r="M631" s="653">
        <v>5</v>
      </c>
      <c r="N631" s="654">
        <v>10781.25</v>
      </c>
    </row>
    <row r="632" spans="1:14" ht="14.4" customHeight="1" x14ac:dyDescent="0.3">
      <c r="A632" s="649" t="s">
        <v>595</v>
      </c>
      <c r="B632" s="650" t="s">
        <v>3038</v>
      </c>
      <c r="C632" s="651" t="s">
        <v>606</v>
      </c>
      <c r="D632" s="652" t="s">
        <v>3040</v>
      </c>
      <c r="E632" s="651" t="s">
        <v>1482</v>
      </c>
      <c r="F632" s="652" t="s">
        <v>3047</v>
      </c>
      <c r="G632" s="651" t="s">
        <v>639</v>
      </c>
      <c r="H632" s="651" t="s">
        <v>1511</v>
      </c>
      <c r="I632" s="651" t="s">
        <v>1512</v>
      </c>
      <c r="J632" s="651" t="s">
        <v>1513</v>
      </c>
      <c r="K632" s="651" t="s">
        <v>1514</v>
      </c>
      <c r="L632" s="653">
        <v>2903.29</v>
      </c>
      <c r="M632" s="653">
        <v>1</v>
      </c>
      <c r="N632" s="654">
        <v>2903.29</v>
      </c>
    </row>
    <row r="633" spans="1:14" ht="14.4" customHeight="1" x14ac:dyDescent="0.3">
      <c r="A633" s="649" t="s">
        <v>595</v>
      </c>
      <c r="B633" s="650" t="s">
        <v>3038</v>
      </c>
      <c r="C633" s="651" t="s">
        <v>606</v>
      </c>
      <c r="D633" s="652" t="s">
        <v>3040</v>
      </c>
      <c r="E633" s="651" t="s">
        <v>1482</v>
      </c>
      <c r="F633" s="652" t="s">
        <v>3047</v>
      </c>
      <c r="G633" s="651" t="s">
        <v>1281</v>
      </c>
      <c r="H633" s="651" t="s">
        <v>2339</v>
      </c>
      <c r="I633" s="651" t="s">
        <v>2340</v>
      </c>
      <c r="J633" s="651" t="s">
        <v>2341</v>
      </c>
      <c r="K633" s="651" t="s">
        <v>2342</v>
      </c>
      <c r="L633" s="653">
        <v>54.119822850772671</v>
      </c>
      <c r="M633" s="653">
        <v>3</v>
      </c>
      <c r="N633" s="654">
        <v>162.35946855231802</v>
      </c>
    </row>
    <row r="634" spans="1:14" ht="14.4" customHeight="1" x14ac:dyDescent="0.3">
      <c r="A634" s="649" t="s">
        <v>595</v>
      </c>
      <c r="B634" s="650" t="s">
        <v>3038</v>
      </c>
      <c r="C634" s="651" t="s">
        <v>606</v>
      </c>
      <c r="D634" s="652" t="s">
        <v>3040</v>
      </c>
      <c r="E634" s="651" t="s">
        <v>1482</v>
      </c>
      <c r="F634" s="652" t="s">
        <v>3047</v>
      </c>
      <c r="G634" s="651" t="s">
        <v>1281</v>
      </c>
      <c r="H634" s="651" t="s">
        <v>2343</v>
      </c>
      <c r="I634" s="651" t="s">
        <v>2344</v>
      </c>
      <c r="J634" s="651" t="s">
        <v>2345</v>
      </c>
      <c r="K634" s="651" t="s">
        <v>2342</v>
      </c>
      <c r="L634" s="653">
        <v>54.119822850772671</v>
      </c>
      <c r="M634" s="653">
        <v>6</v>
      </c>
      <c r="N634" s="654">
        <v>324.71893710463604</v>
      </c>
    </row>
    <row r="635" spans="1:14" ht="14.4" customHeight="1" x14ac:dyDescent="0.3">
      <c r="A635" s="649" t="s">
        <v>595</v>
      </c>
      <c r="B635" s="650" t="s">
        <v>3038</v>
      </c>
      <c r="C635" s="651" t="s">
        <v>606</v>
      </c>
      <c r="D635" s="652" t="s">
        <v>3040</v>
      </c>
      <c r="E635" s="651" t="s">
        <v>1482</v>
      </c>
      <c r="F635" s="652" t="s">
        <v>3047</v>
      </c>
      <c r="G635" s="651" t="s">
        <v>1281</v>
      </c>
      <c r="H635" s="651" t="s">
        <v>1525</v>
      </c>
      <c r="I635" s="651" t="s">
        <v>1526</v>
      </c>
      <c r="J635" s="651" t="s">
        <v>1527</v>
      </c>
      <c r="K635" s="651" t="s">
        <v>1528</v>
      </c>
      <c r="L635" s="653">
        <v>198.26002658204359</v>
      </c>
      <c r="M635" s="653">
        <v>3</v>
      </c>
      <c r="N635" s="654">
        <v>594.78007974613081</v>
      </c>
    </row>
    <row r="636" spans="1:14" ht="14.4" customHeight="1" x14ac:dyDescent="0.3">
      <c r="A636" s="649" t="s">
        <v>595</v>
      </c>
      <c r="B636" s="650" t="s">
        <v>3038</v>
      </c>
      <c r="C636" s="651" t="s">
        <v>606</v>
      </c>
      <c r="D636" s="652" t="s">
        <v>3040</v>
      </c>
      <c r="E636" s="651" t="s">
        <v>1482</v>
      </c>
      <c r="F636" s="652" t="s">
        <v>3047</v>
      </c>
      <c r="G636" s="651" t="s">
        <v>1281</v>
      </c>
      <c r="H636" s="651" t="s">
        <v>1529</v>
      </c>
      <c r="I636" s="651" t="s">
        <v>1529</v>
      </c>
      <c r="J636" s="651" t="s">
        <v>1519</v>
      </c>
      <c r="K636" s="651" t="s">
        <v>1530</v>
      </c>
      <c r="L636" s="653">
        <v>183.37</v>
      </c>
      <c r="M636" s="653">
        <v>10</v>
      </c>
      <c r="N636" s="654">
        <v>1833.7</v>
      </c>
    </row>
    <row r="637" spans="1:14" ht="14.4" customHeight="1" x14ac:dyDescent="0.3">
      <c r="A637" s="649" t="s">
        <v>595</v>
      </c>
      <c r="B637" s="650" t="s">
        <v>3038</v>
      </c>
      <c r="C637" s="651" t="s">
        <v>606</v>
      </c>
      <c r="D637" s="652" t="s">
        <v>3040</v>
      </c>
      <c r="E637" s="651" t="s">
        <v>1482</v>
      </c>
      <c r="F637" s="652" t="s">
        <v>3047</v>
      </c>
      <c r="G637" s="651" t="s">
        <v>1281</v>
      </c>
      <c r="H637" s="651" t="s">
        <v>2346</v>
      </c>
      <c r="I637" s="651" t="s">
        <v>2347</v>
      </c>
      <c r="J637" s="651" t="s">
        <v>2348</v>
      </c>
      <c r="K637" s="651"/>
      <c r="L637" s="653">
        <v>40.570000000000007</v>
      </c>
      <c r="M637" s="653">
        <v>3</v>
      </c>
      <c r="N637" s="654">
        <v>121.71000000000002</v>
      </c>
    </row>
    <row r="638" spans="1:14" ht="14.4" customHeight="1" x14ac:dyDescent="0.3">
      <c r="A638" s="649" t="s">
        <v>595</v>
      </c>
      <c r="B638" s="650" t="s">
        <v>3038</v>
      </c>
      <c r="C638" s="651" t="s">
        <v>606</v>
      </c>
      <c r="D638" s="652" t="s">
        <v>3040</v>
      </c>
      <c r="E638" s="651" t="s">
        <v>1531</v>
      </c>
      <c r="F638" s="652" t="s">
        <v>3048</v>
      </c>
      <c r="G638" s="651" t="s">
        <v>639</v>
      </c>
      <c r="H638" s="651" t="s">
        <v>2349</v>
      </c>
      <c r="I638" s="651" t="s">
        <v>2350</v>
      </c>
      <c r="J638" s="651" t="s">
        <v>2351</v>
      </c>
      <c r="K638" s="651" t="s">
        <v>2352</v>
      </c>
      <c r="L638" s="653">
        <v>34.606060537776301</v>
      </c>
      <c r="M638" s="653">
        <v>66</v>
      </c>
      <c r="N638" s="654">
        <v>2283.9999954932359</v>
      </c>
    </row>
    <row r="639" spans="1:14" ht="14.4" customHeight="1" x14ac:dyDescent="0.3">
      <c r="A639" s="649" t="s">
        <v>595</v>
      </c>
      <c r="B639" s="650" t="s">
        <v>3038</v>
      </c>
      <c r="C639" s="651" t="s">
        <v>606</v>
      </c>
      <c r="D639" s="652" t="s">
        <v>3040</v>
      </c>
      <c r="E639" s="651" t="s">
        <v>1531</v>
      </c>
      <c r="F639" s="652" t="s">
        <v>3048</v>
      </c>
      <c r="G639" s="651" t="s">
        <v>639</v>
      </c>
      <c r="H639" s="651" t="s">
        <v>2353</v>
      </c>
      <c r="I639" s="651" t="s">
        <v>2353</v>
      </c>
      <c r="J639" s="651" t="s">
        <v>2354</v>
      </c>
      <c r="K639" s="651" t="s">
        <v>2355</v>
      </c>
      <c r="L639" s="653">
        <v>72.839999187663409</v>
      </c>
      <c r="M639" s="653">
        <v>4</v>
      </c>
      <c r="N639" s="654">
        <v>291.35999675065364</v>
      </c>
    </row>
    <row r="640" spans="1:14" ht="14.4" customHeight="1" x14ac:dyDescent="0.3">
      <c r="A640" s="649" t="s">
        <v>595</v>
      </c>
      <c r="B640" s="650" t="s">
        <v>3038</v>
      </c>
      <c r="C640" s="651" t="s">
        <v>606</v>
      </c>
      <c r="D640" s="652" t="s">
        <v>3040</v>
      </c>
      <c r="E640" s="651" t="s">
        <v>1531</v>
      </c>
      <c r="F640" s="652" t="s">
        <v>3048</v>
      </c>
      <c r="G640" s="651" t="s">
        <v>639</v>
      </c>
      <c r="H640" s="651" t="s">
        <v>1539</v>
      </c>
      <c r="I640" s="651" t="s">
        <v>1540</v>
      </c>
      <c r="J640" s="651" t="s">
        <v>1541</v>
      </c>
      <c r="K640" s="651" t="s">
        <v>1542</v>
      </c>
      <c r="L640" s="653">
        <v>39.346212085437919</v>
      </c>
      <c r="M640" s="653">
        <v>21</v>
      </c>
      <c r="N640" s="654">
        <v>826.27045379419633</v>
      </c>
    </row>
    <row r="641" spans="1:14" ht="14.4" customHeight="1" x14ac:dyDescent="0.3">
      <c r="A641" s="649" t="s">
        <v>595</v>
      </c>
      <c r="B641" s="650" t="s">
        <v>3038</v>
      </c>
      <c r="C641" s="651" t="s">
        <v>606</v>
      </c>
      <c r="D641" s="652" t="s">
        <v>3040</v>
      </c>
      <c r="E641" s="651" t="s">
        <v>1531</v>
      </c>
      <c r="F641" s="652" t="s">
        <v>3048</v>
      </c>
      <c r="G641" s="651" t="s">
        <v>639</v>
      </c>
      <c r="H641" s="651" t="s">
        <v>2356</v>
      </c>
      <c r="I641" s="651" t="s">
        <v>2357</v>
      </c>
      <c r="J641" s="651" t="s">
        <v>2358</v>
      </c>
      <c r="K641" s="651" t="s">
        <v>2359</v>
      </c>
      <c r="L641" s="653">
        <v>66.218661540429167</v>
      </c>
      <c r="M641" s="653">
        <v>23</v>
      </c>
      <c r="N641" s="654">
        <v>1523.0292154298709</v>
      </c>
    </row>
    <row r="642" spans="1:14" ht="14.4" customHeight="1" x14ac:dyDescent="0.3">
      <c r="A642" s="649" t="s">
        <v>595</v>
      </c>
      <c r="B642" s="650" t="s">
        <v>3038</v>
      </c>
      <c r="C642" s="651" t="s">
        <v>606</v>
      </c>
      <c r="D642" s="652" t="s">
        <v>3040</v>
      </c>
      <c r="E642" s="651" t="s">
        <v>1531</v>
      </c>
      <c r="F642" s="652" t="s">
        <v>3048</v>
      </c>
      <c r="G642" s="651" t="s">
        <v>639</v>
      </c>
      <c r="H642" s="651" t="s">
        <v>2360</v>
      </c>
      <c r="I642" s="651" t="s">
        <v>2361</v>
      </c>
      <c r="J642" s="651" t="s">
        <v>2362</v>
      </c>
      <c r="K642" s="651" t="s">
        <v>2363</v>
      </c>
      <c r="L642" s="653">
        <v>26.799999140093377</v>
      </c>
      <c r="M642" s="653">
        <v>1</v>
      </c>
      <c r="N642" s="654">
        <v>26.799999140093377</v>
      </c>
    </row>
    <row r="643" spans="1:14" ht="14.4" customHeight="1" x14ac:dyDescent="0.3">
      <c r="A643" s="649" t="s">
        <v>595</v>
      </c>
      <c r="B643" s="650" t="s">
        <v>3038</v>
      </c>
      <c r="C643" s="651" t="s">
        <v>606</v>
      </c>
      <c r="D643" s="652" t="s">
        <v>3040</v>
      </c>
      <c r="E643" s="651" t="s">
        <v>1531</v>
      </c>
      <c r="F643" s="652" t="s">
        <v>3048</v>
      </c>
      <c r="G643" s="651" t="s">
        <v>639</v>
      </c>
      <c r="H643" s="651" t="s">
        <v>1543</v>
      </c>
      <c r="I643" s="651" t="s">
        <v>1544</v>
      </c>
      <c r="J643" s="651" t="s">
        <v>1545</v>
      </c>
      <c r="K643" s="651" t="s">
        <v>1546</v>
      </c>
      <c r="L643" s="653">
        <v>149.37189559457357</v>
      </c>
      <c r="M643" s="653">
        <v>23</v>
      </c>
      <c r="N643" s="654">
        <v>3435.553598675192</v>
      </c>
    </row>
    <row r="644" spans="1:14" ht="14.4" customHeight="1" x14ac:dyDescent="0.3">
      <c r="A644" s="649" t="s">
        <v>595</v>
      </c>
      <c r="B644" s="650" t="s">
        <v>3038</v>
      </c>
      <c r="C644" s="651" t="s">
        <v>606</v>
      </c>
      <c r="D644" s="652" t="s">
        <v>3040</v>
      </c>
      <c r="E644" s="651" t="s">
        <v>1531</v>
      </c>
      <c r="F644" s="652" t="s">
        <v>3048</v>
      </c>
      <c r="G644" s="651" t="s">
        <v>639</v>
      </c>
      <c r="H644" s="651" t="s">
        <v>1547</v>
      </c>
      <c r="I644" s="651" t="s">
        <v>1548</v>
      </c>
      <c r="J644" s="651" t="s">
        <v>1549</v>
      </c>
      <c r="K644" s="651" t="s">
        <v>1550</v>
      </c>
      <c r="L644" s="653">
        <v>33.410000000000004</v>
      </c>
      <c r="M644" s="653">
        <v>12</v>
      </c>
      <c r="N644" s="654">
        <v>400.92000000000007</v>
      </c>
    </row>
    <row r="645" spans="1:14" ht="14.4" customHeight="1" x14ac:dyDescent="0.3">
      <c r="A645" s="649" t="s">
        <v>595</v>
      </c>
      <c r="B645" s="650" t="s">
        <v>3038</v>
      </c>
      <c r="C645" s="651" t="s">
        <v>606</v>
      </c>
      <c r="D645" s="652" t="s">
        <v>3040</v>
      </c>
      <c r="E645" s="651" t="s">
        <v>1531</v>
      </c>
      <c r="F645" s="652" t="s">
        <v>3048</v>
      </c>
      <c r="G645" s="651" t="s">
        <v>639</v>
      </c>
      <c r="H645" s="651" t="s">
        <v>1551</v>
      </c>
      <c r="I645" s="651" t="s">
        <v>1552</v>
      </c>
      <c r="J645" s="651" t="s">
        <v>1553</v>
      </c>
      <c r="K645" s="651" t="s">
        <v>1554</v>
      </c>
      <c r="L645" s="653">
        <v>429.38746882010747</v>
      </c>
      <c r="M645" s="653">
        <v>27.5</v>
      </c>
      <c r="N645" s="654">
        <v>11808.155392552955</v>
      </c>
    </row>
    <row r="646" spans="1:14" ht="14.4" customHeight="1" x14ac:dyDescent="0.3">
      <c r="A646" s="649" t="s">
        <v>595</v>
      </c>
      <c r="B646" s="650" t="s">
        <v>3038</v>
      </c>
      <c r="C646" s="651" t="s">
        <v>606</v>
      </c>
      <c r="D646" s="652" t="s">
        <v>3040</v>
      </c>
      <c r="E646" s="651" t="s">
        <v>1531</v>
      </c>
      <c r="F646" s="652" t="s">
        <v>3048</v>
      </c>
      <c r="G646" s="651" t="s">
        <v>639</v>
      </c>
      <c r="H646" s="651" t="s">
        <v>2364</v>
      </c>
      <c r="I646" s="651" t="s">
        <v>2365</v>
      </c>
      <c r="J646" s="651" t="s">
        <v>1633</v>
      </c>
      <c r="K646" s="651" t="s">
        <v>2366</v>
      </c>
      <c r="L646" s="653">
        <v>181.79999999999995</v>
      </c>
      <c r="M646" s="653">
        <v>3</v>
      </c>
      <c r="N646" s="654">
        <v>545.39999999999986</v>
      </c>
    </row>
    <row r="647" spans="1:14" ht="14.4" customHeight="1" x14ac:dyDescent="0.3">
      <c r="A647" s="649" t="s">
        <v>595</v>
      </c>
      <c r="B647" s="650" t="s">
        <v>3038</v>
      </c>
      <c r="C647" s="651" t="s">
        <v>606</v>
      </c>
      <c r="D647" s="652" t="s">
        <v>3040</v>
      </c>
      <c r="E647" s="651" t="s">
        <v>1531</v>
      </c>
      <c r="F647" s="652" t="s">
        <v>3048</v>
      </c>
      <c r="G647" s="651" t="s">
        <v>639</v>
      </c>
      <c r="H647" s="651" t="s">
        <v>1555</v>
      </c>
      <c r="I647" s="651" t="s">
        <v>1556</v>
      </c>
      <c r="J647" s="651" t="s">
        <v>1557</v>
      </c>
      <c r="K647" s="651" t="s">
        <v>1558</v>
      </c>
      <c r="L647" s="653">
        <v>1110.8854111075921</v>
      </c>
      <c r="M647" s="653">
        <v>26.5</v>
      </c>
      <c r="N647" s="654">
        <v>29438.463394351187</v>
      </c>
    </row>
    <row r="648" spans="1:14" ht="14.4" customHeight="1" x14ac:dyDescent="0.3">
      <c r="A648" s="649" t="s">
        <v>595</v>
      </c>
      <c r="B648" s="650" t="s">
        <v>3038</v>
      </c>
      <c r="C648" s="651" t="s">
        <v>606</v>
      </c>
      <c r="D648" s="652" t="s">
        <v>3040</v>
      </c>
      <c r="E648" s="651" t="s">
        <v>1531</v>
      </c>
      <c r="F648" s="652" t="s">
        <v>3048</v>
      </c>
      <c r="G648" s="651" t="s">
        <v>639</v>
      </c>
      <c r="H648" s="651" t="s">
        <v>1563</v>
      </c>
      <c r="I648" s="651" t="s">
        <v>1563</v>
      </c>
      <c r="J648" s="651" t="s">
        <v>1564</v>
      </c>
      <c r="K648" s="651" t="s">
        <v>1565</v>
      </c>
      <c r="L648" s="653">
        <v>610.95000000000005</v>
      </c>
      <c r="M648" s="653">
        <v>3</v>
      </c>
      <c r="N648" s="654">
        <v>1832.8500000000001</v>
      </c>
    </row>
    <row r="649" spans="1:14" ht="14.4" customHeight="1" x14ac:dyDescent="0.3">
      <c r="A649" s="649" t="s">
        <v>595</v>
      </c>
      <c r="B649" s="650" t="s">
        <v>3038</v>
      </c>
      <c r="C649" s="651" t="s">
        <v>606</v>
      </c>
      <c r="D649" s="652" t="s">
        <v>3040</v>
      </c>
      <c r="E649" s="651" t="s">
        <v>1531</v>
      </c>
      <c r="F649" s="652" t="s">
        <v>3048</v>
      </c>
      <c r="G649" s="651" t="s">
        <v>639</v>
      </c>
      <c r="H649" s="651" t="s">
        <v>2367</v>
      </c>
      <c r="I649" s="651" t="s">
        <v>2368</v>
      </c>
      <c r="J649" s="651" t="s">
        <v>2369</v>
      </c>
      <c r="K649" s="651" t="s">
        <v>2370</v>
      </c>
      <c r="L649" s="653">
        <v>246.559998985493</v>
      </c>
      <c r="M649" s="653">
        <v>0.5</v>
      </c>
      <c r="N649" s="654">
        <v>123.2799994927465</v>
      </c>
    </row>
    <row r="650" spans="1:14" ht="14.4" customHeight="1" x14ac:dyDescent="0.3">
      <c r="A650" s="649" t="s">
        <v>595</v>
      </c>
      <c r="B650" s="650" t="s">
        <v>3038</v>
      </c>
      <c r="C650" s="651" t="s">
        <v>606</v>
      </c>
      <c r="D650" s="652" t="s">
        <v>3040</v>
      </c>
      <c r="E650" s="651" t="s">
        <v>1531</v>
      </c>
      <c r="F650" s="652" t="s">
        <v>3048</v>
      </c>
      <c r="G650" s="651" t="s">
        <v>639</v>
      </c>
      <c r="H650" s="651" t="s">
        <v>1566</v>
      </c>
      <c r="I650" s="651" t="s">
        <v>1567</v>
      </c>
      <c r="J650" s="651" t="s">
        <v>1568</v>
      </c>
      <c r="K650" s="651" t="s">
        <v>1569</v>
      </c>
      <c r="L650" s="653">
        <v>94.55667880449046</v>
      </c>
      <c r="M650" s="653">
        <v>307.59999999999985</v>
      </c>
      <c r="N650" s="654">
        <v>29085.634400261253</v>
      </c>
    </row>
    <row r="651" spans="1:14" ht="14.4" customHeight="1" x14ac:dyDescent="0.3">
      <c r="A651" s="649" t="s">
        <v>595</v>
      </c>
      <c r="B651" s="650" t="s">
        <v>3038</v>
      </c>
      <c r="C651" s="651" t="s">
        <v>606</v>
      </c>
      <c r="D651" s="652" t="s">
        <v>3040</v>
      </c>
      <c r="E651" s="651" t="s">
        <v>1531</v>
      </c>
      <c r="F651" s="652" t="s">
        <v>3048</v>
      </c>
      <c r="G651" s="651" t="s">
        <v>639</v>
      </c>
      <c r="H651" s="651" t="s">
        <v>1570</v>
      </c>
      <c r="I651" s="651" t="s">
        <v>1571</v>
      </c>
      <c r="J651" s="651" t="s">
        <v>1572</v>
      </c>
      <c r="K651" s="651" t="s">
        <v>1573</v>
      </c>
      <c r="L651" s="653">
        <v>2899.2092538568018</v>
      </c>
      <c r="M651" s="653">
        <v>32</v>
      </c>
      <c r="N651" s="654">
        <v>92774.696123417656</v>
      </c>
    </row>
    <row r="652" spans="1:14" ht="14.4" customHeight="1" x14ac:dyDescent="0.3">
      <c r="A652" s="649" t="s">
        <v>595</v>
      </c>
      <c r="B652" s="650" t="s">
        <v>3038</v>
      </c>
      <c r="C652" s="651" t="s">
        <v>606</v>
      </c>
      <c r="D652" s="652" t="s">
        <v>3040</v>
      </c>
      <c r="E652" s="651" t="s">
        <v>1531</v>
      </c>
      <c r="F652" s="652" t="s">
        <v>3048</v>
      </c>
      <c r="G652" s="651" t="s">
        <v>639</v>
      </c>
      <c r="H652" s="651" t="s">
        <v>2371</v>
      </c>
      <c r="I652" s="651" t="s">
        <v>2372</v>
      </c>
      <c r="J652" s="651" t="s">
        <v>2373</v>
      </c>
      <c r="K652" s="651" t="s">
        <v>2374</v>
      </c>
      <c r="L652" s="653">
        <v>1597.52</v>
      </c>
      <c r="M652" s="653">
        <v>2.5</v>
      </c>
      <c r="N652" s="654">
        <v>3993.7999999999997</v>
      </c>
    </row>
    <row r="653" spans="1:14" ht="14.4" customHeight="1" x14ac:dyDescent="0.3">
      <c r="A653" s="649" t="s">
        <v>595</v>
      </c>
      <c r="B653" s="650" t="s">
        <v>3038</v>
      </c>
      <c r="C653" s="651" t="s">
        <v>606</v>
      </c>
      <c r="D653" s="652" t="s">
        <v>3040</v>
      </c>
      <c r="E653" s="651" t="s">
        <v>1531</v>
      </c>
      <c r="F653" s="652" t="s">
        <v>3048</v>
      </c>
      <c r="G653" s="651" t="s">
        <v>639</v>
      </c>
      <c r="H653" s="651" t="s">
        <v>2375</v>
      </c>
      <c r="I653" s="651" t="s">
        <v>2376</v>
      </c>
      <c r="J653" s="651" t="s">
        <v>2377</v>
      </c>
      <c r="K653" s="651" t="s">
        <v>2378</v>
      </c>
      <c r="L653" s="653">
        <v>115.98008065061212</v>
      </c>
      <c r="M653" s="653">
        <v>3</v>
      </c>
      <c r="N653" s="654">
        <v>347.94024195183636</v>
      </c>
    </row>
    <row r="654" spans="1:14" ht="14.4" customHeight="1" x14ac:dyDescent="0.3">
      <c r="A654" s="649" t="s">
        <v>595</v>
      </c>
      <c r="B654" s="650" t="s">
        <v>3038</v>
      </c>
      <c r="C654" s="651" t="s">
        <v>606</v>
      </c>
      <c r="D654" s="652" t="s">
        <v>3040</v>
      </c>
      <c r="E654" s="651" t="s">
        <v>1531</v>
      </c>
      <c r="F654" s="652" t="s">
        <v>3048</v>
      </c>
      <c r="G654" s="651" t="s">
        <v>639</v>
      </c>
      <c r="H654" s="651" t="s">
        <v>1574</v>
      </c>
      <c r="I654" s="651" t="s">
        <v>1575</v>
      </c>
      <c r="J654" s="651" t="s">
        <v>1576</v>
      </c>
      <c r="K654" s="651" t="s">
        <v>1577</v>
      </c>
      <c r="L654" s="653">
        <v>81.099860354646992</v>
      </c>
      <c r="M654" s="653">
        <v>30</v>
      </c>
      <c r="N654" s="654">
        <v>2432.9958106394097</v>
      </c>
    </row>
    <row r="655" spans="1:14" ht="14.4" customHeight="1" x14ac:dyDescent="0.3">
      <c r="A655" s="649" t="s">
        <v>595</v>
      </c>
      <c r="B655" s="650" t="s">
        <v>3038</v>
      </c>
      <c r="C655" s="651" t="s">
        <v>606</v>
      </c>
      <c r="D655" s="652" t="s">
        <v>3040</v>
      </c>
      <c r="E655" s="651" t="s">
        <v>1531</v>
      </c>
      <c r="F655" s="652" t="s">
        <v>3048</v>
      </c>
      <c r="G655" s="651" t="s">
        <v>639</v>
      </c>
      <c r="H655" s="651" t="s">
        <v>1578</v>
      </c>
      <c r="I655" s="651" t="s">
        <v>1579</v>
      </c>
      <c r="J655" s="651" t="s">
        <v>1580</v>
      </c>
      <c r="K655" s="651" t="s">
        <v>1581</v>
      </c>
      <c r="L655" s="653">
        <v>678.11980433083386</v>
      </c>
      <c r="M655" s="653">
        <v>13.599999999999996</v>
      </c>
      <c r="N655" s="654">
        <v>9222.4293388993374</v>
      </c>
    </row>
    <row r="656" spans="1:14" ht="14.4" customHeight="1" x14ac:dyDescent="0.3">
      <c r="A656" s="649" t="s">
        <v>595</v>
      </c>
      <c r="B656" s="650" t="s">
        <v>3038</v>
      </c>
      <c r="C656" s="651" t="s">
        <v>606</v>
      </c>
      <c r="D656" s="652" t="s">
        <v>3040</v>
      </c>
      <c r="E656" s="651" t="s">
        <v>1531</v>
      </c>
      <c r="F656" s="652" t="s">
        <v>3048</v>
      </c>
      <c r="G656" s="651" t="s">
        <v>639</v>
      </c>
      <c r="H656" s="651" t="s">
        <v>1582</v>
      </c>
      <c r="I656" s="651" t="s">
        <v>1583</v>
      </c>
      <c r="J656" s="651" t="s">
        <v>1584</v>
      </c>
      <c r="K656" s="651" t="s">
        <v>1585</v>
      </c>
      <c r="L656" s="653">
        <v>605.26823599352213</v>
      </c>
      <c r="M656" s="653">
        <v>8.5</v>
      </c>
      <c r="N656" s="654">
        <v>5144.7800059449382</v>
      </c>
    </row>
    <row r="657" spans="1:14" ht="14.4" customHeight="1" x14ac:dyDescent="0.3">
      <c r="A657" s="649" t="s">
        <v>595</v>
      </c>
      <c r="B657" s="650" t="s">
        <v>3038</v>
      </c>
      <c r="C657" s="651" t="s">
        <v>606</v>
      </c>
      <c r="D657" s="652" t="s">
        <v>3040</v>
      </c>
      <c r="E657" s="651" t="s">
        <v>1531</v>
      </c>
      <c r="F657" s="652" t="s">
        <v>3048</v>
      </c>
      <c r="G657" s="651" t="s">
        <v>639</v>
      </c>
      <c r="H657" s="651" t="s">
        <v>1586</v>
      </c>
      <c r="I657" s="651" t="s">
        <v>1587</v>
      </c>
      <c r="J657" s="651" t="s">
        <v>1588</v>
      </c>
      <c r="K657" s="651" t="s">
        <v>1589</v>
      </c>
      <c r="L657" s="653">
        <v>517.50007970153376</v>
      </c>
      <c r="M657" s="653">
        <v>8.3999999999999986</v>
      </c>
      <c r="N657" s="654">
        <v>4347.0006694928825</v>
      </c>
    </row>
    <row r="658" spans="1:14" ht="14.4" customHeight="1" x14ac:dyDescent="0.3">
      <c r="A658" s="649" t="s">
        <v>595</v>
      </c>
      <c r="B658" s="650" t="s">
        <v>3038</v>
      </c>
      <c r="C658" s="651" t="s">
        <v>606</v>
      </c>
      <c r="D658" s="652" t="s">
        <v>3040</v>
      </c>
      <c r="E658" s="651" t="s">
        <v>1531</v>
      </c>
      <c r="F658" s="652" t="s">
        <v>3048</v>
      </c>
      <c r="G658" s="651" t="s">
        <v>639</v>
      </c>
      <c r="H658" s="651" t="s">
        <v>1590</v>
      </c>
      <c r="I658" s="651" t="s">
        <v>1591</v>
      </c>
      <c r="J658" s="651" t="s">
        <v>1592</v>
      </c>
      <c r="K658" s="651" t="s">
        <v>1593</v>
      </c>
      <c r="L658" s="653">
        <v>115.30999999999999</v>
      </c>
      <c r="M658" s="653">
        <v>2</v>
      </c>
      <c r="N658" s="654">
        <v>230.61999999999998</v>
      </c>
    </row>
    <row r="659" spans="1:14" ht="14.4" customHeight="1" x14ac:dyDescent="0.3">
      <c r="A659" s="649" t="s">
        <v>595</v>
      </c>
      <c r="B659" s="650" t="s">
        <v>3038</v>
      </c>
      <c r="C659" s="651" t="s">
        <v>606</v>
      </c>
      <c r="D659" s="652" t="s">
        <v>3040</v>
      </c>
      <c r="E659" s="651" t="s">
        <v>1531</v>
      </c>
      <c r="F659" s="652" t="s">
        <v>3048</v>
      </c>
      <c r="G659" s="651" t="s">
        <v>639</v>
      </c>
      <c r="H659" s="651" t="s">
        <v>2379</v>
      </c>
      <c r="I659" s="651" t="s">
        <v>2380</v>
      </c>
      <c r="J659" s="651" t="s">
        <v>2381</v>
      </c>
      <c r="K659" s="651" t="s">
        <v>2382</v>
      </c>
      <c r="L659" s="653">
        <v>152.77000000000004</v>
      </c>
      <c r="M659" s="653">
        <v>2</v>
      </c>
      <c r="N659" s="654">
        <v>305.54000000000008</v>
      </c>
    </row>
    <row r="660" spans="1:14" ht="14.4" customHeight="1" x14ac:dyDescent="0.3">
      <c r="A660" s="649" t="s">
        <v>595</v>
      </c>
      <c r="B660" s="650" t="s">
        <v>3038</v>
      </c>
      <c r="C660" s="651" t="s">
        <v>606</v>
      </c>
      <c r="D660" s="652" t="s">
        <v>3040</v>
      </c>
      <c r="E660" s="651" t="s">
        <v>1531</v>
      </c>
      <c r="F660" s="652" t="s">
        <v>3048</v>
      </c>
      <c r="G660" s="651" t="s">
        <v>639</v>
      </c>
      <c r="H660" s="651" t="s">
        <v>1594</v>
      </c>
      <c r="I660" s="651" t="s">
        <v>1594</v>
      </c>
      <c r="J660" s="651" t="s">
        <v>1595</v>
      </c>
      <c r="K660" s="651" t="s">
        <v>1596</v>
      </c>
      <c r="L660" s="653">
        <v>814.62723636425324</v>
      </c>
      <c r="M660" s="653">
        <v>1</v>
      </c>
      <c r="N660" s="654">
        <v>814.62723636425324</v>
      </c>
    </row>
    <row r="661" spans="1:14" ht="14.4" customHeight="1" x14ac:dyDescent="0.3">
      <c r="A661" s="649" t="s">
        <v>595</v>
      </c>
      <c r="B661" s="650" t="s">
        <v>3038</v>
      </c>
      <c r="C661" s="651" t="s">
        <v>606</v>
      </c>
      <c r="D661" s="652" t="s">
        <v>3040</v>
      </c>
      <c r="E661" s="651" t="s">
        <v>1531</v>
      </c>
      <c r="F661" s="652" t="s">
        <v>3048</v>
      </c>
      <c r="G661" s="651" t="s">
        <v>639</v>
      </c>
      <c r="H661" s="651" t="s">
        <v>1601</v>
      </c>
      <c r="I661" s="651" t="s">
        <v>1601</v>
      </c>
      <c r="J661" s="651" t="s">
        <v>1602</v>
      </c>
      <c r="K661" s="651" t="s">
        <v>1603</v>
      </c>
      <c r="L661" s="653">
        <v>1495.0010762546749</v>
      </c>
      <c r="M661" s="653">
        <v>5</v>
      </c>
      <c r="N661" s="654">
        <v>7475.005381273374</v>
      </c>
    </row>
    <row r="662" spans="1:14" ht="14.4" customHeight="1" x14ac:dyDescent="0.3">
      <c r="A662" s="649" t="s">
        <v>595</v>
      </c>
      <c r="B662" s="650" t="s">
        <v>3038</v>
      </c>
      <c r="C662" s="651" t="s">
        <v>606</v>
      </c>
      <c r="D662" s="652" t="s">
        <v>3040</v>
      </c>
      <c r="E662" s="651" t="s">
        <v>1531</v>
      </c>
      <c r="F662" s="652" t="s">
        <v>3048</v>
      </c>
      <c r="G662" s="651" t="s">
        <v>639</v>
      </c>
      <c r="H662" s="651" t="s">
        <v>2383</v>
      </c>
      <c r="I662" s="651" t="s">
        <v>2384</v>
      </c>
      <c r="J662" s="651" t="s">
        <v>2385</v>
      </c>
      <c r="K662" s="651" t="s">
        <v>2386</v>
      </c>
      <c r="L662" s="653">
        <v>82.831472143297205</v>
      </c>
      <c r="M662" s="653">
        <v>34</v>
      </c>
      <c r="N662" s="654">
        <v>2816.2700528721048</v>
      </c>
    </row>
    <row r="663" spans="1:14" ht="14.4" customHeight="1" x14ac:dyDescent="0.3">
      <c r="A663" s="649" t="s">
        <v>595</v>
      </c>
      <c r="B663" s="650" t="s">
        <v>3038</v>
      </c>
      <c r="C663" s="651" t="s">
        <v>606</v>
      </c>
      <c r="D663" s="652" t="s">
        <v>3040</v>
      </c>
      <c r="E663" s="651" t="s">
        <v>1531</v>
      </c>
      <c r="F663" s="652" t="s">
        <v>3048</v>
      </c>
      <c r="G663" s="651" t="s">
        <v>639</v>
      </c>
      <c r="H663" s="651" t="s">
        <v>1604</v>
      </c>
      <c r="I663" s="651" t="s">
        <v>1605</v>
      </c>
      <c r="J663" s="651" t="s">
        <v>1606</v>
      </c>
      <c r="K663" s="651" t="s">
        <v>1607</v>
      </c>
      <c r="L663" s="653">
        <v>246.12905336926744</v>
      </c>
      <c r="M663" s="653">
        <v>8</v>
      </c>
      <c r="N663" s="654">
        <v>1969.0324269541395</v>
      </c>
    </row>
    <row r="664" spans="1:14" ht="14.4" customHeight="1" x14ac:dyDescent="0.3">
      <c r="A664" s="649" t="s">
        <v>595</v>
      </c>
      <c r="B664" s="650" t="s">
        <v>3038</v>
      </c>
      <c r="C664" s="651" t="s">
        <v>606</v>
      </c>
      <c r="D664" s="652" t="s">
        <v>3040</v>
      </c>
      <c r="E664" s="651" t="s">
        <v>1531</v>
      </c>
      <c r="F664" s="652" t="s">
        <v>3048</v>
      </c>
      <c r="G664" s="651" t="s">
        <v>639</v>
      </c>
      <c r="H664" s="651" t="s">
        <v>2387</v>
      </c>
      <c r="I664" s="651" t="s">
        <v>2388</v>
      </c>
      <c r="J664" s="651" t="s">
        <v>2389</v>
      </c>
      <c r="K664" s="651" t="s">
        <v>2390</v>
      </c>
      <c r="L664" s="653">
        <v>262.12055700272589</v>
      </c>
      <c r="M664" s="653">
        <v>7</v>
      </c>
      <c r="N664" s="654">
        <v>1834.8438990190812</v>
      </c>
    </row>
    <row r="665" spans="1:14" ht="14.4" customHeight="1" x14ac:dyDescent="0.3">
      <c r="A665" s="649" t="s">
        <v>595</v>
      </c>
      <c r="B665" s="650" t="s">
        <v>3038</v>
      </c>
      <c r="C665" s="651" t="s">
        <v>606</v>
      </c>
      <c r="D665" s="652" t="s">
        <v>3040</v>
      </c>
      <c r="E665" s="651" t="s">
        <v>1531</v>
      </c>
      <c r="F665" s="652" t="s">
        <v>3048</v>
      </c>
      <c r="G665" s="651" t="s">
        <v>639</v>
      </c>
      <c r="H665" s="651" t="s">
        <v>1608</v>
      </c>
      <c r="I665" s="651" t="s">
        <v>1609</v>
      </c>
      <c r="J665" s="651" t="s">
        <v>1580</v>
      </c>
      <c r="K665" s="651" t="s">
        <v>1610</v>
      </c>
      <c r="L665" s="653">
        <v>119.91</v>
      </c>
      <c r="M665" s="653">
        <v>2</v>
      </c>
      <c r="N665" s="654">
        <v>239.82</v>
      </c>
    </row>
    <row r="666" spans="1:14" ht="14.4" customHeight="1" x14ac:dyDescent="0.3">
      <c r="A666" s="649" t="s">
        <v>595</v>
      </c>
      <c r="B666" s="650" t="s">
        <v>3038</v>
      </c>
      <c r="C666" s="651" t="s">
        <v>606</v>
      </c>
      <c r="D666" s="652" t="s">
        <v>3040</v>
      </c>
      <c r="E666" s="651" t="s">
        <v>1531</v>
      </c>
      <c r="F666" s="652" t="s">
        <v>3048</v>
      </c>
      <c r="G666" s="651" t="s">
        <v>639</v>
      </c>
      <c r="H666" s="651" t="s">
        <v>1611</v>
      </c>
      <c r="I666" s="651" t="s">
        <v>1611</v>
      </c>
      <c r="J666" s="651" t="s">
        <v>1612</v>
      </c>
      <c r="K666" s="651" t="s">
        <v>1613</v>
      </c>
      <c r="L666" s="653">
        <v>1959.7383333333328</v>
      </c>
      <c r="M666" s="653">
        <v>2.4</v>
      </c>
      <c r="N666" s="654">
        <v>4703.3719999999985</v>
      </c>
    </row>
    <row r="667" spans="1:14" ht="14.4" customHeight="1" x14ac:dyDescent="0.3">
      <c r="A667" s="649" t="s">
        <v>595</v>
      </c>
      <c r="B667" s="650" t="s">
        <v>3038</v>
      </c>
      <c r="C667" s="651" t="s">
        <v>606</v>
      </c>
      <c r="D667" s="652" t="s">
        <v>3040</v>
      </c>
      <c r="E667" s="651" t="s">
        <v>1531</v>
      </c>
      <c r="F667" s="652" t="s">
        <v>3048</v>
      </c>
      <c r="G667" s="651" t="s">
        <v>639</v>
      </c>
      <c r="H667" s="651" t="s">
        <v>1621</v>
      </c>
      <c r="I667" s="651" t="s">
        <v>1621</v>
      </c>
      <c r="J667" s="651" t="s">
        <v>1622</v>
      </c>
      <c r="K667" s="651" t="s">
        <v>1623</v>
      </c>
      <c r="L667" s="653">
        <v>0</v>
      </c>
      <c r="M667" s="653">
        <v>0</v>
      </c>
      <c r="N667" s="654">
        <v>0</v>
      </c>
    </row>
    <row r="668" spans="1:14" ht="14.4" customHeight="1" x14ac:dyDescent="0.3">
      <c r="A668" s="649" t="s">
        <v>595</v>
      </c>
      <c r="B668" s="650" t="s">
        <v>3038</v>
      </c>
      <c r="C668" s="651" t="s">
        <v>606</v>
      </c>
      <c r="D668" s="652" t="s">
        <v>3040</v>
      </c>
      <c r="E668" s="651" t="s">
        <v>1531</v>
      </c>
      <c r="F668" s="652" t="s">
        <v>3048</v>
      </c>
      <c r="G668" s="651" t="s">
        <v>639</v>
      </c>
      <c r="H668" s="651" t="s">
        <v>1624</v>
      </c>
      <c r="I668" s="651" t="s">
        <v>1624</v>
      </c>
      <c r="J668" s="651" t="s">
        <v>1625</v>
      </c>
      <c r="K668" s="651" t="s">
        <v>1626</v>
      </c>
      <c r="L668" s="653">
        <v>169.81661282820539</v>
      </c>
      <c r="M668" s="653">
        <v>13.100000000000007</v>
      </c>
      <c r="N668" s="654">
        <v>2224.597628049492</v>
      </c>
    </row>
    <row r="669" spans="1:14" ht="14.4" customHeight="1" x14ac:dyDescent="0.3">
      <c r="A669" s="649" t="s">
        <v>595</v>
      </c>
      <c r="B669" s="650" t="s">
        <v>3038</v>
      </c>
      <c r="C669" s="651" t="s">
        <v>606</v>
      </c>
      <c r="D669" s="652" t="s">
        <v>3040</v>
      </c>
      <c r="E669" s="651" t="s">
        <v>1531</v>
      </c>
      <c r="F669" s="652" t="s">
        <v>3048</v>
      </c>
      <c r="G669" s="651" t="s">
        <v>1281</v>
      </c>
      <c r="H669" s="651" t="s">
        <v>1627</v>
      </c>
      <c r="I669" s="651" t="s">
        <v>1628</v>
      </c>
      <c r="J669" s="651" t="s">
        <v>1629</v>
      </c>
      <c r="K669" s="651" t="s">
        <v>1630</v>
      </c>
      <c r="L669" s="653">
        <v>88.60000403190385</v>
      </c>
      <c r="M669" s="653">
        <v>80</v>
      </c>
      <c r="N669" s="654">
        <v>7088.0003225523078</v>
      </c>
    </row>
    <row r="670" spans="1:14" ht="14.4" customHeight="1" x14ac:dyDescent="0.3">
      <c r="A670" s="649" t="s">
        <v>595</v>
      </c>
      <c r="B670" s="650" t="s">
        <v>3038</v>
      </c>
      <c r="C670" s="651" t="s">
        <v>606</v>
      </c>
      <c r="D670" s="652" t="s">
        <v>3040</v>
      </c>
      <c r="E670" s="651" t="s">
        <v>1531</v>
      </c>
      <c r="F670" s="652" t="s">
        <v>3048</v>
      </c>
      <c r="G670" s="651" t="s">
        <v>1281</v>
      </c>
      <c r="H670" s="651" t="s">
        <v>1631</v>
      </c>
      <c r="I670" s="651" t="s">
        <v>1632</v>
      </c>
      <c r="J670" s="651" t="s">
        <v>1633</v>
      </c>
      <c r="K670" s="651" t="s">
        <v>1634</v>
      </c>
      <c r="L670" s="653">
        <v>45.847735675035594</v>
      </c>
      <c r="M670" s="653">
        <v>315</v>
      </c>
      <c r="N670" s="654">
        <v>14442.036737636212</v>
      </c>
    </row>
    <row r="671" spans="1:14" ht="14.4" customHeight="1" x14ac:dyDescent="0.3">
      <c r="A671" s="649" t="s">
        <v>595</v>
      </c>
      <c r="B671" s="650" t="s">
        <v>3038</v>
      </c>
      <c r="C671" s="651" t="s">
        <v>606</v>
      </c>
      <c r="D671" s="652" t="s">
        <v>3040</v>
      </c>
      <c r="E671" s="651" t="s">
        <v>1531</v>
      </c>
      <c r="F671" s="652" t="s">
        <v>3048</v>
      </c>
      <c r="G671" s="651" t="s">
        <v>1281</v>
      </c>
      <c r="H671" s="651" t="s">
        <v>1635</v>
      </c>
      <c r="I671" s="651" t="s">
        <v>1636</v>
      </c>
      <c r="J671" s="651" t="s">
        <v>1637</v>
      </c>
      <c r="K671" s="651" t="s">
        <v>1638</v>
      </c>
      <c r="L671" s="653">
        <v>138.13463531493866</v>
      </c>
      <c r="M671" s="653">
        <v>6</v>
      </c>
      <c r="N671" s="654">
        <v>828.80781188963203</v>
      </c>
    </row>
    <row r="672" spans="1:14" ht="14.4" customHeight="1" x14ac:dyDescent="0.3">
      <c r="A672" s="649" t="s">
        <v>595</v>
      </c>
      <c r="B672" s="650" t="s">
        <v>3038</v>
      </c>
      <c r="C672" s="651" t="s">
        <v>606</v>
      </c>
      <c r="D672" s="652" t="s">
        <v>3040</v>
      </c>
      <c r="E672" s="651" t="s">
        <v>1531</v>
      </c>
      <c r="F672" s="652" t="s">
        <v>3048</v>
      </c>
      <c r="G672" s="651" t="s">
        <v>1281</v>
      </c>
      <c r="H672" s="651" t="s">
        <v>2391</v>
      </c>
      <c r="I672" s="651" t="s">
        <v>2392</v>
      </c>
      <c r="J672" s="651" t="s">
        <v>2393</v>
      </c>
      <c r="K672" s="651" t="s">
        <v>1638</v>
      </c>
      <c r="L672" s="653">
        <v>57.37</v>
      </c>
      <c r="M672" s="653">
        <v>4</v>
      </c>
      <c r="N672" s="654">
        <v>229.48</v>
      </c>
    </row>
    <row r="673" spans="1:14" ht="14.4" customHeight="1" x14ac:dyDescent="0.3">
      <c r="A673" s="649" t="s">
        <v>595</v>
      </c>
      <c r="B673" s="650" t="s">
        <v>3038</v>
      </c>
      <c r="C673" s="651" t="s">
        <v>606</v>
      </c>
      <c r="D673" s="652" t="s">
        <v>3040</v>
      </c>
      <c r="E673" s="651" t="s">
        <v>1531</v>
      </c>
      <c r="F673" s="652" t="s">
        <v>3048</v>
      </c>
      <c r="G673" s="651" t="s">
        <v>1281</v>
      </c>
      <c r="H673" s="651" t="s">
        <v>1647</v>
      </c>
      <c r="I673" s="651" t="s">
        <v>1648</v>
      </c>
      <c r="J673" s="651" t="s">
        <v>1649</v>
      </c>
      <c r="K673" s="651" t="s">
        <v>1650</v>
      </c>
      <c r="L673" s="653">
        <v>261.73329975298219</v>
      </c>
      <c r="M673" s="653">
        <v>30</v>
      </c>
      <c r="N673" s="654">
        <v>7851.9989925894652</v>
      </c>
    </row>
    <row r="674" spans="1:14" ht="14.4" customHeight="1" x14ac:dyDescent="0.3">
      <c r="A674" s="649" t="s">
        <v>595</v>
      </c>
      <c r="B674" s="650" t="s">
        <v>3038</v>
      </c>
      <c r="C674" s="651" t="s">
        <v>606</v>
      </c>
      <c r="D674" s="652" t="s">
        <v>3040</v>
      </c>
      <c r="E674" s="651" t="s">
        <v>1531</v>
      </c>
      <c r="F674" s="652" t="s">
        <v>3048</v>
      </c>
      <c r="G674" s="651" t="s">
        <v>1281</v>
      </c>
      <c r="H674" s="651" t="s">
        <v>1651</v>
      </c>
      <c r="I674" s="651" t="s">
        <v>1652</v>
      </c>
      <c r="J674" s="651" t="s">
        <v>1653</v>
      </c>
      <c r="K674" s="651" t="s">
        <v>1573</v>
      </c>
      <c r="L674" s="653">
        <v>207.99409815666775</v>
      </c>
      <c r="M674" s="653">
        <v>60.599999999999817</v>
      </c>
      <c r="N674" s="654">
        <v>12604.442348294027</v>
      </c>
    </row>
    <row r="675" spans="1:14" ht="14.4" customHeight="1" x14ac:dyDescent="0.3">
      <c r="A675" s="649" t="s">
        <v>595</v>
      </c>
      <c r="B675" s="650" t="s">
        <v>3038</v>
      </c>
      <c r="C675" s="651" t="s">
        <v>606</v>
      </c>
      <c r="D675" s="652" t="s">
        <v>3040</v>
      </c>
      <c r="E675" s="651" t="s">
        <v>1531</v>
      </c>
      <c r="F675" s="652" t="s">
        <v>3048</v>
      </c>
      <c r="G675" s="651" t="s">
        <v>1281</v>
      </c>
      <c r="H675" s="651" t="s">
        <v>1654</v>
      </c>
      <c r="I675" s="651" t="s">
        <v>1655</v>
      </c>
      <c r="J675" s="651" t="s">
        <v>1656</v>
      </c>
      <c r="K675" s="651" t="s">
        <v>1657</v>
      </c>
      <c r="L675" s="653">
        <v>75.220255105457326</v>
      </c>
      <c r="M675" s="653">
        <v>56</v>
      </c>
      <c r="N675" s="654">
        <v>4212.3342859056102</v>
      </c>
    </row>
    <row r="676" spans="1:14" ht="14.4" customHeight="1" x14ac:dyDescent="0.3">
      <c r="A676" s="649" t="s">
        <v>595</v>
      </c>
      <c r="B676" s="650" t="s">
        <v>3038</v>
      </c>
      <c r="C676" s="651" t="s">
        <v>606</v>
      </c>
      <c r="D676" s="652" t="s">
        <v>3040</v>
      </c>
      <c r="E676" s="651" t="s">
        <v>1531</v>
      </c>
      <c r="F676" s="652" t="s">
        <v>3048</v>
      </c>
      <c r="G676" s="651" t="s">
        <v>1281</v>
      </c>
      <c r="H676" s="651" t="s">
        <v>1658</v>
      </c>
      <c r="I676" s="651" t="s">
        <v>1659</v>
      </c>
      <c r="J676" s="651" t="s">
        <v>1660</v>
      </c>
      <c r="K676" s="651" t="s">
        <v>1661</v>
      </c>
      <c r="L676" s="653">
        <v>104.42</v>
      </c>
      <c r="M676" s="653">
        <v>5</v>
      </c>
      <c r="N676" s="654">
        <v>522.1</v>
      </c>
    </row>
    <row r="677" spans="1:14" ht="14.4" customHeight="1" x14ac:dyDescent="0.3">
      <c r="A677" s="649" t="s">
        <v>595</v>
      </c>
      <c r="B677" s="650" t="s">
        <v>3038</v>
      </c>
      <c r="C677" s="651" t="s">
        <v>606</v>
      </c>
      <c r="D677" s="652" t="s">
        <v>3040</v>
      </c>
      <c r="E677" s="651" t="s">
        <v>1531</v>
      </c>
      <c r="F677" s="652" t="s">
        <v>3048</v>
      </c>
      <c r="G677" s="651" t="s">
        <v>1281</v>
      </c>
      <c r="H677" s="651" t="s">
        <v>2394</v>
      </c>
      <c r="I677" s="651" t="s">
        <v>2395</v>
      </c>
      <c r="J677" s="651" t="s">
        <v>2396</v>
      </c>
      <c r="K677" s="651" t="s">
        <v>2397</v>
      </c>
      <c r="L677" s="653">
        <v>154.05013290359506</v>
      </c>
      <c r="M677" s="653">
        <v>40</v>
      </c>
      <c r="N677" s="654">
        <v>6162.0053161438027</v>
      </c>
    </row>
    <row r="678" spans="1:14" ht="14.4" customHeight="1" x14ac:dyDescent="0.3">
      <c r="A678" s="649" t="s">
        <v>595</v>
      </c>
      <c r="B678" s="650" t="s">
        <v>3038</v>
      </c>
      <c r="C678" s="651" t="s">
        <v>606</v>
      </c>
      <c r="D678" s="652" t="s">
        <v>3040</v>
      </c>
      <c r="E678" s="651" t="s">
        <v>1531</v>
      </c>
      <c r="F678" s="652" t="s">
        <v>3048</v>
      </c>
      <c r="G678" s="651" t="s">
        <v>1281</v>
      </c>
      <c r="H678" s="651" t="s">
        <v>1662</v>
      </c>
      <c r="I678" s="651" t="s">
        <v>1663</v>
      </c>
      <c r="J678" s="651" t="s">
        <v>1664</v>
      </c>
      <c r="K678" s="651" t="s">
        <v>1665</v>
      </c>
      <c r="L678" s="653">
        <v>54.430098706143198</v>
      </c>
      <c r="M678" s="653">
        <v>20</v>
      </c>
      <c r="N678" s="654">
        <v>1088.601974122864</v>
      </c>
    </row>
    <row r="679" spans="1:14" ht="14.4" customHeight="1" x14ac:dyDescent="0.3">
      <c r="A679" s="649" t="s">
        <v>595</v>
      </c>
      <c r="B679" s="650" t="s">
        <v>3038</v>
      </c>
      <c r="C679" s="651" t="s">
        <v>606</v>
      </c>
      <c r="D679" s="652" t="s">
        <v>3040</v>
      </c>
      <c r="E679" s="651" t="s">
        <v>1531</v>
      </c>
      <c r="F679" s="652" t="s">
        <v>3048</v>
      </c>
      <c r="G679" s="651" t="s">
        <v>1281</v>
      </c>
      <c r="H679" s="651" t="s">
        <v>1666</v>
      </c>
      <c r="I679" s="651" t="s">
        <v>1667</v>
      </c>
      <c r="J679" s="651" t="s">
        <v>1629</v>
      </c>
      <c r="K679" s="651" t="s">
        <v>1668</v>
      </c>
      <c r="L679" s="653">
        <v>74.000004243915313</v>
      </c>
      <c r="M679" s="653">
        <v>20</v>
      </c>
      <c r="N679" s="654">
        <v>1480.0000848783063</v>
      </c>
    </row>
    <row r="680" spans="1:14" ht="14.4" customHeight="1" x14ac:dyDescent="0.3">
      <c r="A680" s="649" t="s">
        <v>595</v>
      </c>
      <c r="B680" s="650" t="s">
        <v>3038</v>
      </c>
      <c r="C680" s="651" t="s">
        <v>606</v>
      </c>
      <c r="D680" s="652" t="s">
        <v>3040</v>
      </c>
      <c r="E680" s="651" t="s">
        <v>1531</v>
      </c>
      <c r="F680" s="652" t="s">
        <v>3048</v>
      </c>
      <c r="G680" s="651" t="s">
        <v>1281</v>
      </c>
      <c r="H680" s="651" t="s">
        <v>1669</v>
      </c>
      <c r="I680" s="651" t="s">
        <v>1670</v>
      </c>
      <c r="J680" s="651" t="s">
        <v>1671</v>
      </c>
      <c r="K680" s="651" t="s">
        <v>1672</v>
      </c>
      <c r="L680" s="653">
        <v>12578.623666666666</v>
      </c>
      <c r="M680" s="653">
        <v>6</v>
      </c>
      <c r="N680" s="654">
        <v>75471.741999999998</v>
      </c>
    </row>
    <row r="681" spans="1:14" ht="14.4" customHeight="1" x14ac:dyDescent="0.3">
      <c r="A681" s="649" t="s">
        <v>595</v>
      </c>
      <c r="B681" s="650" t="s">
        <v>3038</v>
      </c>
      <c r="C681" s="651" t="s">
        <v>606</v>
      </c>
      <c r="D681" s="652" t="s">
        <v>3040</v>
      </c>
      <c r="E681" s="651" t="s">
        <v>1531</v>
      </c>
      <c r="F681" s="652" t="s">
        <v>3048</v>
      </c>
      <c r="G681" s="651" t="s">
        <v>1281</v>
      </c>
      <c r="H681" s="651" t="s">
        <v>2398</v>
      </c>
      <c r="I681" s="651" t="s">
        <v>2399</v>
      </c>
      <c r="J681" s="651" t="s">
        <v>1656</v>
      </c>
      <c r="K681" s="651" t="s">
        <v>2400</v>
      </c>
      <c r="L681" s="653">
        <v>46.2</v>
      </c>
      <c r="M681" s="653">
        <v>20</v>
      </c>
      <c r="N681" s="654">
        <v>924</v>
      </c>
    </row>
    <row r="682" spans="1:14" ht="14.4" customHeight="1" x14ac:dyDescent="0.3">
      <c r="A682" s="649" t="s">
        <v>595</v>
      </c>
      <c r="B682" s="650" t="s">
        <v>3038</v>
      </c>
      <c r="C682" s="651" t="s">
        <v>606</v>
      </c>
      <c r="D682" s="652" t="s">
        <v>3040</v>
      </c>
      <c r="E682" s="651" t="s">
        <v>1531</v>
      </c>
      <c r="F682" s="652" t="s">
        <v>3048</v>
      </c>
      <c r="G682" s="651" t="s">
        <v>1281</v>
      </c>
      <c r="H682" s="651" t="s">
        <v>1673</v>
      </c>
      <c r="I682" s="651" t="s">
        <v>1674</v>
      </c>
      <c r="J682" s="651" t="s">
        <v>1675</v>
      </c>
      <c r="K682" s="651" t="s">
        <v>1676</v>
      </c>
      <c r="L682" s="653">
        <v>120</v>
      </c>
      <c r="M682" s="653">
        <v>1</v>
      </c>
      <c r="N682" s="654">
        <v>120</v>
      </c>
    </row>
    <row r="683" spans="1:14" ht="14.4" customHeight="1" x14ac:dyDescent="0.3">
      <c r="A683" s="649" t="s">
        <v>595</v>
      </c>
      <c r="B683" s="650" t="s">
        <v>3038</v>
      </c>
      <c r="C683" s="651" t="s">
        <v>606</v>
      </c>
      <c r="D683" s="652" t="s">
        <v>3040</v>
      </c>
      <c r="E683" s="651" t="s">
        <v>1681</v>
      </c>
      <c r="F683" s="652" t="s">
        <v>3049</v>
      </c>
      <c r="G683" s="651" t="s">
        <v>639</v>
      </c>
      <c r="H683" s="651" t="s">
        <v>2401</v>
      </c>
      <c r="I683" s="651" t="s">
        <v>2402</v>
      </c>
      <c r="J683" s="651" t="s">
        <v>2403</v>
      </c>
      <c r="K683" s="651" t="s">
        <v>2404</v>
      </c>
      <c r="L683" s="653">
        <v>94.479759925054495</v>
      </c>
      <c r="M683" s="653">
        <v>1</v>
      </c>
      <c r="N683" s="654">
        <v>94.479759925054495</v>
      </c>
    </row>
    <row r="684" spans="1:14" ht="14.4" customHeight="1" x14ac:dyDescent="0.3">
      <c r="A684" s="649" t="s">
        <v>595</v>
      </c>
      <c r="B684" s="650" t="s">
        <v>3038</v>
      </c>
      <c r="C684" s="651" t="s">
        <v>606</v>
      </c>
      <c r="D684" s="652" t="s">
        <v>3040</v>
      </c>
      <c r="E684" s="651" t="s">
        <v>1681</v>
      </c>
      <c r="F684" s="652" t="s">
        <v>3049</v>
      </c>
      <c r="G684" s="651" t="s">
        <v>639</v>
      </c>
      <c r="H684" s="651" t="s">
        <v>2405</v>
      </c>
      <c r="I684" s="651" t="s">
        <v>2406</v>
      </c>
      <c r="J684" s="651" t="s">
        <v>2407</v>
      </c>
      <c r="K684" s="651" t="s">
        <v>2408</v>
      </c>
      <c r="L684" s="653">
        <v>93.179999999999993</v>
      </c>
      <c r="M684" s="653">
        <v>1</v>
      </c>
      <c r="N684" s="654">
        <v>93.179999999999993</v>
      </c>
    </row>
    <row r="685" spans="1:14" ht="14.4" customHeight="1" x14ac:dyDescent="0.3">
      <c r="A685" s="649" t="s">
        <v>595</v>
      </c>
      <c r="B685" s="650" t="s">
        <v>3038</v>
      </c>
      <c r="C685" s="651" t="s">
        <v>606</v>
      </c>
      <c r="D685" s="652" t="s">
        <v>3040</v>
      </c>
      <c r="E685" s="651" t="s">
        <v>1681</v>
      </c>
      <c r="F685" s="652" t="s">
        <v>3049</v>
      </c>
      <c r="G685" s="651" t="s">
        <v>1281</v>
      </c>
      <c r="H685" s="651" t="s">
        <v>1686</v>
      </c>
      <c r="I685" s="651" t="s">
        <v>1687</v>
      </c>
      <c r="J685" s="651" t="s">
        <v>1688</v>
      </c>
      <c r="K685" s="651"/>
      <c r="L685" s="653">
        <v>31.589987887038632</v>
      </c>
      <c r="M685" s="653">
        <v>170</v>
      </c>
      <c r="N685" s="654">
        <v>5370.2979407965677</v>
      </c>
    </row>
    <row r="686" spans="1:14" ht="14.4" customHeight="1" x14ac:dyDescent="0.3">
      <c r="A686" s="649" t="s">
        <v>595</v>
      </c>
      <c r="B686" s="650" t="s">
        <v>3038</v>
      </c>
      <c r="C686" s="651" t="s">
        <v>606</v>
      </c>
      <c r="D686" s="652" t="s">
        <v>3040</v>
      </c>
      <c r="E686" s="651" t="s">
        <v>1681</v>
      </c>
      <c r="F686" s="652" t="s">
        <v>3049</v>
      </c>
      <c r="G686" s="651" t="s">
        <v>1281</v>
      </c>
      <c r="H686" s="651" t="s">
        <v>1693</v>
      </c>
      <c r="I686" s="651" t="s">
        <v>1694</v>
      </c>
      <c r="J686" s="651" t="s">
        <v>1691</v>
      </c>
      <c r="K686" s="651" t="s">
        <v>1695</v>
      </c>
      <c r="L686" s="653">
        <v>458.67000000000013</v>
      </c>
      <c r="M686" s="653">
        <v>1</v>
      </c>
      <c r="N686" s="654">
        <v>458.67000000000013</v>
      </c>
    </row>
    <row r="687" spans="1:14" ht="14.4" customHeight="1" x14ac:dyDescent="0.3">
      <c r="A687" s="649" t="s">
        <v>595</v>
      </c>
      <c r="B687" s="650" t="s">
        <v>3038</v>
      </c>
      <c r="C687" s="651" t="s">
        <v>606</v>
      </c>
      <c r="D687" s="652" t="s">
        <v>3040</v>
      </c>
      <c r="E687" s="651" t="s">
        <v>1700</v>
      </c>
      <c r="F687" s="652" t="s">
        <v>3050</v>
      </c>
      <c r="G687" s="651"/>
      <c r="H687" s="651"/>
      <c r="I687" s="651" t="s">
        <v>1701</v>
      </c>
      <c r="J687" s="651" t="s">
        <v>1702</v>
      </c>
      <c r="K687" s="651"/>
      <c r="L687" s="653">
        <v>3842.04</v>
      </c>
      <c r="M687" s="653">
        <v>4</v>
      </c>
      <c r="N687" s="654">
        <v>15368.16</v>
      </c>
    </row>
    <row r="688" spans="1:14" ht="14.4" customHeight="1" x14ac:dyDescent="0.3">
      <c r="A688" s="649" t="s">
        <v>595</v>
      </c>
      <c r="B688" s="650" t="s">
        <v>3038</v>
      </c>
      <c r="C688" s="651" t="s">
        <v>606</v>
      </c>
      <c r="D688" s="652" t="s">
        <v>3040</v>
      </c>
      <c r="E688" s="651" t="s">
        <v>1700</v>
      </c>
      <c r="F688" s="652" t="s">
        <v>3050</v>
      </c>
      <c r="G688" s="651"/>
      <c r="H688" s="651"/>
      <c r="I688" s="651" t="s">
        <v>1703</v>
      </c>
      <c r="J688" s="651" t="s">
        <v>1704</v>
      </c>
      <c r="K688" s="651"/>
      <c r="L688" s="653">
        <v>1407.54</v>
      </c>
      <c r="M688" s="653">
        <v>6</v>
      </c>
      <c r="N688" s="654">
        <v>8445.24</v>
      </c>
    </row>
    <row r="689" spans="1:14" ht="14.4" customHeight="1" x14ac:dyDescent="0.3">
      <c r="A689" s="649" t="s">
        <v>595</v>
      </c>
      <c r="B689" s="650" t="s">
        <v>3038</v>
      </c>
      <c r="C689" s="651" t="s">
        <v>609</v>
      </c>
      <c r="D689" s="652" t="s">
        <v>3041</v>
      </c>
      <c r="E689" s="651" t="s">
        <v>627</v>
      </c>
      <c r="F689" s="652" t="s">
        <v>3046</v>
      </c>
      <c r="G689" s="651" t="s">
        <v>639</v>
      </c>
      <c r="H689" s="651" t="s">
        <v>640</v>
      </c>
      <c r="I689" s="651" t="s">
        <v>640</v>
      </c>
      <c r="J689" s="651" t="s">
        <v>641</v>
      </c>
      <c r="K689" s="651" t="s">
        <v>642</v>
      </c>
      <c r="L689" s="653">
        <v>182.85982905982908</v>
      </c>
      <c r="M689" s="653">
        <v>117</v>
      </c>
      <c r="N689" s="654">
        <v>21394.600000000002</v>
      </c>
    </row>
    <row r="690" spans="1:14" ht="14.4" customHeight="1" x14ac:dyDescent="0.3">
      <c r="A690" s="649" t="s">
        <v>595</v>
      </c>
      <c r="B690" s="650" t="s">
        <v>3038</v>
      </c>
      <c r="C690" s="651" t="s">
        <v>609</v>
      </c>
      <c r="D690" s="652" t="s">
        <v>3041</v>
      </c>
      <c r="E690" s="651" t="s">
        <v>627</v>
      </c>
      <c r="F690" s="652" t="s">
        <v>3046</v>
      </c>
      <c r="G690" s="651" t="s">
        <v>639</v>
      </c>
      <c r="H690" s="651" t="s">
        <v>643</v>
      </c>
      <c r="I690" s="651" t="s">
        <v>643</v>
      </c>
      <c r="J690" s="651" t="s">
        <v>644</v>
      </c>
      <c r="K690" s="651" t="s">
        <v>645</v>
      </c>
      <c r="L690" s="653">
        <v>181.58979306439508</v>
      </c>
      <c r="M690" s="653">
        <v>53.9</v>
      </c>
      <c r="N690" s="654">
        <v>9787.6898461708952</v>
      </c>
    </row>
    <row r="691" spans="1:14" ht="14.4" customHeight="1" x14ac:dyDescent="0.3">
      <c r="A691" s="649" t="s">
        <v>595</v>
      </c>
      <c r="B691" s="650" t="s">
        <v>3038</v>
      </c>
      <c r="C691" s="651" t="s">
        <v>609</v>
      </c>
      <c r="D691" s="652" t="s">
        <v>3041</v>
      </c>
      <c r="E691" s="651" t="s">
        <v>627</v>
      </c>
      <c r="F691" s="652" t="s">
        <v>3046</v>
      </c>
      <c r="G691" s="651" t="s">
        <v>639</v>
      </c>
      <c r="H691" s="651" t="s">
        <v>646</v>
      </c>
      <c r="I691" s="651" t="s">
        <v>646</v>
      </c>
      <c r="J691" s="651" t="s">
        <v>647</v>
      </c>
      <c r="K691" s="651" t="s">
        <v>648</v>
      </c>
      <c r="L691" s="653">
        <v>132.24999999999997</v>
      </c>
      <c r="M691" s="653">
        <v>2</v>
      </c>
      <c r="N691" s="654">
        <v>264.49999999999994</v>
      </c>
    </row>
    <row r="692" spans="1:14" ht="14.4" customHeight="1" x14ac:dyDescent="0.3">
      <c r="A692" s="649" t="s">
        <v>595</v>
      </c>
      <c r="B692" s="650" t="s">
        <v>3038</v>
      </c>
      <c r="C692" s="651" t="s">
        <v>609</v>
      </c>
      <c r="D692" s="652" t="s">
        <v>3041</v>
      </c>
      <c r="E692" s="651" t="s">
        <v>627</v>
      </c>
      <c r="F692" s="652" t="s">
        <v>3046</v>
      </c>
      <c r="G692" s="651" t="s">
        <v>639</v>
      </c>
      <c r="H692" s="651" t="s">
        <v>2409</v>
      </c>
      <c r="I692" s="651" t="s">
        <v>2409</v>
      </c>
      <c r="J692" s="651" t="s">
        <v>647</v>
      </c>
      <c r="K692" s="651" t="s">
        <v>2410</v>
      </c>
      <c r="L692" s="653">
        <v>232.297621900526</v>
      </c>
      <c r="M692" s="653">
        <v>1</v>
      </c>
      <c r="N692" s="654">
        <v>232.297621900526</v>
      </c>
    </row>
    <row r="693" spans="1:14" ht="14.4" customHeight="1" x14ac:dyDescent="0.3">
      <c r="A693" s="649" t="s">
        <v>595</v>
      </c>
      <c r="B693" s="650" t="s">
        <v>3038</v>
      </c>
      <c r="C693" s="651" t="s">
        <v>609</v>
      </c>
      <c r="D693" s="652" t="s">
        <v>3041</v>
      </c>
      <c r="E693" s="651" t="s">
        <v>627</v>
      </c>
      <c r="F693" s="652" t="s">
        <v>3046</v>
      </c>
      <c r="G693" s="651" t="s">
        <v>639</v>
      </c>
      <c r="H693" s="651" t="s">
        <v>649</v>
      </c>
      <c r="I693" s="651" t="s">
        <v>649</v>
      </c>
      <c r="J693" s="651" t="s">
        <v>641</v>
      </c>
      <c r="K693" s="651" t="s">
        <v>650</v>
      </c>
      <c r="L693" s="653">
        <v>97.179887156966814</v>
      </c>
      <c r="M693" s="653">
        <v>50</v>
      </c>
      <c r="N693" s="654">
        <v>4858.9943578483408</v>
      </c>
    </row>
    <row r="694" spans="1:14" ht="14.4" customHeight="1" x14ac:dyDescent="0.3">
      <c r="A694" s="649" t="s">
        <v>595</v>
      </c>
      <c r="B694" s="650" t="s">
        <v>3038</v>
      </c>
      <c r="C694" s="651" t="s">
        <v>609</v>
      </c>
      <c r="D694" s="652" t="s">
        <v>3041</v>
      </c>
      <c r="E694" s="651" t="s">
        <v>627</v>
      </c>
      <c r="F694" s="652" t="s">
        <v>3046</v>
      </c>
      <c r="G694" s="651" t="s">
        <v>639</v>
      </c>
      <c r="H694" s="651" t="s">
        <v>651</v>
      </c>
      <c r="I694" s="651" t="s">
        <v>651</v>
      </c>
      <c r="J694" s="651" t="s">
        <v>641</v>
      </c>
      <c r="K694" s="651" t="s">
        <v>652</v>
      </c>
      <c r="L694" s="653">
        <v>97.749999999999986</v>
      </c>
      <c r="M694" s="653">
        <v>4</v>
      </c>
      <c r="N694" s="654">
        <v>390.99999999999994</v>
      </c>
    </row>
    <row r="695" spans="1:14" ht="14.4" customHeight="1" x14ac:dyDescent="0.3">
      <c r="A695" s="649" t="s">
        <v>595</v>
      </c>
      <c r="B695" s="650" t="s">
        <v>3038</v>
      </c>
      <c r="C695" s="651" t="s">
        <v>609</v>
      </c>
      <c r="D695" s="652" t="s">
        <v>3041</v>
      </c>
      <c r="E695" s="651" t="s">
        <v>627</v>
      </c>
      <c r="F695" s="652" t="s">
        <v>3046</v>
      </c>
      <c r="G695" s="651" t="s">
        <v>639</v>
      </c>
      <c r="H695" s="651" t="s">
        <v>2411</v>
      </c>
      <c r="I695" s="651" t="s">
        <v>2412</v>
      </c>
      <c r="J695" s="651" t="s">
        <v>2413</v>
      </c>
      <c r="K695" s="651" t="s">
        <v>1737</v>
      </c>
      <c r="L695" s="653">
        <v>40.14</v>
      </c>
      <c r="M695" s="653">
        <v>1</v>
      </c>
      <c r="N695" s="654">
        <v>40.14</v>
      </c>
    </row>
    <row r="696" spans="1:14" ht="14.4" customHeight="1" x14ac:dyDescent="0.3">
      <c r="A696" s="649" t="s">
        <v>595</v>
      </c>
      <c r="B696" s="650" t="s">
        <v>3038</v>
      </c>
      <c r="C696" s="651" t="s">
        <v>609</v>
      </c>
      <c r="D696" s="652" t="s">
        <v>3041</v>
      </c>
      <c r="E696" s="651" t="s">
        <v>627</v>
      </c>
      <c r="F696" s="652" t="s">
        <v>3046</v>
      </c>
      <c r="G696" s="651" t="s">
        <v>639</v>
      </c>
      <c r="H696" s="651" t="s">
        <v>657</v>
      </c>
      <c r="I696" s="651" t="s">
        <v>658</v>
      </c>
      <c r="J696" s="651" t="s">
        <v>659</v>
      </c>
      <c r="K696" s="651" t="s">
        <v>660</v>
      </c>
      <c r="L696" s="653">
        <v>84.569755982266571</v>
      </c>
      <c r="M696" s="653">
        <v>10</v>
      </c>
      <c r="N696" s="654">
        <v>845.69755982266565</v>
      </c>
    </row>
    <row r="697" spans="1:14" ht="14.4" customHeight="1" x14ac:dyDescent="0.3">
      <c r="A697" s="649" t="s">
        <v>595</v>
      </c>
      <c r="B697" s="650" t="s">
        <v>3038</v>
      </c>
      <c r="C697" s="651" t="s">
        <v>609</v>
      </c>
      <c r="D697" s="652" t="s">
        <v>3041</v>
      </c>
      <c r="E697" s="651" t="s">
        <v>627</v>
      </c>
      <c r="F697" s="652" t="s">
        <v>3046</v>
      </c>
      <c r="G697" s="651" t="s">
        <v>639</v>
      </c>
      <c r="H697" s="651" t="s">
        <v>661</v>
      </c>
      <c r="I697" s="651" t="s">
        <v>662</v>
      </c>
      <c r="J697" s="651" t="s">
        <v>663</v>
      </c>
      <c r="K697" s="651" t="s">
        <v>664</v>
      </c>
      <c r="L697" s="653">
        <v>95.37555555555555</v>
      </c>
      <c r="M697" s="653">
        <v>9</v>
      </c>
      <c r="N697" s="654">
        <v>858.38</v>
      </c>
    </row>
    <row r="698" spans="1:14" ht="14.4" customHeight="1" x14ac:dyDescent="0.3">
      <c r="A698" s="649" t="s">
        <v>595</v>
      </c>
      <c r="B698" s="650" t="s">
        <v>3038</v>
      </c>
      <c r="C698" s="651" t="s">
        <v>609</v>
      </c>
      <c r="D698" s="652" t="s">
        <v>3041</v>
      </c>
      <c r="E698" s="651" t="s">
        <v>627</v>
      </c>
      <c r="F698" s="652" t="s">
        <v>3046</v>
      </c>
      <c r="G698" s="651" t="s">
        <v>639</v>
      </c>
      <c r="H698" s="651" t="s">
        <v>672</v>
      </c>
      <c r="I698" s="651" t="s">
        <v>673</v>
      </c>
      <c r="J698" s="651" t="s">
        <v>674</v>
      </c>
      <c r="K698" s="651" t="s">
        <v>675</v>
      </c>
      <c r="L698" s="653">
        <v>67.929999999999993</v>
      </c>
      <c r="M698" s="653">
        <v>15</v>
      </c>
      <c r="N698" s="654">
        <v>1018.9499999999999</v>
      </c>
    </row>
    <row r="699" spans="1:14" ht="14.4" customHeight="1" x14ac:dyDescent="0.3">
      <c r="A699" s="649" t="s">
        <v>595</v>
      </c>
      <c r="B699" s="650" t="s">
        <v>3038</v>
      </c>
      <c r="C699" s="651" t="s">
        <v>609</v>
      </c>
      <c r="D699" s="652" t="s">
        <v>3041</v>
      </c>
      <c r="E699" s="651" t="s">
        <v>627</v>
      </c>
      <c r="F699" s="652" t="s">
        <v>3046</v>
      </c>
      <c r="G699" s="651" t="s">
        <v>639</v>
      </c>
      <c r="H699" s="651" t="s">
        <v>680</v>
      </c>
      <c r="I699" s="651" t="s">
        <v>681</v>
      </c>
      <c r="J699" s="651" t="s">
        <v>682</v>
      </c>
      <c r="K699" s="651" t="s">
        <v>683</v>
      </c>
      <c r="L699" s="653">
        <v>77.300000000000011</v>
      </c>
      <c r="M699" s="653">
        <v>6</v>
      </c>
      <c r="N699" s="654">
        <v>463.80000000000007</v>
      </c>
    </row>
    <row r="700" spans="1:14" ht="14.4" customHeight="1" x14ac:dyDescent="0.3">
      <c r="A700" s="649" t="s">
        <v>595</v>
      </c>
      <c r="B700" s="650" t="s">
        <v>3038</v>
      </c>
      <c r="C700" s="651" t="s">
        <v>609</v>
      </c>
      <c r="D700" s="652" t="s">
        <v>3041</v>
      </c>
      <c r="E700" s="651" t="s">
        <v>627</v>
      </c>
      <c r="F700" s="652" t="s">
        <v>3046</v>
      </c>
      <c r="G700" s="651" t="s">
        <v>639</v>
      </c>
      <c r="H700" s="651" t="s">
        <v>684</v>
      </c>
      <c r="I700" s="651" t="s">
        <v>685</v>
      </c>
      <c r="J700" s="651" t="s">
        <v>686</v>
      </c>
      <c r="K700" s="651" t="s">
        <v>687</v>
      </c>
      <c r="L700" s="653">
        <v>56.180378957484521</v>
      </c>
      <c r="M700" s="653">
        <v>19</v>
      </c>
      <c r="N700" s="654">
        <v>1067.4272001922059</v>
      </c>
    </row>
    <row r="701" spans="1:14" ht="14.4" customHeight="1" x14ac:dyDescent="0.3">
      <c r="A701" s="649" t="s">
        <v>595</v>
      </c>
      <c r="B701" s="650" t="s">
        <v>3038</v>
      </c>
      <c r="C701" s="651" t="s">
        <v>609</v>
      </c>
      <c r="D701" s="652" t="s">
        <v>3041</v>
      </c>
      <c r="E701" s="651" t="s">
        <v>627</v>
      </c>
      <c r="F701" s="652" t="s">
        <v>3046</v>
      </c>
      <c r="G701" s="651" t="s">
        <v>639</v>
      </c>
      <c r="H701" s="651" t="s">
        <v>2414</v>
      </c>
      <c r="I701" s="651" t="s">
        <v>2415</v>
      </c>
      <c r="J701" s="651" t="s">
        <v>2416</v>
      </c>
      <c r="K701" s="651" t="s">
        <v>687</v>
      </c>
      <c r="L701" s="653">
        <v>31.100000000000005</v>
      </c>
      <c r="M701" s="653">
        <v>6</v>
      </c>
      <c r="N701" s="654">
        <v>186.60000000000002</v>
      </c>
    </row>
    <row r="702" spans="1:14" ht="14.4" customHeight="1" x14ac:dyDescent="0.3">
      <c r="A702" s="649" t="s">
        <v>595</v>
      </c>
      <c r="B702" s="650" t="s">
        <v>3038</v>
      </c>
      <c r="C702" s="651" t="s">
        <v>609</v>
      </c>
      <c r="D702" s="652" t="s">
        <v>3041</v>
      </c>
      <c r="E702" s="651" t="s">
        <v>627</v>
      </c>
      <c r="F702" s="652" t="s">
        <v>3046</v>
      </c>
      <c r="G702" s="651" t="s">
        <v>639</v>
      </c>
      <c r="H702" s="651" t="s">
        <v>688</v>
      </c>
      <c r="I702" s="651" t="s">
        <v>689</v>
      </c>
      <c r="J702" s="651" t="s">
        <v>690</v>
      </c>
      <c r="K702" s="651" t="s">
        <v>691</v>
      </c>
      <c r="L702" s="653">
        <v>84.763093085263975</v>
      </c>
      <c r="M702" s="653">
        <v>11</v>
      </c>
      <c r="N702" s="654">
        <v>932.39402393790374</v>
      </c>
    </row>
    <row r="703" spans="1:14" ht="14.4" customHeight="1" x14ac:dyDescent="0.3">
      <c r="A703" s="649" t="s">
        <v>595</v>
      </c>
      <c r="B703" s="650" t="s">
        <v>3038</v>
      </c>
      <c r="C703" s="651" t="s">
        <v>609</v>
      </c>
      <c r="D703" s="652" t="s">
        <v>3041</v>
      </c>
      <c r="E703" s="651" t="s">
        <v>627</v>
      </c>
      <c r="F703" s="652" t="s">
        <v>3046</v>
      </c>
      <c r="G703" s="651" t="s">
        <v>639</v>
      </c>
      <c r="H703" s="651" t="s">
        <v>692</v>
      </c>
      <c r="I703" s="651" t="s">
        <v>693</v>
      </c>
      <c r="J703" s="651" t="s">
        <v>694</v>
      </c>
      <c r="K703" s="651" t="s">
        <v>695</v>
      </c>
      <c r="L703" s="653">
        <v>29.23</v>
      </c>
      <c r="M703" s="653">
        <v>14</v>
      </c>
      <c r="N703" s="654">
        <v>409.22</v>
      </c>
    </row>
    <row r="704" spans="1:14" ht="14.4" customHeight="1" x14ac:dyDescent="0.3">
      <c r="A704" s="649" t="s">
        <v>595</v>
      </c>
      <c r="B704" s="650" t="s">
        <v>3038</v>
      </c>
      <c r="C704" s="651" t="s">
        <v>609</v>
      </c>
      <c r="D704" s="652" t="s">
        <v>3041</v>
      </c>
      <c r="E704" s="651" t="s">
        <v>627</v>
      </c>
      <c r="F704" s="652" t="s">
        <v>3046</v>
      </c>
      <c r="G704" s="651" t="s">
        <v>639</v>
      </c>
      <c r="H704" s="651" t="s">
        <v>1721</v>
      </c>
      <c r="I704" s="651" t="s">
        <v>1722</v>
      </c>
      <c r="J704" s="651" t="s">
        <v>1723</v>
      </c>
      <c r="K704" s="651" t="s">
        <v>1724</v>
      </c>
      <c r="L704" s="653">
        <v>81.894999999999996</v>
      </c>
      <c r="M704" s="653">
        <v>4</v>
      </c>
      <c r="N704" s="654">
        <v>327.58</v>
      </c>
    </row>
    <row r="705" spans="1:14" ht="14.4" customHeight="1" x14ac:dyDescent="0.3">
      <c r="A705" s="649" t="s">
        <v>595</v>
      </c>
      <c r="B705" s="650" t="s">
        <v>3038</v>
      </c>
      <c r="C705" s="651" t="s">
        <v>609</v>
      </c>
      <c r="D705" s="652" t="s">
        <v>3041</v>
      </c>
      <c r="E705" s="651" t="s">
        <v>627</v>
      </c>
      <c r="F705" s="652" t="s">
        <v>3046</v>
      </c>
      <c r="G705" s="651" t="s">
        <v>639</v>
      </c>
      <c r="H705" s="651" t="s">
        <v>699</v>
      </c>
      <c r="I705" s="651" t="s">
        <v>700</v>
      </c>
      <c r="J705" s="651" t="s">
        <v>698</v>
      </c>
      <c r="K705" s="651" t="s">
        <v>701</v>
      </c>
      <c r="L705" s="653">
        <v>81.216426864673636</v>
      </c>
      <c r="M705" s="653">
        <v>50</v>
      </c>
      <c r="N705" s="654">
        <v>4060.8213432336815</v>
      </c>
    </row>
    <row r="706" spans="1:14" ht="14.4" customHeight="1" x14ac:dyDescent="0.3">
      <c r="A706" s="649" t="s">
        <v>595</v>
      </c>
      <c r="B706" s="650" t="s">
        <v>3038</v>
      </c>
      <c r="C706" s="651" t="s">
        <v>609</v>
      </c>
      <c r="D706" s="652" t="s">
        <v>3041</v>
      </c>
      <c r="E706" s="651" t="s">
        <v>627</v>
      </c>
      <c r="F706" s="652" t="s">
        <v>3046</v>
      </c>
      <c r="G706" s="651" t="s">
        <v>639</v>
      </c>
      <c r="H706" s="651" t="s">
        <v>702</v>
      </c>
      <c r="I706" s="651" t="s">
        <v>703</v>
      </c>
      <c r="J706" s="651" t="s">
        <v>704</v>
      </c>
      <c r="K706" s="651" t="s">
        <v>705</v>
      </c>
      <c r="L706" s="653">
        <v>62.020000000000017</v>
      </c>
      <c r="M706" s="653">
        <v>1</v>
      </c>
      <c r="N706" s="654">
        <v>62.020000000000017</v>
      </c>
    </row>
    <row r="707" spans="1:14" ht="14.4" customHeight="1" x14ac:dyDescent="0.3">
      <c r="A707" s="649" t="s">
        <v>595</v>
      </c>
      <c r="B707" s="650" t="s">
        <v>3038</v>
      </c>
      <c r="C707" s="651" t="s">
        <v>609</v>
      </c>
      <c r="D707" s="652" t="s">
        <v>3041</v>
      </c>
      <c r="E707" s="651" t="s">
        <v>627</v>
      </c>
      <c r="F707" s="652" t="s">
        <v>3046</v>
      </c>
      <c r="G707" s="651" t="s">
        <v>639</v>
      </c>
      <c r="H707" s="651" t="s">
        <v>1725</v>
      </c>
      <c r="I707" s="651" t="s">
        <v>1726</v>
      </c>
      <c r="J707" s="651" t="s">
        <v>708</v>
      </c>
      <c r="K707" s="651" t="s">
        <v>1727</v>
      </c>
      <c r="L707" s="653">
        <v>38.189918370536759</v>
      </c>
      <c r="M707" s="653">
        <v>1</v>
      </c>
      <c r="N707" s="654">
        <v>38.189918370536759</v>
      </c>
    </row>
    <row r="708" spans="1:14" ht="14.4" customHeight="1" x14ac:dyDescent="0.3">
      <c r="A708" s="649" t="s">
        <v>595</v>
      </c>
      <c r="B708" s="650" t="s">
        <v>3038</v>
      </c>
      <c r="C708" s="651" t="s">
        <v>609</v>
      </c>
      <c r="D708" s="652" t="s">
        <v>3041</v>
      </c>
      <c r="E708" s="651" t="s">
        <v>627</v>
      </c>
      <c r="F708" s="652" t="s">
        <v>3046</v>
      </c>
      <c r="G708" s="651" t="s">
        <v>639</v>
      </c>
      <c r="H708" s="651" t="s">
        <v>1731</v>
      </c>
      <c r="I708" s="651" t="s">
        <v>1732</v>
      </c>
      <c r="J708" s="651" t="s">
        <v>1733</v>
      </c>
      <c r="K708" s="651" t="s">
        <v>1734</v>
      </c>
      <c r="L708" s="653">
        <v>37.189761712065675</v>
      </c>
      <c r="M708" s="653">
        <v>2</v>
      </c>
      <c r="N708" s="654">
        <v>74.379523424131349</v>
      </c>
    </row>
    <row r="709" spans="1:14" ht="14.4" customHeight="1" x14ac:dyDescent="0.3">
      <c r="A709" s="649" t="s">
        <v>595</v>
      </c>
      <c r="B709" s="650" t="s">
        <v>3038</v>
      </c>
      <c r="C709" s="651" t="s">
        <v>609</v>
      </c>
      <c r="D709" s="652" t="s">
        <v>3041</v>
      </c>
      <c r="E709" s="651" t="s">
        <v>627</v>
      </c>
      <c r="F709" s="652" t="s">
        <v>3046</v>
      </c>
      <c r="G709" s="651" t="s">
        <v>639</v>
      </c>
      <c r="H709" s="651" t="s">
        <v>1735</v>
      </c>
      <c r="I709" s="651" t="s">
        <v>1736</v>
      </c>
      <c r="J709" s="651" t="s">
        <v>762</v>
      </c>
      <c r="K709" s="651" t="s">
        <v>1737</v>
      </c>
      <c r="L709" s="653">
        <v>37.84999999999998</v>
      </c>
      <c r="M709" s="653">
        <v>1</v>
      </c>
      <c r="N709" s="654">
        <v>37.84999999999998</v>
      </c>
    </row>
    <row r="710" spans="1:14" ht="14.4" customHeight="1" x14ac:dyDescent="0.3">
      <c r="A710" s="649" t="s">
        <v>595</v>
      </c>
      <c r="B710" s="650" t="s">
        <v>3038</v>
      </c>
      <c r="C710" s="651" t="s">
        <v>609</v>
      </c>
      <c r="D710" s="652" t="s">
        <v>3041</v>
      </c>
      <c r="E710" s="651" t="s">
        <v>627</v>
      </c>
      <c r="F710" s="652" t="s">
        <v>3046</v>
      </c>
      <c r="G710" s="651" t="s">
        <v>639</v>
      </c>
      <c r="H710" s="651" t="s">
        <v>710</v>
      </c>
      <c r="I710" s="651" t="s">
        <v>711</v>
      </c>
      <c r="J710" s="651" t="s">
        <v>712</v>
      </c>
      <c r="K710" s="651" t="s">
        <v>687</v>
      </c>
      <c r="L710" s="653">
        <v>67.277243738826854</v>
      </c>
      <c r="M710" s="653">
        <v>49</v>
      </c>
      <c r="N710" s="654">
        <v>3296.5849432025157</v>
      </c>
    </row>
    <row r="711" spans="1:14" ht="14.4" customHeight="1" x14ac:dyDescent="0.3">
      <c r="A711" s="649" t="s">
        <v>595</v>
      </c>
      <c r="B711" s="650" t="s">
        <v>3038</v>
      </c>
      <c r="C711" s="651" t="s">
        <v>609</v>
      </c>
      <c r="D711" s="652" t="s">
        <v>3041</v>
      </c>
      <c r="E711" s="651" t="s">
        <v>627</v>
      </c>
      <c r="F711" s="652" t="s">
        <v>3046</v>
      </c>
      <c r="G711" s="651" t="s">
        <v>639</v>
      </c>
      <c r="H711" s="651" t="s">
        <v>713</v>
      </c>
      <c r="I711" s="651" t="s">
        <v>714</v>
      </c>
      <c r="J711" s="651" t="s">
        <v>715</v>
      </c>
      <c r="K711" s="651" t="s">
        <v>716</v>
      </c>
      <c r="L711" s="653">
        <v>59.199886775609933</v>
      </c>
      <c r="M711" s="653">
        <v>22</v>
      </c>
      <c r="N711" s="654">
        <v>1302.3975090634185</v>
      </c>
    </row>
    <row r="712" spans="1:14" ht="14.4" customHeight="1" x14ac:dyDescent="0.3">
      <c r="A712" s="649" t="s">
        <v>595</v>
      </c>
      <c r="B712" s="650" t="s">
        <v>3038</v>
      </c>
      <c r="C712" s="651" t="s">
        <v>609</v>
      </c>
      <c r="D712" s="652" t="s">
        <v>3041</v>
      </c>
      <c r="E712" s="651" t="s">
        <v>627</v>
      </c>
      <c r="F712" s="652" t="s">
        <v>3046</v>
      </c>
      <c r="G712" s="651" t="s">
        <v>639</v>
      </c>
      <c r="H712" s="651" t="s">
        <v>721</v>
      </c>
      <c r="I712" s="651" t="s">
        <v>722</v>
      </c>
      <c r="J712" s="651" t="s">
        <v>723</v>
      </c>
      <c r="K712" s="651" t="s">
        <v>724</v>
      </c>
      <c r="L712" s="653">
        <v>112.43866599589329</v>
      </c>
      <c r="M712" s="653">
        <v>2</v>
      </c>
      <c r="N712" s="654">
        <v>224.87733199178658</v>
      </c>
    </row>
    <row r="713" spans="1:14" ht="14.4" customHeight="1" x14ac:dyDescent="0.3">
      <c r="A713" s="649" t="s">
        <v>595</v>
      </c>
      <c r="B713" s="650" t="s">
        <v>3038</v>
      </c>
      <c r="C713" s="651" t="s">
        <v>609</v>
      </c>
      <c r="D713" s="652" t="s">
        <v>3041</v>
      </c>
      <c r="E713" s="651" t="s">
        <v>627</v>
      </c>
      <c r="F713" s="652" t="s">
        <v>3046</v>
      </c>
      <c r="G713" s="651" t="s">
        <v>639</v>
      </c>
      <c r="H713" s="651" t="s">
        <v>2417</v>
      </c>
      <c r="I713" s="651" t="s">
        <v>2418</v>
      </c>
      <c r="J713" s="651" t="s">
        <v>875</v>
      </c>
      <c r="K713" s="651" t="s">
        <v>2419</v>
      </c>
      <c r="L713" s="653">
        <v>43.310068179573101</v>
      </c>
      <c r="M713" s="653">
        <v>1</v>
      </c>
      <c r="N713" s="654">
        <v>43.310068179573101</v>
      </c>
    </row>
    <row r="714" spans="1:14" ht="14.4" customHeight="1" x14ac:dyDescent="0.3">
      <c r="A714" s="649" t="s">
        <v>595</v>
      </c>
      <c r="B714" s="650" t="s">
        <v>3038</v>
      </c>
      <c r="C714" s="651" t="s">
        <v>609</v>
      </c>
      <c r="D714" s="652" t="s">
        <v>3041</v>
      </c>
      <c r="E714" s="651" t="s">
        <v>627</v>
      </c>
      <c r="F714" s="652" t="s">
        <v>3046</v>
      </c>
      <c r="G714" s="651" t="s">
        <v>639</v>
      </c>
      <c r="H714" s="651" t="s">
        <v>729</v>
      </c>
      <c r="I714" s="651" t="s">
        <v>730</v>
      </c>
      <c r="J714" s="651" t="s">
        <v>731</v>
      </c>
      <c r="K714" s="651" t="s">
        <v>732</v>
      </c>
      <c r="L714" s="653">
        <v>101.32000000000002</v>
      </c>
      <c r="M714" s="653">
        <v>1</v>
      </c>
      <c r="N714" s="654">
        <v>101.32000000000002</v>
      </c>
    </row>
    <row r="715" spans="1:14" ht="14.4" customHeight="1" x14ac:dyDescent="0.3">
      <c r="A715" s="649" t="s">
        <v>595</v>
      </c>
      <c r="B715" s="650" t="s">
        <v>3038</v>
      </c>
      <c r="C715" s="651" t="s">
        <v>609</v>
      </c>
      <c r="D715" s="652" t="s">
        <v>3041</v>
      </c>
      <c r="E715" s="651" t="s">
        <v>627</v>
      </c>
      <c r="F715" s="652" t="s">
        <v>3046</v>
      </c>
      <c r="G715" s="651" t="s">
        <v>639</v>
      </c>
      <c r="H715" s="651" t="s">
        <v>733</v>
      </c>
      <c r="I715" s="651" t="s">
        <v>734</v>
      </c>
      <c r="J715" s="651" t="s">
        <v>735</v>
      </c>
      <c r="K715" s="651" t="s">
        <v>736</v>
      </c>
      <c r="L715" s="653">
        <v>259.99983095426984</v>
      </c>
      <c r="M715" s="653">
        <v>104</v>
      </c>
      <c r="N715" s="654">
        <v>27039.982419244061</v>
      </c>
    </row>
    <row r="716" spans="1:14" ht="14.4" customHeight="1" x14ac:dyDescent="0.3">
      <c r="A716" s="649" t="s">
        <v>595</v>
      </c>
      <c r="B716" s="650" t="s">
        <v>3038</v>
      </c>
      <c r="C716" s="651" t="s">
        <v>609</v>
      </c>
      <c r="D716" s="652" t="s">
        <v>3041</v>
      </c>
      <c r="E716" s="651" t="s">
        <v>627</v>
      </c>
      <c r="F716" s="652" t="s">
        <v>3046</v>
      </c>
      <c r="G716" s="651" t="s">
        <v>639</v>
      </c>
      <c r="H716" s="651" t="s">
        <v>1746</v>
      </c>
      <c r="I716" s="651" t="s">
        <v>1747</v>
      </c>
      <c r="J716" s="651" t="s">
        <v>1748</v>
      </c>
      <c r="K716" s="651" t="s">
        <v>1749</v>
      </c>
      <c r="L716" s="653">
        <v>598.61999999999989</v>
      </c>
      <c r="M716" s="653">
        <v>1</v>
      </c>
      <c r="N716" s="654">
        <v>598.61999999999989</v>
      </c>
    </row>
    <row r="717" spans="1:14" ht="14.4" customHeight="1" x14ac:dyDescent="0.3">
      <c r="A717" s="649" t="s">
        <v>595</v>
      </c>
      <c r="B717" s="650" t="s">
        <v>3038</v>
      </c>
      <c r="C717" s="651" t="s">
        <v>609</v>
      </c>
      <c r="D717" s="652" t="s">
        <v>3041</v>
      </c>
      <c r="E717" s="651" t="s">
        <v>627</v>
      </c>
      <c r="F717" s="652" t="s">
        <v>3046</v>
      </c>
      <c r="G717" s="651" t="s">
        <v>639</v>
      </c>
      <c r="H717" s="651" t="s">
        <v>1754</v>
      </c>
      <c r="I717" s="651" t="s">
        <v>1755</v>
      </c>
      <c r="J717" s="651" t="s">
        <v>1756</v>
      </c>
      <c r="K717" s="651" t="s">
        <v>1757</v>
      </c>
      <c r="L717" s="653">
        <v>116.17</v>
      </c>
      <c r="M717" s="653">
        <v>1</v>
      </c>
      <c r="N717" s="654">
        <v>116.17</v>
      </c>
    </row>
    <row r="718" spans="1:14" ht="14.4" customHeight="1" x14ac:dyDescent="0.3">
      <c r="A718" s="649" t="s">
        <v>595</v>
      </c>
      <c r="B718" s="650" t="s">
        <v>3038</v>
      </c>
      <c r="C718" s="651" t="s">
        <v>609</v>
      </c>
      <c r="D718" s="652" t="s">
        <v>3041</v>
      </c>
      <c r="E718" s="651" t="s">
        <v>627</v>
      </c>
      <c r="F718" s="652" t="s">
        <v>3046</v>
      </c>
      <c r="G718" s="651" t="s">
        <v>639</v>
      </c>
      <c r="H718" s="651" t="s">
        <v>745</v>
      </c>
      <c r="I718" s="651" t="s">
        <v>746</v>
      </c>
      <c r="J718" s="651" t="s">
        <v>747</v>
      </c>
      <c r="K718" s="651" t="s">
        <v>748</v>
      </c>
      <c r="L718" s="653">
        <v>40.38671636347825</v>
      </c>
      <c r="M718" s="653">
        <v>6</v>
      </c>
      <c r="N718" s="654">
        <v>242.32029818086949</v>
      </c>
    </row>
    <row r="719" spans="1:14" ht="14.4" customHeight="1" x14ac:dyDescent="0.3">
      <c r="A719" s="649" t="s">
        <v>595</v>
      </c>
      <c r="B719" s="650" t="s">
        <v>3038</v>
      </c>
      <c r="C719" s="651" t="s">
        <v>609</v>
      </c>
      <c r="D719" s="652" t="s">
        <v>3041</v>
      </c>
      <c r="E719" s="651" t="s">
        <v>627</v>
      </c>
      <c r="F719" s="652" t="s">
        <v>3046</v>
      </c>
      <c r="G719" s="651" t="s">
        <v>639</v>
      </c>
      <c r="H719" s="651" t="s">
        <v>753</v>
      </c>
      <c r="I719" s="651" t="s">
        <v>753</v>
      </c>
      <c r="J719" s="651" t="s">
        <v>754</v>
      </c>
      <c r="K719" s="651" t="s">
        <v>755</v>
      </c>
      <c r="L719" s="653">
        <v>38.190041722727209</v>
      </c>
      <c r="M719" s="653">
        <v>30</v>
      </c>
      <c r="N719" s="654">
        <v>1145.7012516818163</v>
      </c>
    </row>
    <row r="720" spans="1:14" ht="14.4" customHeight="1" x14ac:dyDescent="0.3">
      <c r="A720" s="649" t="s">
        <v>595</v>
      </c>
      <c r="B720" s="650" t="s">
        <v>3038</v>
      </c>
      <c r="C720" s="651" t="s">
        <v>609</v>
      </c>
      <c r="D720" s="652" t="s">
        <v>3041</v>
      </c>
      <c r="E720" s="651" t="s">
        <v>627</v>
      </c>
      <c r="F720" s="652" t="s">
        <v>3046</v>
      </c>
      <c r="G720" s="651" t="s">
        <v>639</v>
      </c>
      <c r="H720" s="651" t="s">
        <v>756</v>
      </c>
      <c r="I720" s="651" t="s">
        <v>757</v>
      </c>
      <c r="J720" s="651" t="s">
        <v>758</v>
      </c>
      <c r="K720" s="651" t="s">
        <v>759</v>
      </c>
      <c r="L720" s="653">
        <v>237.84115410053457</v>
      </c>
      <c r="M720" s="653">
        <v>38</v>
      </c>
      <c r="N720" s="654">
        <v>9037.9638558203133</v>
      </c>
    </row>
    <row r="721" spans="1:14" ht="14.4" customHeight="1" x14ac:dyDescent="0.3">
      <c r="A721" s="649" t="s">
        <v>595</v>
      </c>
      <c r="B721" s="650" t="s">
        <v>3038</v>
      </c>
      <c r="C721" s="651" t="s">
        <v>609</v>
      </c>
      <c r="D721" s="652" t="s">
        <v>3041</v>
      </c>
      <c r="E721" s="651" t="s">
        <v>627</v>
      </c>
      <c r="F721" s="652" t="s">
        <v>3046</v>
      </c>
      <c r="G721" s="651" t="s">
        <v>639</v>
      </c>
      <c r="H721" s="651" t="s">
        <v>764</v>
      </c>
      <c r="I721" s="651" t="s">
        <v>765</v>
      </c>
      <c r="J721" s="651" t="s">
        <v>766</v>
      </c>
      <c r="K721" s="651" t="s">
        <v>767</v>
      </c>
      <c r="L721" s="653">
        <v>117.93000000000008</v>
      </c>
      <c r="M721" s="653">
        <v>1</v>
      </c>
      <c r="N721" s="654">
        <v>117.93000000000008</v>
      </c>
    </row>
    <row r="722" spans="1:14" ht="14.4" customHeight="1" x14ac:dyDescent="0.3">
      <c r="A722" s="649" t="s">
        <v>595</v>
      </c>
      <c r="B722" s="650" t="s">
        <v>3038</v>
      </c>
      <c r="C722" s="651" t="s">
        <v>609</v>
      </c>
      <c r="D722" s="652" t="s">
        <v>3041</v>
      </c>
      <c r="E722" s="651" t="s">
        <v>627</v>
      </c>
      <c r="F722" s="652" t="s">
        <v>3046</v>
      </c>
      <c r="G722" s="651" t="s">
        <v>639</v>
      </c>
      <c r="H722" s="651" t="s">
        <v>768</v>
      </c>
      <c r="I722" s="651" t="s">
        <v>769</v>
      </c>
      <c r="J722" s="651" t="s">
        <v>770</v>
      </c>
      <c r="K722" s="651" t="s">
        <v>771</v>
      </c>
      <c r="L722" s="653">
        <v>118.97002667891424</v>
      </c>
      <c r="M722" s="653">
        <v>1</v>
      </c>
      <c r="N722" s="654">
        <v>118.97002667891424</v>
      </c>
    </row>
    <row r="723" spans="1:14" ht="14.4" customHeight="1" x14ac:dyDescent="0.3">
      <c r="A723" s="649" t="s">
        <v>595</v>
      </c>
      <c r="B723" s="650" t="s">
        <v>3038</v>
      </c>
      <c r="C723" s="651" t="s">
        <v>609</v>
      </c>
      <c r="D723" s="652" t="s">
        <v>3041</v>
      </c>
      <c r="E723" s="651" t="s">
        <v>627</v>
      </c>
      <c r="F723" s="652" t="s">
        <v>3046</v>
      </c>
      <c r="G723" s="651" t="s">
        <v>639</v>
      </c>
      <c r="H723" s="651" t="s">
        <v>776</v>
      </c>
      <c r="I723" s="651" t="s">
        <v>777</v>
      </c>
      <c r="J723" s="651" t="s">
        <v>778</v>
      </c>
      <c r="K723" s="651" t="s">
        <v>779</v>
      </c>
      <c r="L723" s="653">
        <v>85.85</v>
      </c>
      <c r="M723" s="653">
        <v>2</v>
      </c>
      <c r="N723" s="654">
        <v>171.7</v>
      </c>
    </row>
    <row r="724" spans="1:14" ht="14.4" customHeight="1" x14ac:dyDescent="0.3">
      <c r="A724" s="649" t="s">
        <v>595</v>
      </c>
      <c r="B724" s="650" t="s">
        <v>3038</v>
      </c>
      <c r="C724" s="651" t="s">
        <v>609</v>
      </c>
      <c r="D724" s="652" t="s">
        <v>3041</v>
      </c>
      <c r="E724" s="651" t="s">
        <v>627</v>
      </c>
      <c r="F724" s="652" t="s">
        <v>3046</v>
      </c>
      <c r="G724" s="651" t="s">
        <v>639</v>
      </c>
      <c r="H724" s="651" t="s">
        <v>1779</v>
      </c>
      <c r="I724" s="651" t="s">
        <v>1780</v>
      </c>
      <c r="J724" s="651" t="s">
        <v>1781</v>
      </c>
      <c r="K724" s="651" t="s">
        <v>1782</v>
      </c>
      <c r="L724" s="653">
        <v>44.970000000000006</v>
      </c>
      <c r="M724" s="653">
        <v>1</v>
      </c>
      <c r="N724" s="654">
        <v>44.970000000000006</v>
      </c>
    </row>
    <row r="725" spans="1:14" ht="14.4" customHeight="1" x14ac:dyDescent="0.3">
      <c r="A725" s="649" t="s">
        <v>595</v>
      </c>
      <c r="B725" s="650" t="s">
        <v>3038</v>
      </c>
      <c r="C725" s="651" t="s">
        <v>609</v>
      </c>
      <c r="D725" s="652" t="s">
        <v>3041</v>
      </c>
      <c r="E725" s="651" t="s">
        <v>627</v>
      </c>
      <c r="F725" s="652" t="s">
        <v>3046</v>
      </c>
      <c r="G725" s="651" t="s">
        <v>639</v>
      </c>
      <c r="H725" s="651" t="s">
        <v>780</v>
      </c>
      <c r="I725" s="651" t="s">
        <v>781</v>
      </c>
      <c r="J725" s="651" t="s">
        <v>782</v>
      </c>
      <c r="K725" s="651" t="s">
        <v>783</v>
      </c>
      <c r="L725" s="653">
        <v>108.60500000000002</v>
      </c>
      <c r="M725" s="653">
        <v>2</v>
      </c>
      <c r="N725" s="654">
        <v>217.21000000000004</v>
      </c>
    </row>
    <row r="726" spans="1:14" ht="14.4" customHeight="1" x14ac:dyDescent="0.3">
      <c r="A726" s="649" t="s">
        <v>595</v>
      </c>
      <c r="B726" s="650" t="s">
        <v>3038</v>
      </c>
      <c r="C726" s="651" t="s">
        <v>609</v>
      </c>
      <c r="D726" s="652" t="s">
        <v>3041</v>
      </c>
      <c r="E726" s="651" t="s">
        <v>627</v>
      </c>
      <c r="F726" s="652" t="s">
        <v>3046</v>
      </c>
      <c r="G726" s="651" t="s">
        <v>639</v>
      </c>
      <c r="H726" s="651" t="s">
        <v>788</v>
      </c>
      <c r="I726" s="651" t="s">
        <v>789</v>
      </c>
      <c r="J726" s="651" t="s">
        <v>790</v>
      </c>
      <c r="K726" s="651" t="s">
        <v>791</v>
      </c>
      <c r="L726" s="653">
        <v>339.78705871499551</v>
      </c>
      <c r="M726" s="653">
        <v>4</v>
      </c>
      <c r="N726" s="654">
        <v>1359.148234859982</v>
      </c>
    </row>
    <row r="727" spans="1:14" ht="14.4" customHeight="1" x14ac:dyDescent="0.3">
      <c r="A727" s="649" t="s">
        <v>595</v>
      </c>
      <c r="B727" s="650" t="s">
        <v>3038</v>
      </c>
      <c r="C727" s="651" t="s">
        <v>609</v>
      </c>
      <c r="D727" s="652" t="s">
        <v>3041</v>
      </c>
      <c r="E727" s="651" t="s">
        <v>627</v>
      </c>
      <c r="F727" s="652" t="s">
        <v>3046</v>
      </c>
      <c r="G727" s="651" t="s">
        <v>639</v>
      </c>
      <c r="H727" s="651" t="s">
        <v>799</v>
      </c>
      <c r="I727" s="651" t="s">
        <v>800</v>
      </c>
      <c r="J727" s="651" t="s">
        <v>801</v>
      </c>
      <c r="K727" s="651" t="s">
        <v>802</v>
      </c>
      <c r="L727" s="653">
        <v>192.838433951713</v>
      </c>
      <c r="M727" s="653">
        <v>1</v>
      </c>
      <c r="N727" s="654">
        <v>192.838433951713</v>
      </c>
    </row>
    <row r="728" spans="1:14" ht="14.4" customHeight="1" x14ac:dyDescent="0.3">
      <c r="A728" s="649" t="s">
        <v>595</v>
      </c>
      <c r="B728" s="650" t="s">
        <v>3038</v>
      </c>
      <c r="C728" s="651" t="s">
        <v>609</v>
      </c>
      <c r="D728" s="652" t="s">
        <v>3041</v>
      </c>
      <c r="E728" s="651" t="s">
        <v>627</v>
      </c>
      <c r="F728" s="652" t="s">
        <v>3046</v>
      </c>
      <c r="G728" s="651" t="s">
        <v>639</v>
      </c>
      <c r="H728" s="651" t="s">
        <v>803</v>
      </c>
      <c r="I728" s="651" t="s">
        <v>804</v>
      </c>
      <c r="J728" s="651" t="s">
        <v>805</v>
      </c>
      <c r="K728" s="651" t="s">
        <v>806</v>
      </c>
      <c r="L728" s="653">
        <v>45.999920306577202</v>
      </c>
      <c r="M728" s="653">
        <v>1</v>
      </c>
      <c r="N728" s="654">
        <v>45.999920306577202</v>
      </c>
    </row>
    <row r="729" spans="1:14" ht="14.4" customHeight="1" x14ac:dyDescent="0.3">
      <c r="A729" s="649" t="s">
        <v>595</v>
      </c>
      <c r="B729" s="650" t="s">
        <v>3038</v>
      </c>
      <c r="C729" s="651" t="s">
        <v>609</v>
      </c>
      <c r="D729" s="652" t="s">
        <v>3041</v>
      </c>
      <c r="E729" s="651" t="s">
        <v>627</v>
      </c>
      <c r="F729" s="652" t="s">
        <v>3046</v>
      </c>
      <c r="G729" s="651" t="s">
        <v>639</v>
      </c>
      <c r="H729" s="651" t="s">
        <v>807</v>
      </c>
      <c r="I729" s="651" t="s">
        <v>808</v>
      </c>
      <c r="J729" s="651" t="s">
        <v>719</v>
      </c>
      <c r="K729" s="651" t="s">
        <v>809</v>
      </c>
      <c r="L729" s="653">
        <v>22.532953242277213</v>
      </c>
      <c r="M729" s="653">
        <v>274</v>
      </c>
      <c r="N729" s="654">
        <v>6174.0291883839564</v>
      </c>
    </row>
    <row r="730" spans="1:14" ht="14.4" customHeight="1" x14ac:dyDescent="0.3">
      <c r="A730" s="649" t="s">
        <v>595</v>
      </c>
      <c r="B730" s="650" t="s">
        <v>3038</v>
      </c>
      <c r="C730" s="651" t="s">
        <v>609</v>
      </c>
      <c r="D730" s="652" t="s">
        <v>3041</v>
      </c>
      <c r="E730" s="651" t="s">
        <v>627</v>
      </c>
      <c r="F730" s="652" t="s">
        <v>3046</v>
      </c>
      <c r="G730" s="651" t="s">
        <v>639</v>
      </c>
      <c r="H730" s="651" t="s">
        <v>2420</v>
      </c>
      <c r="I730" s="651" t="s">
        <v>2421</v>
      </c>
      <c r="J730" s="651" t="s">
        <v>2422</v>
      </c>
      <c r="K730" s="651"/>
      <c r="L730" s="653">
        <v>100.31</v>
      </c>
      <c r="M730" s="653">
        <v>1</v>
      </c>
      <c r="N730" s="654">
        <v>100.31</v>
      </c>
    </row>
    <row r="731" spans="1:14" ht="14.4" customHeight="1" x14ac:dyDescent="0.3">
      <c r="A731" s="649" t="s">
        <v>595</v>
      </c>
      <c r="B731" s="650" t="s">
        <v>3038</v>
      </c>
      <c r="C731" s="651" t="s">
        <v>609</v>
      </c>
      <c r="D731" s="652" t="s">
        <v>3041</v>
      </c>
      <c r="E731" s="651" t="s">
        <v>627</v>
      </c>
      <c r="F731" s="652" t="s">
        <v>3046</v>
      </c>
      <c r="G731" s="651" t="s">
        <v>639</v>
      </c>
      <c r="H731" s="651" t="s">
        <v>810</v>
      </c>
      <c r="I731" s="651" t="s">
        <v>811</v>
      </c>
      <c r="J731" s="651" t="s">
        <v>812</v>
      </c>
      <c r="K731" s="651" t="s">
        <v>813</v>
      </c>
      <c r="L731" s="653">
        <v>60.368097735166707</v>
      </c>
      <c r="M731" s="653">
        <v>28</v>
      </c>
      <c r="N731" s="654">
        <v>1690.3067365846678</v>
      </c>
    </row>
    <row r="732" spans="1:14" ht="14.4" customHeight="1" x14ac:dyDescent="0.3">
      <c r="A732" s="649" t="s">
        <v>595</v>
      </c>
      <c r="B732" s="650" t="s">
        <v>3038</v>
      </c>
      <c r="C732" s="651" t="s">
        <v>609</v>
      </c>
      <c r="D732" s="652" t="s">
        <v>3041</v>
      </c>
      <c r="E732" s="651" t="s">
        <v>627</v>
      </c>
      <c r="F732" s="652" t="s">
        <v>3046</v>
      </c>
      <c r="G732" s="651" t="s">
        <v>639</v>
      </c>
      <c r="H732" s="651" t="s">
        <v>814</v>
      </c>
      <c r="I732" s="651" t="s">
        <v>815</v>
      </c>
      <c r="J732" s="651" t="s">
        <v>816</v>
      </c>
      <c r="K732" s="651" t="s">
        <v>817</v>
      </c>
      <c r="L732" s="653">
        <v>77.149999999999991</v>
      </c>
      <c r="M732" s="653">
        <v>6</v>
      </c>
      <c r="N732" s="654">
        <v>462.9</v>
      </c>
    </row>
    <row r="733" spans="1:14" ht="14.4" customHeight="1" x14ac:dyDescent="0.3">
      <c r="A733" s="649" t="s">
        <v>595</v>
      </c>
      <c r="B733" s="650" t="s">
        <v>3038</v>
      </c>
      <c r="C733" s="651" t="s">
        <v>609</v>
      </c>
      <c r="D733" s="652" t="s">
        <v>3041</v>
      </c>
      <c r="E733" s="651" t="s">
        <v>627</v>
      </c>
      <c r="F733" s="652" t="s">
        <v>3046</v>
      </c>
      <c r="G733" s="651" t="s">
        <v>639</v>
      </c>
      <c r="H733" s="651" t="s">
        <v>2423</v>
      </c>
      <c r="I733" s="651" t="s">
        <v>2424</v>
      </c>
      <c r="J733" s="651" t="s">
        <v>2425</v>
      </c>
      <c r="K733" s="651" t="s">
        <v>2426</v>
      </c>
      <c r="L733" s="653">
        <v>1127.8063083763845</v>
      </c>
      <c r="M733" s="653">
        <v>1</v>
      </c>
      <c r="N733" s="654">
        <v>1127.8063083763845</v>
      </c>
    </row>
    <row r="734" spans="1:14" ht="14.4" customHeight="1" x14ac:dyDescent="0.3">
      <c r="A734" s="649" t="s">
        <v>595</v>
      </c>
      <c r="B734" s="650" t="s">
        <v>3038</v>
      </c>
      <c r="C734" s="651" t="s">
        <v>609</v>
      </c>
      <c r="D734" s="652" t="s">
        <v>3041</v>
      </c>
      <c r="E734" s="651" t="s">
        <v>627</v>
      </c>
      <c r="F734" s="652" t="s">
        <v>3046</v>
      </c>
      <c r="G734" s="651" t="s">
        <v>639</v>
      </c>
      <c r="H734" s="651" t="s">
        <v>2427</v>
      </c>
      <c r="I734" s="651" t="s">
        <v>2428</v>
      </c>
      <c r="J734" s="651" t="s">
        <v>2429</v>
      </c>
      <c r="K734" s="651" t="s">
        <v>2430</v>
      </c>
      <c r="L734" s="653">
        <v>103.47</v>
      </c>
      <c r="M734" s="653">
        <v>1</v>
      </c>
      <c r="N734" s="654">
        <v>103.47</v>
      </c>
    </row>
    <row r="735" spans="1:14" ht="14.4" customHeight="1" x14ac:dyDescent="0.3">
      <c r="A735" s="649" t="s">
        <v>595</v>
      </c>
      <c r="B735" s="650" t="s">
        <v>3038</v>
      </c>
      <c r="C735" s="651" t="s">
        <v>609</v>
      </c>
      <c r="D735" s="652" t="s">
        <v>3041</v>
      </c>
      <c r="E735" s="651" t="s">
        <v>627</v>
      </c>
      <c r="F735" s="652" t="s">
        <v>3046</v>
      </c>
      <c r="G735" s="651" t="s">
        <v>639</v>
      </c>
      <c r="H735" s="651" t="s">
        <v>1795</v>
      </c>
      <c r="I735" s="651" t="s">
        <v>1796</v>
      </c>
      <c r="J735" s="651" t="s">
        <v>1797</v>
      </c>
      <c r="K735" s="651" t="s">
        <v>1798</v>
      </c>
      <c r="L735" s="653">
        <v>83.81</v>
      </c>
      <c r="M735" s="653">
        <v>1</v>
      </c>
      <c r="N735" s="654">
        <v>83.81</v>
      </c>
    </row>
    <row r="736" spans="1:14" ht="14.4" customHeight="1" x14ac:dyDescent="0.3">
      <c r="A736" s="649" t="s">
        <v>595</v>
      </c>
      <c r="B736" s="650" t="s">
        <v>3038</v>
      </c>
      <c r="C736" s="651" t="s">
        <v>609</v>
      </c>
      <c r="D736" s="652" t="s">
        <v>3041</v>
      </c>
      <c r="E736" s="651" t="s">
        <v>627</v>
      </c>
      <c r="F736" s="652" t="s">
        <v>3046</v>
      </c>
      <c r="G736" s="651" t="s">
        <v>639</v>
      </c>
      <c r="H736" s="651" t="s">
        <v>830</v>
      </c>
      <c r="I736" s="651" t="s">
        <v>831</v>
      </c>
      <c r="J736" s="651" t="s">
        <v>832</v>
      </c>
      <c r="K736" s="651" t="s">
        <v>833</v>
      </c>
      <c r="L736" s="653">
        <v>162.53343235294122</v>
      </c>
      <c r="M736" s="653">
        <v>170</v>
      </c>
      <c r="N736" s="654">
        <v>27630.683500000006</v>
      </c>
    </row>
    <row r="737" spans="1:14" ht="14.4" customHeight="1" x14ac:dyDescent="0.3">
      <c r="A737" s="649" t="s">
        <v>595</v>
      </c>
      <c r="B737" s="650" t="s">
        <v>3038</v>
      </c>
      <c r="C737" s="651" t="s">
        <v>609</v>
      </c>
      <c r="D737" s="652" t="s">
        <v>3041</v>
      </c>
      <c r="E737" s="651" t="s">
        <v>627</v>
      </c>
      <c r="F737" s="652" t="s">
        <v>3046</v>
      </c>
      <c r="G737" s="651" t="s">
        <v>639</v>
      </c>
      <c r="H737" s="651" t="s">
        <v>2431</v>
      </c>
      <c r="I737" s="651" t="s">
        <v>2431</v>
      </c>
      <c r="J737" s="651" t="s">
        <v>2432</v>
      </c>
      <c r="K737" s="651" t="s">
        <v>1436</v>
      </c>
      <c r="L737" s="653">
        <v>100.54</v>
      </c>
      <c r="M737" s="653">
        <v>1</v>
      </c>
      <c r="N737" s="654">
        <v>100.54</v>
      </c>
    </row>
    <row r="738" spans="1:14" ht="14.4" customHeight="1" x14ac:dyDescent="0.3">
      <c r="A738" s="649" t="s">
        <v>595</v>
      </c>
      <c r="B738" s="650" t="s">
        <v>3038</v>
      </c>
      <c r="C738" s="651" t="s">
        <v>609</v>
      </c>
      <c r="D738" s="652" t="s">
        <v>3041</v>
      </c>
      <c r="E738" s="651" t="s">
        <v>627</v>
      </c>
      <c r="F738" s="652" t="s">
        <v>3046</v>
      </c>
      <c r="G738" s="651" t="s">
        <v>639</v>
      </c>
      <c r="H738" s="651" t="s">
        <v>1811</v>
      </c>
      <c r="I738" s="651" t="s">
        <v>1812</v>
      </c>
      <c r="J738" s="651" t="s">
        <v>1813</v>
      </c>
      <c r="K738" s="651" t="s">
        <v>1814</v>
      </c>
      <c r="L738" s="653">
        <v>69.661818181818177</v>
      </c>
      <c r="M738" s="653">
        <v>11</v>
      </c>
      <c r="N738" s="654">
        <v>766.28</v>
      </c>
    </row>
    <row r="739" spans="1:14" ht="14.4" customHeight="1" x14ac:dyDescent="0.3">
      <c r="A739" s="649" t="s">
        <v>595</v>
      </c>
      <c r="B739" s="650" t="s">
        <v>3038</v>
      </c>
      <c r="C739" s="651" t="s">
        <v>609</v>
      </c>
      <c r="D739" s="652" t="s">
        <v>3041</v>
      </c>
      <c r="E739" s="651" t="s">
        <v>627</v>
      </c>
      <c r="F739" s="652" t="s">
        <v>3046</v>
      </c>
      <c r="G739" s="651" t="s">
        <v>639</v>
      </c>
      <c r="H739" s="651" t="s">
        <v>842</v>
      </c>
      <c r="I739" s="651" t="s">
        <v>843</v>
      </c>
      <c r="J739" s="651" t="s">
        <v>844</v>
      </c>
      <c r="K739" s="651" t="s">
        <v>845</v>
      </c>
      <c r="L739" s="653">
        <v>167.7</v>
      </c>
      <c r="M739" s="653">
        <v>5</v>
      </c>
      <c r="N739" s="654">
        <v>838.5</v>
      </c>
    </row>
    <row r="740" spans="1:14" ht="14.4" customHeight="1" x14ac:dyDescent="0.3">
      <c r="A740" s="649" t="s">
        <v>595</v>
      </c>
      <c r="B740" s="650" t="s">
        <v>3038</v>
      </c>
      <c r="C740" s="651" t="s">
        <v>609</v>
      </c>
      <c r="D740" s="652" t="s">
        <v>3041</v>
      </c>
      <c r="E740" s="651" t="s">
        <v>627</v>
      </c>
      <c r="F740" s="652" t="s">
        <v>3046</v>
      </c>
      <c r="G740" s="651" t="s">
        <v>639</v>
      </c>
      <c r="H740" s="651" t="s">
        <v>1819</v>
      </c>
      <c r="I740" s="651" t="s">
        <v>1820</v>
      </c>
      <c r="J740" s="651" t="s">
        <v>1821</v>
      </c>
      <c r="K740" s="651" t="s">
        <v>1822</v>
      </c>
      <c r="L740" s="653">
        <v>129.58959942484907</v>
      </c>
      <c r="M740" s="653">
        <v>1</v>
      </c>
      <c r="N740" s="654">
        <v>129.58959942484907</v>
      </c>
    </row>
    <row r="741" spans="1:14" ht="14.4" customHeight="1" x14ac:dyDescent="0.3">
      <c r="A741" s="649" t="s">
        <v>595</v>
      </c>
      <c r="B741" s="650" t="s">
        <v>3038</v>
      </c>
      <c r="C741" s="651" t="s">
        <v>609</v>
      </c>
      <c r="D741" s="652" t="s">
        <v>3041</v>
      </c>
      <c r="E741" s="651" t="s">
        <v>627</v>
      </c>
      <c r="F741" s="652" t="s">
        <v>3046</v>
      </c>
      <c r="G741" s="651" t="s">
        <v>639</v>
      </c>
      <c r="H741" s="651" t="s">
        <v>2433</v>
      </c>
      <c r="I741" s="651" t="s">
        <v>2434</v>
      </c>
      <c r="J741" s="651" t="s">
        <v>2435</v>
      </c>
      <c r="K741" s="651" t="s">
        <v>2436</v>
      </c>
      <c r="L741" s="653">
        <v>184.25</v>
      </c>
      <c r="M741" s="653">
        <v>1</v>
      </c>
      <c r="N741" s="654">
        <v>184.25</v>
      </c>
    </row>
    <row r="742" spans="1:14" ht="14.4" customHeight="1" x14ac:dyDescent="0.3">
      <c r="A742" s="649" t="s">
        <v>595</v>
      </c>
      <c r="B742" s="650" t="s">
        <v>3038</v>
      </c>
      <c r="C742" s="651" t="s">
        <v>609</v>
      </c>
      <c r="D742" s="652" t="s">
        <v>3041</v>
      </c>
      <c r="E742" s="651" t="s">
        <v>627</v>
      </c>
      <c r="F742" s="652" t="s">
        <v>3046</v>
      </c>
      <c r="G742" s="651" t="s">
        <v>639</v>
      </c>
      <c r="H742" s="651" t="s">
        <v>846</v>
      </c>
      <c r="I742" s="651" t="s">
        <v>847</v>
      </c>
      <c r="J742" s="651" t="s">
        <v>848</v>
      </c>
      <c r="K742" s="651" t="s">
        <v>849</v>
      </c>
      <c r="L742" s="653">
        <v>22.299999999999997</v>
      </c>
      <c r="M742" s="653">
        <v>1</v>
      </c>
      <c r="N742" s="654">
        <v>22.299999999999997</v>
      </c>
    </row>
    <row r="743" spans="1:14" ht="14.4" customHeight="1" x14ac:dyDescent="0.3">
      <c r="A743" s="649" t="s">
        <v>595</v>
      </c>
      <c r="B743" s="650" t="s">
        <v>3038</v>
      </c>
      <c r="C743" s="651" t="s">
        <v>609</v>
      </c>
      <c r="D743" s="652" t="s">
        <v>3041</v>
      </c>
      <c r="E743" s="651" t="s">
        <v>627</v>
      </c>
      <c r="F743" s="652" t="s">
        <v>3046</v>
      </c>
      <c r="G743" s="651" t="s">
        <v>639</v>
      </c>
      <c r="H743" s="651" t="s">
        <v>850</v>
      </c>
      <c r="I743" s="651" t="s">
        <v>851</v>
      </c>
      <c r="J743" s="651" t="s">
        <v>852</v>
      </c>
      <c r="K743" s="651" t="s">
        <v>853</v>
      </c>
      <c r="L743" s="653">
        <v>68.439999999999969</v>
      </c>
      <c r="M743" s="653">
        <v>4</v>
      </c>
      <c r="N743" s="654">
        <v>273.75999999999988</v>
      </c>
    </row>
    <row r="744" spans="1:14" ht="14.4" customHeight="1" x14ac:dyDescent="0.3">
      <c r="A744" s="649" t="s">
        <v>595</v>
      </c>
      <c r="B744" s="650" t="s">
        <v>3038</v>
      </c>
      <c r="C744" s="651" t="s">
        <v>609</v>
      </c>
      <c r="D744" s="652" t="s">
        <v>3041</v>
      </c>
      <c r="E744" s="651" t="s">
        <v>627</v>
      </c>
      <c r="F744" s="652" t="s">
        <v>3046</v>
      </c>
      <c r="G744" s="651" t="s">
        <v>639</v>
      </c>
      <c r="H744" s="651" t="s">
        <v>1823</v>
      </c>
      <c r="I744" s="651" t="s">
        <v>1824</v>
      </c>
      <c r="J744" s="651" t="s">
        <v>1825</v>
      </c>
      <c r="K744" s="651" t="s">
        <v>1826</v>
      </c>
      <c r="L744" s="653">
        <v>134.62999999999994</v>
      </c>
      <c r="M744" s="653">
        <v>1</v>
      </c>
      <c r="N744" s="654">
        <v>134.62999999999994</v>
      </c>
    </row>
    <row r="745" spans="1:14" ht="14.4" customHeight="1" x14ac:dyDescent="0.3">
      <c r="A745" s="649" t="s">
        <v>595</v>
      </c>
      <c r="B745" s="650" t="s">
        <v>3038</v>
      </c>
      <c r="C745" s="651" t="s">
        <v>609</v>
      </c>
      <c r="D745" s="652" t="s">
        <v>3041</v>
      </c>
      <c r="E745" s="651" t="s">
        <v>627</v>
      </c>
      <c r="F745" s="652" t="s">
        <v>3046</v>
      </c>
      <c r="G745" s="651" t="s">
        <v>639</v>
      </c>
      <c r="H745" s="651" t="s">
        <v>2437</v>
      </c>
      <c r="I745" s="651" t="s">
        <v>2438</v>
      </c>
      <c r="J745" s="651" t="s">
        <v>2439</v>
      </c>
      <c r="K745" s="651" t="s">
        <v>2440</v>
      </c>
      <c r="L745" s="653">
        <v>15.429999999999998</v>
      </c>
      <c r="M745" s="653">
        <v>2</v>
      </c>
      <c r="N745" s="654">
        <v>30.859999999999996</v>
      </c>
    </row>
    <row r="746" spans="1:14" ht="14.4" customHeight="1" x14ac:dyDescent="0.3">
      <c r="A746" s="649" t="s">
        <v>595</v>
      </c>
      <c r="B746" s="650" t="s">
        <v>3038</v>
      </c>
      <c r="C746" s="651" t="s">
        <v>609</v>
      </c>
      <c r="D746" s="652" t="s">
        <v>3041</v>
      </c>
      <c r="E746" s="651" t="s">
        <v>627</v>
      </c>
      <c r="F746" s="652" t="s">
        <v>3046</v>
      </c>
      <c r="G746" s="651" t="s">
        <v>639</v>
      </c>
      <c r="H746" s="651" t="s">
        <v>862</v>
      </c>
      <c r="I746" s="651" t="s">
        <v>863</v>
      </c>
      <c r="J746" s="651" t="s">
        <v>864</v>
      </c>
      <c r="K746" s="651" t="s">
        <v>865</v>
      </c>
      <c r="L746" s="653">
        <v>119.62999999999998</v>
      </c>
      <c r="M746" s="653">
        <v>9</v>
      </c>
      <c r="N746" s="654">
        <v>1076.6699999999998</v>
      </c>
    </row>
    <row r="747" spans="1:14" ht="14.4" customHeight="1" x14ac:dyDescent="0.3">
      <c r="A747" s="649" t="s">
        <v>595</v>
      </c>
      <c r="B747" s="650" t="s">
        <v>3038</v>
      </c>
      <c r="C747" s="651" t="s">
        <v>609</v>
      </c>
      <c r="D747" s="652" t="s">
        <v>3041</v>
      </c>
      <c r="E747" s="651" t="s">
        <v>627</v>
      </c>
      <c r="F747" s="652" t="s">
        <v>3046</v>
      </c>
      <c r="G747" s="651" t="s">
        <v>639</v>
      </c>
      <c r="H747" s="651" t="s">
        <v>866</v>
      </c>
      <c r="I747" s="651" t="s">
        <v>867</v>
      </c>
      <c r="J747" s="651" t="s">
        <v>864</v>
      </c>
      <c r="K747" s="651" t="s">
        <v>868</v>
      </c>
      <c r="L747" s="653">
        <v>150.69999999999996</v>
      </c>
      <c r="M747" s="653">
        <v>1</v>
      </c>
      <c r="N747" s="654">
        <v>150.69999999999996</v>
      </c>
    </row>
    <row r="748" spans="1:14" ht="14.4" customHeight="1" x14ac:dyDescent="0.3">
      <c r="A748" s="649" t="s">
        <v>595</v>
      </c>
      <c r="B748" s="650" t="s">
        <v>3038</v>
      </c>
      <c r="C748" s="651" t="s">
        <v>609</v>
      </c>
      <c r="D748" s="652" t="s">
        <v>3041</v>
      </c>
      <c r="E748" s="651" t="s">
        <v>627</v>
      </c>
      <c r="F748" s="652" t="s">
        <v>3046</v>
      </c>
      <c r="G748" s="651" t="s">
        <v>639</v>
      </c>
      <c r="H748" s="651" t="s">
        <v>873</v>
      </c>
      <c r="I748" s="651" t="s">
        <v>874</v>
      </c>
      <c r="J748" s="651" t="s">
        <v>875</v>
      </c>
      <c r="K748" s="651" t="s">
        <v>876</v>
      </c>
      <c r="L748" s="653">
        <v>46.131544339954317</v>
      </c>
      <c r="M748" s="653">
        <v>28</v>
      </c>
      <c r="N748" s="654">
        <v>1291.6832415187209</v>
      </c>
    </row>
    <row r="749" spans="1:14" ht="14.4" customHeight="1" x14ac:dyDescent="0.3">
      <c r="A749" s="649" t="s">
        <v>595</v>
      </c>
      <c r="B749" s="650" t="s">
        <v>3038</v>
      </c>
      <c r="C749" s="651" t="s">
        <v>609</v>
      </c>
      <c r="D749" s="652" t="s">
        <v>3041</v>
      </c>
      <c r="E749" s="651" t="s">
        <v>627</v>
      </c>
      <c r="F749" s="652" t="s">
        <v>3046</v>
      </c>
      <c r="G749" s="651" t="s">
        <v>639</v>
      </c>
      <c r="H749" s="651" t="s">
        <v>2441</v>
      </c>
      <c r="I749" s="651" t="s">
        <v>2442</v>
      </c>
      <c r="J749" s="651" t="s">
        <v>2443</v>
      </c>
      <c r="K749" s="651" t="s">
        <v>2444</v>
      </c>
      <c r="L749" s="653">
        <v>133.34999999999994</v>
      </c>
      <c r="M749" s="653">
        <v>5</v>
      </c>
      <c r="N749" s="654">
        <v>666.74999999999966</v>
      </c>
    </row>
    <row r="750" spans="1:14" ht="14.4" customHeight="1" x14ac:dyDescent="0.3">
      <c r="A750" s="649" t="s">
        <v>595</v>
      </c>
      <c r="B750" s="650" t="s">
        <v>3038</v>
      </c>
      <c r="C750" s="651" t="s">
        <v>609</v>
      </c>
      <c r="D750" s="652" t="s">
        <v>3041</v>
      </c>
      <c r="E750" s="651" t="s">
        <v>627</v>
      </c>
      <c r="F750" s="652" t="s">
        <v>3046</v>
      </c>
      <c r="G750" s="651" t="s">
        <v>639</v>
      </c>
      <c r="H750" s="651" t="s">
        <v>881</v>
      </c>
      <c r="I750" s="651" t="s">
        <v>882</v>
      </c>
      <c r="J750" s="651" t="s">
        <v>883</v>
      </c>
      <c r="K750" s="651" t="s">
        <v>884</v>
      </c>
      <c r="L750" s="653">
        <v>50.66366222795552</v>
      </c>
      <c r="M750" s="653">
        <v>11</v>
      </c>
      <c r="N750" s="654">
        <v>557.3002845075107</v>
      </c>
    </row>
    <row r="751" spans="1:14" ht="14.4" customHeight="1" x14ac:dyDescent="0.3">
      <c r="A751" s="649" t="s">
        <v>595</v>
      </c>
      <c r="B751" s="650" t="s">
        <v>3038</v>
      </c>
      <c r="C751" s="651" t="s">
        <v>609</v>
      </c>
      <c r="D751" s="652" t="s">
        <v>3041</v>
      </c>
      <c r="E751" s="651" t="s">
        <v>627</v>
      </c>
      <c r="F751" s="652" t="s">
        <v>3046</v>
      </c>
      <c r="G751" s="651" t="s">
        <v>639</v>
      </c>
      <c r="H751" s="651" t="s">
        <v>885</v>
      </c>
      <c r="I751" s="651" t="s">
        <v>886</v>
      </c>
      <c r="J751" s="651" t="s">
        <v>887</v>
      </c>
      <c r="K751" s="651" t="s">
        <v>888</v>
      </c>
      <c r="L751" s="653">
        <v>41.676612506032058</v>
      </c>
      <c r="M751" s="653">
        <v>65</v>
      </c>
      <c r="N751" s="654">
        <v>2708.9798128920838</v>
      </c>
    </row>
    <row r="752" spans="1:14" ht="14.4" customHeight="1" x14ac:dyDescent="0.3">
      <c r="A752" s="649" t="s">
        <v>595</v>
      </c>
      <c r="B752" s="650" t="s">
        <v>3038</v>
      </c>
      <c r="C752" s="651" t="s">
        <v>609</v>
      </c>
      <c r="D752" s="652" t="s">
        <v>3041</v>
      </c>
      <c r="E752" s="651" t="s">
        <v>627</v>
      </c>
      <c r="F752" s="652" t="s">
        <v>3046</v>
      </c>
      <c r="G752" s="651" t="s">
        <v>639</v>
      </c>
      <c r="H752" s="651" t="s">
        <v>889</v>
      </c>
      <c r="I752" s="651" t="s">
        <v>890</v>
      </c>
      <c r="J752" s="651" t="s">
        <v>887</v>
      </c>
      <c r="K752" s="651" t="s">
        <v>891</v>
      </c>
      <c r="L752" s="653">
        <v>292.51672243838709</v>
      </c>
      <c r="M752" s="653">
        <v>24</v>
      </c>
      <c r="N752" s="654">
        <v>7020.4013385212902</v>
      </c>
    </row>
    <row r="753" spans="1:14" ht="14.4" customHeight="1" x14ac:dyDescent="0.3">
      <c r="A753" s="649" t="s">
        <v>595</v>
      </c>
      <c r="B753" s="650" t="s">
        <v>3038</v>
      </c>
      <c r="C753" s="651" t="s">
        <v>609</v>
      </c>
      <c r="D753" s="652" t="s">
        <v>3041</v>
      </c>
      <c r="E753" s="651" t="s">
        <v>627</v>
      </c>
      <c r="F753" s="652" t="s">
        <v>3046</v>
      </c>
      <c r="G753" s="651" t="s">
        <v>639</v>
      </c>
      <c r="H753" s="651" t="s">
        <v>2445</v>
      </c>
      <c r="I753" s="651" t="s">
        <v>2446</v>
      </c>
      <c r="J753" s="651" t="s">
        <v>2447</v>
      </c>
      <c r="K753" s="651" t="s">
        <v>2448</v>
      </c>
      <c r="L753" s="653">
        <v>74.563333333333333</v>
      </c>
      <c r="M753" s="653">
        <v>3</v>
      </c>
      <c r="N753" s="654">
        <v>223.69</v>
      </c>
    </row>
    <row r="754" spans="1:14" ht="14.4" customHeight="1" x14ac:dyDescent="0.3">
      <c r="A754" s="649" t="s">
        <v>595</v>
      </c>
      <c r="B754" s="650" t="s">
        <v>3038</v>
      </c>
      <c r="C754" s="651" t="s">
        <v>609</v>
      </c>
      <c r="D754" s="652" t="s">
        <v>3041</v>
      </c>
      <c r="E754" s="651" t="s">
        <v>627</v>
      </c>
      <c r="F754" s="652" t="s">
        <v>3046</v>
      </c>
      <c r="G754" s="651" t="s">
        <v>639</v>
      </c>
      <c r="H754" s="651" t="s">
        <v>2449</v>
      </c>
      <c r="I754" s="651" t="s">
        <v>2450</v>
      </c>
      <c r="J754" s="651" t="s">
        <v>898</v>
      </c>
      <c r="K754" s="651" t="s">
        <v>2079</v>
      </c>
      <c r="L754" s="653">
        <v>49.692475670582112</v>
      </c>
      <c r="M754" s="653">
        <v>52</v>
      </c>
      <c r="N754" s="654">
        <v>2584.00873487027</v>
      </c>
    </row>
    <row r="755" spans="1:14" ht="14.4" customHeight="1" x14ac:dyDescent="0.3">
      <c r="A755" s="649" t="s">
        <v>595</v>
      </c>
      <c r="B755" s="650" t="s">
        <v>3038</v>
      </c>
      <c r="C755" s="651" t="s">
        <v>609</v>
      </c>
      <c r="D755" s="652" t="s">
        <v>3041</v>
      </c>
      <c r="E755" s="651" t="s">
        <v>627</v>
      </c>
      <c r="F755" s="652" t="s">
        <v>3046</v>
      </c>
      <c r="G755" s="651" t="s">
        <v>639</v>
      </c>
      <c r="H755" s="651" t="s">
        <v>896</v>
      </c>
      <c r="I755" s="651" t="s">
        <v>897</v>
      </c>
      <c r="J755" s="651" t="s">
        <v>898</v>
      </c>
      <c r="K755" s="651" t="s">
        <v>899</v>
      </c>
      <c r="L755" s="653">
        <v>91.57</v>
      </c>
      <c r="M755" s="653">
        <v>1</v>
      </c>
      <c r="N755" s="654">
        <v>91.57</v>
      </c>
    </row>
    <row r="756" spans="1:14" ht="14.4" customHeight="1" x14ac:dyDescent="0.3">
      <c r="A756" s="649" t="s">
        <v>595</v>
      </c>
      <c r="B756" s="650" t="s">
        <v>3038</v>
      </c>
      <c r="C756" s="651" t="s">
        <v>609</v>
      </c>
      <c r="D756" s="652" t="s">
        <v>3041</v>
      </c>
      <c r="E756" s="651" t="s">
        <v>627</v>
      </c>
      <c r="F756" s="652" t="s">
        <v>3046</v>
      </c>
      <c r="G756" s="651" t="s">
        <v>639</v>
      </c>
      <c r="H756" s="651" t="s">
        <v>2451</v>
      </c>
      <c r="I756" s="651" t="s">
        <v>2452</v>
      </c>
      <c r="J756" s="651" t="s">
        <v>2453</v>
      </c>
      <c r="K756" s="651" t="s">
        <v>2454</v>
      </c>
      <c r="L756" s="653">
        <v>55.559999999999988</v>
      </c>
      <c r="M756" s="653">
        <v>1</v>
      </c>
      <c r="N756" s="654">
        <v>55.559999999999988</v>
      </c>
    </row>
    <row r="757" spans="1:14" ht="14.4" customHeight="1" x14ac:dyDescent="0.3">
      <c r="A757" s="649" t="s">
        <v>595</v>
      </c>
      <c r="B757" s="650" t="s">
        <v>3038</v>
      </c>
      <c r="C757" s="651" t="s">
        <v>609</v>
      </c>
      <c r="D757" s="652" t="s">
        <v>3041</v>
      </c>
      <c r="E757" s="651" t="s">
        <v>627</v>
      </c>
      <c r="F757" s="652" t="s">
        <v>3046</v>
      </c>
      <c r="G757" s="651" t="s">
        <v>639</v>
      </c>
      <c r="H757" s="651" t="s">
        <v>904</v>
      </c>
      <c r="I757" s="651" t="s">
        <v>905</v>
      </c>
      <c r="J757" s="651" t="s">
        <v>906</v>
      </c>
      <c r="K757" s="651" t="s">
        <v>907</v>
      </c>
      <c r="L757" s="653">
        <v>37.88503153281475</v>
      </c>
      <c r="M757" s="653">
        <v>2</v>
      </c>
      <c r="N757" s="654">
        <v>75.7700630656295</v>
      </c>
    </row>
    <row r="758" spans="1:14" ht="14.4" customHeight="1" x14ac:dyDescent="0.3">
      <c r="A758" s="649" t="s">
        <v>595</v>
      </c>
      <c r="B758" s="650" t="s">
        <v>3038</v>
      </c>
      <c r="C758" s="651" t="s">
        <v>609</v>
      </c>
      <c r="D758" s="652" t="s">
        <v>3041</v>
      </c>
      <c r="E758" s="651" t="s">
        <v>627</v>
      </c>
      <c r="F758" s="652" t="s">
        <v>3046</v>
      </c>
      <c r="G758" s="651" t="s">
        <v>639</v>
      </c>
      <c r="H758" s="651" t="s">
        <v>1845</v>
      </c>
      <c r="I758" s="651" t="s">
        <v>1846</v>
      </c>
      <c r="J758" s="651" t="s">
        <v>1847</v>
      </c>
      <c r="K758" s="651" t="s">
        <v>1848</v>
      </c>
      <c r="L758" s="653">
        <v>110.58890439406672</v>
      </c>
      <c r="M758" s="653">
        <v>27</v>
      </c>
      <c r="N758" s="654">
        <v>2985.9004186398015</v>
      </c>
    </row>
    <row r="759" spans="1:14" ht="14.4" customHeight="1" x14ac:dyDescent="0.3">
      <c r="A759" s="649" t="s">
        <v>595</v>
      </c>
      <c r="B759" s="650" t="s">
        <v>3038</v>
      </c>
      <c r="C759" s="651" t="s">
        <v>609</v>
      </c>
      <c r="D759" s="652" t="s">
        <v>3041</v>
      </c>
      <c r="E759" s="651" t="s">
        <v>627</v>
      </c>
      <c r="F759" s="652" t="s">
        <v>3046</v>
      </c>
      <c r="G759" s="651" t="s">
        <v>639</v>
      </c>
      <c r="H759" s="651" t="s">
        <v>1857</v>
      </c>
      <c r="I759" s="651" t="s">
        <v>1858</v>
      </c>
      <c r="J759" s="651" t="s">
        <v>739</v>
      </c>
      <c r="K759" s="651" t="s">
        <v>1859</v>
      </c>
      <c r="L759" s="653">
        <v>167.01741008214836</v>
      </c>
      <c r="M759" s="653">
        <v>3</v>
      </c>
      <c r="N759" s="654">
        <v>501.05223024644511</v>
      </c>
    </row>
    <row r="760" spans="1:14" ht="14.4" customHeight="1" x14ac:dyDescent="0.3">
      <c r="A760" s="649" t="s">
        <v>595</v>
      </c>
      <c r="B760" s="650" t="s">
        <v>3038</v>
      </c>
      <c r="C760" s="651" t="s">
        <v>609</v>
      </c>
      <c r="D760" s="652" t="s">
        <v>3041</v>
      </c>
      <c r="E760" s="651" t="s">
        <v>627</v>
      </c>
      <c r="F760" s="652" t="s">
        <v>3046</v>
      </c>
      <c r="G760" s="651" t="s">
        <v>639</v>
      </c>
      <c r="H760" s="651" t="s">
        <v>2455</v>
      </c>
      <c r="I760" s="651" t="s">
        <v>2456</v>
      </c>
      <c r="J760" s="651" t="s">
        <v>930</v>
      </c>
      <c r="K760" s="651" t="s">
        <v>2457</v>
      </c>
      <c r="L760" s="653">
        <v>27.469950321192087</v>
      </c>
      <c r="M760" s="653">
        <v>9</v>
      </c>
      <c r="N760" s="654">
        <v>247.22955289072877</v>
      </c>
    </row>
    <row r="761" spans="1:14" ht="14.4" customHeight="1" x14ac:dyDescent="0.3">
      <c r="A761" s="649" t="s">
        <v>595</v>
      </c>
      <c r="B761" s="650" t="s">
        <v>3038</v>
      </c>
      <c r="C761" s="651" t="s">
        <v>609</v>
      </c>
      <c r="D761" s="652" t="s">
        <v>3041</v>
      </c>
      <c r="E761" s="651" t="s">
        <v>627</v>
      </c>
      <c r="F761" s="652" t="s">
        <v>3046</v>
      </c>
      <c r="G761" s="651" t="s">
        <v>639</v>
      </c>
      <c r="H761" s="651" t="s">
        <v>2458</v>
      </c>
      <c r="I761" s="651" t="s">
        <v>237</v>
      </c>
      <c r="J761" s="651" t="s">
        <v>2459</v>
      </c>
      <c r="K761" s="651"/>
      <c r="L761" s="653">
        <v>97.320318663018284</v>
      </c>
      <c r="M761" s="653">
        <v>2</v>
      </c>
      <c r="N761" s="654">
        <v>194.64063732603657</v>
      </c>
    </row>
    <row r="762" spans="1:14" ht="14.4" customHeight="1" x14ac:dyDescent="0.3">
      <c r="A762" s="649" t="s">
        <v>595</v>
      </c>
      <c r="B762" s="650" t="s">
        <v>3038</v>
      </c>
      <c r="C762" s="651" t="s">
        <v>609</v>
      </c>
      <c r="D762" s="652" t="s">
        <v>3041</v>
      </c>
      <c r="E762" s="651" t="s">
        <v>627</v>
      </c>
      <c r="F762" s="652" t="s">
        <v>3046</v>
      </c>
      <c r="G762" s="651" t="s">
        <v>639</v>
      </c>
      <c r="H762" s="651" t="s">
        <v>1860</v>
      </c>
      <c r="I762" s="651" t="s">
        <v>237</v>
      </c>
      <c r="J762" s="651" t="s">
        <v>1861</v>
      </c>
      <c r="K762" s="651" t="s">
        <v>1862</v>
      </c>
      <c r="L762" s="653">
        <v>181.0552750701697</v>
      </c>
      <c r="M762" s="653">
        <v>12</v>
      </c>
      <c r="N762" s="654">
        <v>2172.6633008420363</v>
      </c>
    </row>
    <row r="763" spans="1:14" ht="14.4" customHeight="1" x14ac:dyDescent="0.3">
      <c r="A763" s="649" t="s">
        <v>595</v>
      </c>
      <c r="B763" s="650" t="s">
        <v>3038</v>
      </c>
      <c r="C763" s="651" t="s">
        <v>609</v>
      </c>
      <c r="D763" s="652" t="s">
        <v>3041</v>
      </c>
      <c r="E763" s="651" t="s">
        <v>627</v>
      </c>
      <c r="F763" s="652" t="s">
        <v>3046</v>
      </c>
      <c r="G763" s="651" t="s">
        <v>639</v>
      </c>
      <c r="H763" s="651" t="s">
        <v>916</v>
      </c>
      <c r="I763" s="651" t="s">
        <v>237</v>
      </c>
      <c r="J763" s="651" t="s">
        <v>917</v>
      </c>
      <c r="K763" s="651"/>
      <c r="L763" s="653">
        <v>276.90823806186046</v>
      </c>
      <c r="M763" s="653">
        <v>14</v>
      </c>
      <c r="N763" s="654">
        <v>3876.7153328660461</v>
      </c>
    </row>
    <row r="764" spans="1:14" ht="14.4" customHeight="1" x14ac:dyDescent="0.3">
      <c r="A764" s="649" t="s">
        <v>595</v>
      </c>
      <c r="B764" s="650" t="s">
        <v>3038</v>
      </c>
      <c r="C764" s="651" t="s">
        <v>609</v>
      </c>
      <c r="D764" s="652" t="s">
        <v>3041</v>
      </c>
      <c r="E764" s="651" t="s">
        <v>627</v>
      </c>
      <c r="F764" s="652" t="s">
        <v>3046</v>
      </c>
      <c r="G764" s="651" t="s">
        <v>639</v>
      </c>
      <c r="H764" s="651" t="s">
        <v>920</v>
      </c>
      <c r="I764" s="651" t="s">
        <v>237</v>
      </c>
      <c r="J764" s="651" t="s">
        <v>921</v>
      </c>
      <c r="K764" s="651"/>
      <c r="L764" s="653">
        <v>147.50016876251433</v>
      </c>
      <c r="M764" s="653">
        <v>1</v>
      </c>
      <c r="N764" s="654">
        <v>147.50016876251433</v>
      </c>
    </row>
    <row r="765" spans="1:14" ht="14.4" customHeight="1" x14ac:dyDescent="0.3">
      <c r="A765" s="649" t="s">
        <v>595</v>
      </c>
      <c r="B765" s="650" t="s">
        <v>3038</v>
      </c>
      <c r="C765" s="651" t="s">
        <v>609</v>
      </c>
      <c r="D765" s="652" t="s">
        <v>3041</v>
      </c>
      <c r="E765" s="651" t="s">
        <v>627</v>
      </c>
      <c r="F765" s="652" t="s">
        <v>3046</v>
      </c>
      <c r="G765" s="651" t="s">
        <v>639</v>
      </c>
      <c r="H765" s="651" t="s">
        <v>922</v>
      </c>
      <c r="I765" s="651" t="s">
        <v>237</v>
      </c>
      <c r="J765" s="651" t="s">
        <v>923</v>
      </c>
      <c r="K765" s="651"/>
      <c r="L765" s="653">
        <v>96.301143051457274</v>
      </c>
      <c r="M765" s="653">
        <v>19</v>
      </c>
      <c r="N765" s="654">
        <v>1829.7217179776883</v>
      </c>
    </row>
    <row r="766" spans="1:14" ht="14.4" customHeight="1" x14ac:dyDescent="0.3">
      <c r="A766" s="649" t="s">
        <v>595</v>
      </c>
      <c r="B766" s="650" t="s">
        <v>3038</v>
      </c>
      <c r="C766" s="651" t="s">
        <v>609</v>
      </c>
      <c r="D766" s="652" t="s">
        <v>3041</v>
      </c>
      <c r="E766" s="651" t="s">
        <v>627</v>
      </c>
      <c r="F766" s="652" t="s">
        <v>3046</v>
      </c>
      <c r="G766" s="651" t="s">
        <v>639</v>
      </c>
      <c r="H766" s="651" t="s">
        <v>924</v>
      </c>
      <c r="I766" s="651" t="s">
        <v>925</v>
      </c>
      <c r="J766" s="651" t="s">
        <v>926</v>
      </c>
      <c r="K766" s="651" t="s">
        <v>927</v>
      </c>
      <c r="L766" s="653">
        <v>28.50371649711629</v>
      </c>
      <c r="M766" s="653">
        <v>8</v>
      </c>
      <c r="N766" s="654">
        <v>228.02973197693032</v>
      </c>
    </row>
    <row r="767" spans="1:14" ht="14.4" customHeight="1" x14ac:dyDescent="0.3">
      <c r="A767" s="649" t="s">
        <v>595</v>
      </c>
      <c r="B767" s="650" t="s">
        <v>3038</v>
      </c>
      <c r="C767" s="651" t="s">
        <v>609</v>
      </c>
      <c r="D767" s="652" t="s">
        <v>3041</v>
      </c>
      <c r="E767" s="651" t="s">
        <v>627</v>
      </c>
      <c r="F767" s="652" t="s">
        <v>3046</v>
      </c>
      <c r="G767" s="651" t="s">
        <v>639</v>
      </c>
      <c r="H767" s="651" t="s">
        <v>928</v>
      </c>
      <c r="I767" s="651" t="s">
        <v>929</v>
      </c>
      <c r="J767" s="651" t="s">
        <v>930</v>
      </c>
      <c r="K767" s="651" t="s">
        <v>931</v>
      </c>
      <c r="L767" s="653">
        <v>59.33986833107501</v>
      </c>
      <c r="M767" s="653">
        <v>1</v>
      </c>
      <c r="N767" s="654">
        <v>59.33986833107501</v>
      </c>
    </row>
    <row r="768" spans="1:14" ht="14.4" customHeight="1" x14ac:dyDescent="0.3">
      <c r="A768" s="649" t="s">
        <v>595</v>
      </c>
      <c r="B768" s="650" t="s">
        <v>3038</v>
      </c>
      <c r="C768" s="651" t="s">
        <v>609</v>
      </c>
      <c r="D768" s="652" t="s">
        <v>3041</v>
      </c>
      <c r="E768" s="651" t="s">
        <v>627</v>
      </c>
      <c r="F768" s="652" t="s">
        <v>3046</v>
      </c>
      <c r="G768" s="651" t="s">
        <v>639</v>
      </c>
      <c r="H768" s="651" t="s">
        <v>932</v>
      </c>
      <c r="I768" s="651" t="s">
        <v>933</v>
      </c>
      <c r="J768" s="651" t="s">
        <v>934</v>
      </c>
      <c r="K768" s="651" t="s">
        <v>935</v>
      </c>
      <c r="L768" s="653">
        <v>64.819999999999993</v>
      </c>
      <c r="M768" s="653">
        <v>2</v>
      </c>
      <c r="N768" s="654">
        <v>129.63999999999999</v>
      </c>
    </row>
    <row r="769" spans="1:14" ht="14.4" customHeight="1" x14ac:dyDescent="0.3">
      <c r="A769" s="649" t="s">
        <v>595</v>
      </c>
      <c r="B769" s="650" t="s">
        <v>3038</v>
      </c>
      <c r="C769" s="651" t="s">
        <v>609</v>
      </c>
      <c r="D769" s="652" t="s">
        <v>3041</v>
      </c>
      <c r="E769" s="651" t="s">
        <v>627</v>
      </c>
      <c r="F769" s="652" t="s">
        <v>3046</v>
      </c>
      <c r="G769" s="651" t="s">
        <v>639</v>
      </c>
      <c r="H769" s="651" t="s">
        <v>936</v>
      </c>
      <c r="I769" s="651" t="s">
        <v>937</v>
      </c>
      <c r="J769" s="651" t="s">
        <v>938</v>
      </c>
      <c r="K769" s="651" t="s">
        <v>939</v>
      </c>
      <c r="L769" s="653">
        <v>118.80111069010627</v>
      </c>
      <c r="M769" s="653">
        <v>9</v>
      </c>
      <c r="N769" s="654">
        <v>1069.2099962109564</v>
      </c>
    </row>
    <row r="770" spans="1:14" ht="14.4" customHeight="1" x14ac:dyDescent="0.3">
      <c r="A770" s="649" t="s">
        <v>595</v>
      </c>
      <c r="B770" s="650" t="s">
        <v>3038</v>
      </c>
      <c r="C770" s="651" t="s">
        <v>609</v>
      </c>
      <c r="D770" s="652" t="s">
        <v>3041</v>
      </c>
      <c r="E770" s="651" t="s">
        <v>627</v>
      </c>
      <c r="F770" s="652" t="s">
        <v>3046</v>
      </c>
      <c r="G770" s="651" t="s">
        <v>639</v>
      </c>
      <c r="H770" s="651" t="s">
        <v>1866</v>
      </c>
      <c r="I770" s="651" t="s">
        <v>1867</v>
      </c>
      <c r="J770" s="651" t="s">
        <v>1868</v>
      </c>
      <c r="K770" s="651" t="s">
        <v>1869</v>
      </c>
      <c r="L770" s="653">
        <v>23.410050539700784</v>
      </c>
      <c r="M770" s="653">
        <v>4</v>
      </c>
      <c r="N770" s="654">
        <v>93.640202158803135</v>
      </c>
    </row>
    <row r="771" spans="1:14" ht="14.4" customHeight="1" x14ac:dyDescent="0.3">
      <c r="A771" s="649" t="s">
        <v>595</v>
      </c>
      <c r="B771" s="650" t="s">
        <v>3038</v>
      </c>
      <c r="C771" s="651" t="s">
        <v>609</v>
      </c>
      <c r="D771" s="652" t="s">
        <v>3041</v>
      </c>
      <c r="E771" s="651" t="s">
        <v>627</v>
      </c>
      <c r="F771" s="652" t="s">
        <v>3046</v>
      </c>
      <c r="G771" s="651" t="s">
        <v>639</v>
      </c>
      <c r="H771" s="651" t="s">
        <v>952</v>
      </c>
      <c r="I771" s="651" t="s">
        <v>953</v>
      </c>
      <c r="J771" s="651" t="s">
        <v>954</v>
      </c>
      <c r="K771" s="651" t="s">
        <v>955</v>
      </c>
      <c r="L771" s="653">
        <v>64.217500000000001</v>
      </c>
      <c r="M771" s="653">
        <v>3</v>
      </c>
      <c r="N771" s="654">
        <v>192.6525</v>
      </c>
    </row>
    <row r="772" spans="1:14" ht="14.4" customHeight="1" x14ac:dyDescent="0.3">
      <c r="A772" s="649" t="s">
        <v>595</v>
      </c>
      <c r="B772" s="650" t="s">
        <v>3038</v>
      </c>
      <c r="C772" s="651" t="s">
        <v>609</v>
      </c>
      <c r="D772" s="652" t="s">
        <v>3041</v>
      </c>
      <c r="E772" s="651" t="s">
        <v>627</v>
      </c>
      <c r="F772" s="652" t="s">
        <v>3046</v>
      </c>
      <c r="G772" s="651" t="s">
        <v>639</v>
      </c>
      <c r="H772" s="651" t="s">
        <v>1882</v>
      </c>
      <c r="I772" s="651" t="s">
        <v>1883</v>
      </c>
      <c r="J772" s="651" t="s">
        <v>954</v>
      </c>
      <c r="K772" s="651" t="s">
        <v>1884</v>
      </c>
      <c r="L772" s="653">
        <v>29.52</v>
      </c>
      <c r="M772" s="653">
        <v>1</v>
      </c>
      <c r="N772" s="654">
        <v>29.52</v>
      </c>
    </row>
    <row r="773" spans="1:14" ht="14.4" customHeight="1" x14ac:dyDescent="0.3">
      <c r="A773" s="649" t="s">
        <v>595</v>
      </c>
      <c r="B773" s="650" t="s">
        <v>3038</v>
      </c>
      <c r="C773" s="651" t="s">
        <v>609</v>
      </c>
      <c r="D773" s="652" t="s">
        <v>3041</v>
      </c>
      <c r="E773" s="651" t="s">
        <v>627</v>
      </c>
      <c r="F773" s="652" t="s">
        <v>3046</v>
      </c>
      <c r="G773" s="651" t="s">
        <v>639</v>
      </c>
      <c r="H773" s="651" t="s">
        <v>1891</v>
      </c>
      <c r="I773" s="651" t="s">
        <v>1892</v>
      </c>
      <c r="J773" s="651" t="s">
        <v>1893</v>
      </c>
      <c r="K773" s="651" t="s">
        <v>1894</v>
      </c>
      <c r="L773" s="653">
        <v>19.088581747719704</v>
      </c>
      <c r="M773" s="653">
        <v>14</v>
      </c>
      <c r="N773" s="654">
        <v>267.24014446807587</v>
      </c>
    </row>
    <row r="774" spans="1:14" ht="14.4" customHeight="1" x14ac:dyDescent="0.3">
      <c r="A774" s="649" t="s">
        <v>595</v>
      </c>
      <c r="B774" s="650" t="s">
        <v>3038</v>
      </c>
      <c r="C774" s="651" t="s">
        <v>609</v>
      </c>
      <c r="D774" s="652" t="s">
        <v>3041</v>
      </c>
      <c r="E774" s="651" t="s">
        <v>627</v>
      </c>
      <c r="F774" s="652" t="s">
        <v>3046</v>
      </c>
      <c r="G774" s="651" t="s">
        <v>639</v>
      </c>
      <c r="H774" s="651" t="s">
        <v>959</v>
      </c>
      <c r="I774" s="651" t="s">
        <v>960</v>
      </c>
      <c r="J774" s="651" t="s">
        <v>961</v>
      </c>
      <c r="K774" s="651" t="s">
        <v>962</v>
      </c>
      <c r="L774" s="653">
        <v>150.82967346351299</v>
      </c>
      <c r="M774" s="653">
        <v>1</v>
      </c>
      <c r="N774" s="654">
        <v>150.82967346351299</v>
      </c>
    </row>
    <row r="775" spans="1:14" ht="14.4" customHeight="1" x14ac:dyDescent="0.3">
      <c r="A775" s="649" t="s">
        <v>595</v>
      </c>
      <c r="B775" s="650" t="s">
        <v>3038</v>
      </c>
      <c r="C775" s="651" t="s">
        <v>609</v>
      </c>
      <c r="D775" s="652" t="s">
        <v>3041</v>
      </c>
      <c r="E775" s="651" t="s">
        <v>627</v>
      </c>
      <c r="F775" s="652" t="s">
        <v>3046</v>
      </c>
      <c r="G775" s="651" t="s">
        <v>639</v>
      </c>
      <c r="H775" s="651" t="s">
        <v>963</v>
      </c>
      <c r="I775" s="651" t="s">
        <v>964</v>
      </c>
      <c r="J775" s="651" t="s">
        <v>961</v>
      </c>
      <c r="K775" s="651" t="s">
        <v>965</v>
      </c>
      <c r="L775" s="653">
        <v>36.32</v>
      </c>
      <c r="M775" s="653">
        <v>2</v>
      </c>
      <c r="N775" s="654">
        <v>72.64</v>
      </c>
    </row>
    <row r="776" spans="1:14" ht="14.4" customHeight="1" x14ac:dyDescent="0.3">
      <c r="A776" s="649" t="s">
        <v>595</v>
      </c>
      <c r="B776" s="650" t="s">
        <v>3038</v>
      </c>
      <c r="C776" s="651" t="s">
        <v>609</v>
      </c>
      <c r="D776" s="652" t="s">
        <v>3041</v>
      </c>
      <c r="E776" s="651" t="s">
        <v>627</v>
      </c>
      <c r="F776" s="652" t="s">
        <v>3046</v>
      </c>
      <c r="G776" s="651" t="s">
        <v>639</v>
      </c>
      <c r="H776" s="651" t="s">
        <v>1898</v>
      </c>
      <c r="I776" s="651" t="s">
        <v>1899</v>
      </c>
      <c r="J776" s="651" t="s">
        <v>1900</v>
      </c>
      <c r="K776" s="651" t="s">
        <v>1901</v>
      </c>
      <c r="L776" s="653">
        <v>64.539999999999978</v>
      </c>
      <c r="M776" s="653">
        <v>1</v>
      </c>
      <c r="N776" s="654">
        <v>64.539999999999978</v>
      </c>
    </row>
    <row r="777" spans="1:14" ht="14.4" customHeight="1" x14ac:dyDescent="0.3">
      <c r="A777" s="649" t="s">
        <v>595</v>
      </c>
      <c r="B777" s="650" t="s">
        <v>3038</v>
      </c>
      <c r="C777" s="651" t="s">
        <v>609</v>
      </c>
      <c r="D777" s="652" t="s">
        <v>3041</v>
      </c>
      <c r="E777" s="651" t="s">
        <v>627</v>
      </c>
      <c r="F777" s="652" t="s">
        <v>3046</v>
      </c>
      <c r="G777" s="651" t="s">
        <v>639</v>
      </c>
      <c r="H777" s="651" t="s">
        <v>966</v>
      </c>
      <c r="I777" s="651" t="s">
        <v>967</v>
      </c>
      <c r="J777" s="651" t="s">
        <v>968</v>
      </c>
      <c r="K777" s="651" t="s">
        <v>969</v>
      </c>
      <c r="L777" s="653">
        <v>198.44</v>
      </c>
      <c r="M777" s="653">
        <v>1</v>
      </c>
      <c r="N777" s="654">
        <v>198.44</v>
      </c>
    </row>
    <row r="778" spans="1:14" ht="14.4" customHeight="1" x14ac:dyDescent="0.3">
      <c r="A778" s="649" t="s">
        <v>595</v>
      </c>
      <c r="B778" s="650" t="s">
        <v>3038</v>
      </c>
      <c r="C778" s="651" t="s">
        <v>609</v>
      </c>
      <c r="D778" s="652" t="s">
        <v>3041</v>
      </c>
      <c r="E778" s="651" t="s">
        <v>627</v>
      </c>
      <c r="F778" s="652" t="s">
        <v>3046</v>
      </c>
      <c r="G778" s="651" t="s">
        <v>639</v>
      </c>
      <c r="H778" s="651" t="s">
        <v>1906</v>
      </c>
      <c r="I778" s="651" t="s">
        <v>1907</v>
      </c>
      <c r="J778" s="651" t="s">
        <v>1893</v>
      </c>
      <c r="K778" s="651" t="s">
        <v>1908</v>
      </c>
      <c r="L778" s="653">
        <v>28.140016853277668</v>
      </c>
      <c r="M778" s="653">
        <v>18</v>
      </c>
      <c r="N778" s="654">
        <v>506.52030335899804</v>
      </c>
    </row>
    <row r="779" spans="1:14" ht="14.4" customHeight="1" x14ac:dyDescent="0.3">
      <c r="A779" s="649" t="s">
        <v>595</v>
      </c>
      <c r="B779" s="650" t="s">
        <v>3038</v>
      </c>
      <c r="C779" s="651" t="s">
        <v>609</v>
      </c>
      <c r="D779" s="652" t="s">
        <v>3041</v>
      </c>
      <c r="E779" s="651" t="s">
        <v>627</v>
      </c>
      <c r="F779" s="652" t="s">
        <v>3046</v>
      </c>
      <c r="G779" s="651" t="s">
        <v>639</v>
      </c>
      <c r="H779" s="651" t="s">
        <v>974</v>
      </c>
      <c r="I779" s="651" t="s">
        <v>975</v>
      </c>
      <c r="J779" s="651" t="s">
        <v>976</v>
      </c>
      <c r="K779" s="651" t="s">
        <v>969</v>
      </c>
      <c r="L779" s="653">
        <v>117.75036646885772</v>
      </c>
      <c r="M779" s="653">
        <v>1</v>
      </c>
      <c r="N779" s="654">
        <v>117.75036646885772</v>
      </c>
    </row>
    <row r="780" spans="1:14" ht="14.4" customHeight="1" x14ac:dyDescent="0.3">
      <c r="A780" s="649" t="s">
        <v>595</v>
      </c>
      <c r="B780" s="650" t="s">
        <v>3038</v>
      </c>
      <c r="C780" s="651" t="s">
        <v>609</v>
      </c>
      <c r="D780" s="652" t="s">
        <v>3041</v>
      </c>
      <c r="E780" s="651" t="s">
        <v>627</v>
      </c>
      <c r="F780" s="652" t="s">
        <v>3046</v>
      </c>
      <c r="G780" s="651" t="s">
        <v>639</v>
      </c>
      <c r="H780" s="651" t="s">
        <v>977</v>
      </c>
      <c r="I780" s="651" t="s">
        <v>978</v>
      </c>
      <c r="J780" s="651" t="s">
        <v>979</v>
      </c>
      <c r="K780" s="651"/>
      <c r="L780" s="653">
        <v>218.17800000000003</v>
      </c>
      <c r="M780" s="653">
        <v>2</v>
      </c>
      <c r="N780" s="654">
        <v>436.35600000000005</v>
      </c>
    </row>
    <row r="781" spans="1:14" ht="14.4" customHeight="1" x14ac:dyDescent="0.3">
      <c r="A781" s="649" t="s">
        <v>595</v>
      </c>
      <c r="B781" s="650" t="s">
        <v>3038</v>
      </c>
      <c r="C781" s="651" t="s">
        <v>609</v>
      </c>
      <c r="D781" s="652" t="s">
        <v>3041</v>
      </c>
      <c r="E781" s="651" t="s">
        <v>627</v>
      </c>
      <c r="F781" s="652" t="s">
        <v>3046</v>
      </c>
      <c r="G781" s="651" t="s">
        <v>639</v>
      </c>
      <c r="H781" s="651" t="s">
        <v>980</v>
      </c>
      <c r="I781" s="651" t="s">
        <v>237</v>
      </c>
      <c r="J781" s="651" t="s">
        <v>981</v>
      </c>
      <c r="K781" s="651"/>
      <c r="L781" s="653">
        <v>192.52198487403311</v>
      </c>
      <c r="M781" s="653">
        <v>96</v>
      </c>
      <c r="N781" s="654">
        <v>18482.110547907178</v>
      </c>
    </row>
    <row r="782" spans="1:14" ht="14.4" customHeight="1" x14ac:dyDescent="0.3">
      <c r="A782" s="649" t="s">
        <v>595</v>
      </c>
      <c r="B782" s="650" t="s">
        <v>3038</v>
      </c>
      <c r="C782" s="651" t="s">
        <v>609</v>
      </c>
      <c r="D782" s="652" t="s">
        <v>3041</v>
      </c>
      <c r="E782" s="651" t="s">
        <v>627</v>
      </c>
      <c r="F782" s="652" t="s">
        <v>3046</v>
      </c>
      <c r="G782" s="651" t="s">
        <v>639</v>
      </c>
      <c r="H782" s="651" t="s">
        <v>1912</v>
      </c>
      <c r="I782" s="651" t="s">
        <v>237</v>
      </c>
      <c r="J782" s="651" t="s">
        <v>1913</v>
      </c>
      <c r="K782" s="651"/>
      <c r="L782" s="653">
        <v>98.489896208206218</v>
      </c>
      <c r="M782" s="653">
        <v>11</v>
      </c>
      <c r="N782" s="654">
        <v>1083.3888582902684</v>
      </c>
    </row>
    <row r="783" spans="1:14" ht="14.4" customHeight="1" x14ac:dyDescent="0.3">
      <c r="A783" s="649" t="s">
        <v>595</v>
      </c>
      <c r="B783" s="650" t="s">
        <v>3038</v>
      </c>
      <c r="C783" s="651" t="s">
        <v>609</v>
      </c>
      <c r="D783" s="652" t="s">
        <v>3041</v>
      </c>
      <c r="E783" s="651" t="s">
        <v>627</v>
      </c>
      <c r="F783" s="652" t="s">
        <v>3046</v>
      </c>
      <c r="G783" s="651" t="s">
        <v>639</v>
      </c>
      <c r="H783" s="651" t="s">
        <v>987</v>
      </c>
      <c r="I783" s="651" t="s">
        <v>988</v>
      </c>
      <c r="J783" s="651" t="s">
        <v>682</v>
      </c>
      <c r="K783" s="651" t="s">
        <v>989</v>
      </c>
      <c r="L783" s="653">
        <v>42.65483793975821</v>
      </c>
      <c r="M783" s="653">
        <v>16</v>
      </c>
      <c r="N783" s="654">
        <v>682.47740703613135</v>
      </c>
    </row>
    <row r="784" spans="1:14" ht="14.4" customHeight="1" x14ac:dyDescent="0.3">
      <c r="A784" s="649" t="s">
        <v>595</v>
      </c>
      <c r="B784" s="650" t="s">
        <v>3038</v>
      </c>
      <c r="C784" s="651" t="s">
        <v>609</v>
      </c>
      <c r="D784" s="652" t="s">
        <v>3041</v>
      </c>
      <c r="E784" s="651" t="s">
        <v>627</v>
      </c>
      <c r="F784" s="652" t="s">
        <v>3046</v>
      </c>
      <c r="G784" s="651" t="s">
        <v>639</v>
      </c>
      <c r="H784" s="651" t="s">
        <v>996</v>
      </c>
      <c r="I784" s="651" t="s">
        <v>997</v>
      </c>
      <c r="J784" s="651" t="s">
        <v>998</v>
      </c>
      <c r="K784" s="651" t="s">
        <v>999</v>
      </c>
      <c r="L784" s="653">
        <v>62.3490868330884</v>
      </c>
      <c r="M784" s="653">
        <v>48</v>
      </c>
      <c r="N784" s="654">
        <v>2992.7561679882433</v>
      </c>
    </row>
    <row r="785" spans="1:14" ht="14.4" customHeight="1" x14ac:dyDescent="0.3">
      <c r="A785" s="649" t="s">
        <v>595</v>
      </c>
      <c r="B785" s="650" t="s">
        <v>3038</v>
      </c>
      <c r="C785" s="651" t="s">
        <v>609</v>
      </c>
      <c r="D785" s="652" t="s">
        <v>3041</v>
      </c>
      <c r="E785" s="651" t="s">
        <v>627</v>
      </c>
      <c r="F785" s="652" t="s">
        <v>3046</v>
      </c>
      <c r="G785" s="651" t="s">
        <v>639</v>
      </c>
      <c r="H785" s="651" t="s">
        <v>1004</v>
      </c>
      <c r="I785" s="651" t="s">
        <v>1005</v>
      </c>
      <c r="J785" s="651" t="s">
        <v>1006</v>
      </c>
      <c r="K785" s="651" t="s">
        <v>1007</v>
      </c>
      <c r="L785" s="653">
        <v>1665.2</v>
      </c>
      <c r="M785" s="653">
        <v>3</v>
      </c>
      <c r="N785" s="654">
        <v>4995.6000000000004</v>
      </c>
    </row>
    <row r="786" spans="1:14" ht="14.4" customHeight="1" x14ac:dyDescent="0.3">
      <c r="A786" s="649" t="s">
        <v>595</v>
      </c>
      <c r="B786" s="650" t="s">
        <v>3038</v>
      </c>
      <c r="C786" s="651" t="s">
        <v>609</v>
      </c>
      <c r="D786" s="652" t="s">
        <v>3041</v>
      </c>
      <c r="E786" s="651" t="s">
        <v>627</v>
      </c>
      <c r="F786" s="652" t="s">
        <v>3046</v>
      </c>
      <c r="G786" s="651" t="s">
        <v>639</v>
      </c>
      <c r="H786" s="651" t="s">
        <v>1924</v>
      </c>
      <c r="I786" s="651" t="s">
        <v>1925</v>
      </c>
      <c r="J786" s="651" t="s">
        <v>1926</v>
      </c>
      <c r="K786" s="651" t="s">
        <v>1927</v>
      </c>
      <c r="L786" s="653">
        <v>78.670158355665279</v>
      </c>
      <c r="M786" s="653">
        <v>5</v>
      </c>
      <c r="N786" s="654">
        <v>393.35079177832642</v>
      </c>
    </row>
    <row r="787" spans="1:14" ht="14.4" customHeight="1" x14ac:dyDescent="0.3">
      <c r="A787" s="649" t="s">
        <v>595</v>
      </c>
      <c r="B787" s="650" t="s">
        <v>3038</v>
      </c>
      <c r="C787" s="651" t="s">
        <v>609</v>
      </c>
      <c r="D787" s="652" t="s">
        <v>3041</v>
      </c>
      <c r="E787" s="651" t="s">
        <v>627</v>
      </c>
      <c r="F787" s="652" t="s">
        <v>3046</v>
      </c>
      <c r="G787" s="651" t="s">
        <v>639</v>
      </c>
      <c r="H787" s="651" t="s">
        <v>2460</v>
      </c>
      <c r="I787" s="651" t="s">
        <v>2461</v>
      </c>
      <c r="J787" s="651" t="s">
        <v>2462</v>
      </c>
      <c r="K787" s="651" t="s">
        <v>2463</v>
      </c>
      <c r="L787" s="653">
        <v>132.16333333333333</v>
      </c>
      <c r="M787" s="653">
        <v>3</v>
      </c>
      <c r="N787" s="654">
        <v>396.48999999999995</v>
      </c>
    </row>
    <row r="788" spans="1:14" ht="14.4" customHeight="1" x14ac:dyDescent="0.3">
      <c r="A788" s="649" t="s">
        <v>595</v>
      </c>
      <c r="B788" s="650" t="s">
        <v>3038</v>
      </c>
      <c r="C788" s="651" t="s">
        <v>609</v>
      </c>
      <c r="D788" s="652" t="s">
        <v>3041</v>
      </c>
      <c r="E788" s="651" t="s">
        <v>627</v>
      </c>
      <c r="F788" s="652" t="s">
        <v>3046</v>
      </c>
      <c r="G788" s="651" t="s">
        <v>639</v>
      </c>
      <c r="H788" s="651" t="s">
        <v>2464</v>
      </c>
      <c r="I788" s="651" t="s">
        <v>2465</v>
      </c>
      <c r="J788" s="651" t="s">
        <v>2466</v>
      </c>
      <c r="K788" s="651" t="s">
        <v>2467</v>
      </c>
      <c r="L788" s="653">
        <v>195.63000000000008</v>
      </c>
      <c r="M788" s="653">
        <v>1</v>
      </c>
      <c r="N788" s="654">
        <v>195.63000000000008</v>
      </c>
    </row>
    <row r="789" spans="1:14" ht="14.4" customHeight="1" x14ac:dyDescent="0.3">
      <c r="A789" s="649" t="s">
        <v>595</v>
      </c>
      <c r="B789" s="650" t="s">
        <v>3038</v>
      </c>
      <c r="C789" s="651" t="s">
        <v>609</v>
      </c>
      <c r="D789" s="652" t="s">
        <v>3041</v>
      </c>
      <c r="E789" s="651" t="s">
        <v>627</v>
      </c>
      <c r="F789" s="652" t="s">
        <v>3046</v>
      </c>
      <c r="G789" s="651" t="s">
        <v>639</v>
      </c>
      <c r="H789" s="651" t="s">
        <v>2468</v>
      </c>
      <c r="I789" s="651" t="s">
        <v>2469</v>
      </c>
      <c r="J789" s="651" t="s">
        <v>2470</v>
      </c>
      <c r="K789" s="651" t="s">
        <v>2471</v>
      </c>
      <c r="L789" s="653">
        <v>56.720000000000013</v>
      </c>
      <c r="M789" s="653">
        <v>1</v>
      </c>
      <c r="N789" s="654">
        <v>56.720000000000013</v>
      </c>
    </row>
    <row r="790" spans="1:14" ht="14.4" customHeight="1" x14ac:dyDescent="0.3">
      <c r="A790" s="649" t="s">
        <v>595</v>
      </c>
      <c r="B790" s="650" t="s">
        <v>3038</v>
      </c>
      <c r="C790" s="651" t="s">
        <v>609</v>
      </c>
      <c r="D790" s="652" t="s">
        <v>3041</v>
      </c>
      <c r="E790" s="651" t="s">
        <v>627</v>
      </c>
      <c r="F790" s="652" t="s">
        <v>3046</v>
      </c>
      <c r="G790" s="651" t="s">
        <v>639</v>
      </c>
      <c r="H790" s="651" t="s">
        <v>1019</v>
      </c>
      <c r="I790" s="651" t="s">
        <v>1020</v>
      </c>
      <c r="J790" s="651" t="s">
        <v>1021</v>
      </c>
      <c r="K790" s="651" t="s">
        <v>1022</v>
      </c>
      <c r="L790" s="653">
        <v>138.50999999999996</v>
      </c>
      <c r="M790" s="653">
        <v>3</v>
      </c>
      <c r="N790" s="654">
        <v>415.52999999999986</v>
      </c>
    </row>
    <row r="791" spans="1:14" ht="14.4" customHeight="1" x14ac:dyDescent="0.3">
      <c r="A791" s="649" t="s">
        <v>595</v>
      </c>
      <c r="B791" s="650" t="s">
        <v>3038</v>
      </c>
      <c r="C791" s="651" t="s">
        <v>609</v>
      </c>
      <c r="D791" s="652" t="s">
        <v>3041</v>
      </c>
      <c r="E791" s="651" t="s">
        <v>627</v>
      </c>
      <c r="F791" s="652" t="s">
        <v>3046</v>
      </c>
      <c r="G791" s="651" t="s">
        <v>639</v>
      </c>
      <c r="H791" s="651" t="s">
        <v>1938</v>
      </c>
      <c r="I791" s="651" t="s">
        <v>1939</v>
      </c>
      <c r="J791" s="651" t="s">
        <v>1940</v>
      </c>
      <c r="K791" s="651" t="s">
        <v>1941</v>
      </c>
      <c r="L791" s="653">
        <v>138.68</v>
      </c>
      <c r="M791" s="653">
        <v>1</v>
      </c>
      <c r="N791" s="654">
        <v>138.68</v>
      </c>
    </row>
    <row r="792" spans="1:14" ht="14.4" customHeight="1" x14ac:dyDescent="0.3">
      <c r="A792" s="649" t="s">
        <v>595</v>
      </c>
      <c r="B792" s="650" t="s">
        <v>3038</v>
      </c>
      <c r="C792" s="651" t="s">
        <v>609</v>
      </c>
      <c r="D792" s="652" t="s">
        <v>3041</v>
      </c>
      <c r="E792" s="651" t="s">
        <v>627</v>
      </c>
      <c r="F792" s="652" t="s">
        <v>3046</v>
      </c>
      <c r="G792" s="651" t="s">
        <v>639</v>
      </c>
      <c r="H792" s="651" t="s">
        <v>1023</v>
      </c>
      <c r="I792" s="651" t="s">
        <v>1024</v>
      </c>
      <c r="J792" s="651" t="s">
        <v>719</v>
      </c>
      <c r="K792" s="651" t="s">
        <v>1025</v>
      </c>
      <c r="L792" s="653">
        <v>60.350047078095962</v>
      </c>
      <c r="M792" s="653">
        <v>110</v>
      </c>
      <c r="N792" s="654">
        <v>6638.5051785905562</v>
      </c>
    </row>
    <row r="793" spans="1:14" ht="14.4" customHeight="1" x14ac:dyDescent="0.3">
      <c r="A793" s="649" t="s">
        <v>595</v>
      </c>
      <c r="B793" s="650" t="s">
        <v>3038</v>
      </c>
      <c r="C793" s="651" t="s">
        <v>609</v>
      </c>
      <c r="D793" s="652" t="s">
        <v>3041</v>
      </c>
      <c r="E793" s="651" t="s">
        <v>627</v>
      </c>
      <c r="F793" s="652" t="s">
        <v>3046</v>
      </c>
      <c r="G793" s="651" t="s">
        <v>639</v>
      </c>
      <c r="H793" s="651" t="s">
        <v>1034</v>
      </c>
      <c r="I793" s="651" t="s">
        <v>1035</v>
      </c>
      <c r="J793" s="651" t="s">
        <v>1036</v>
      </c>
      <c r="K793" s="651" t="s">
        <v>1037</v>
      </c>
      <c r="L793" s="653">
        <v>569.78844385478044</v>
      </c>
      <c r="M793" s="653">
        <v>7</v>
      </c>
      <c r="N793" s="654">
        <v>3988.5191069834632</v>
      </c>
    </row>
    <row r="794" spans="1:14" ht="14.4" customHeight="1" x14ac:dyDescent="0.3">
      <c r="A794" s="649" t="s">
        <v>595</v>
      </c>
      <c r="B794" s="650" t="s">
        <v>3038</v>
      </c>
      <c r="C794" s="651" t="s">
        <v>609</v>
      </c>
      <c r="D794" s="652" t="s">
        <v>3041</v>
      </c>
      <c r="E794" s="651" t="s">
        <v>627</v>
      </c>
      <c r="F794" s="652" t="s">
        <v>3046</v>
      </c>
      <c r="G794" s="651" t="s">
        <v>639</v>
      </c>
      <c r="H794" s="651" t="s">
        <v>1046</v>
      </c>
      <c r="I794" s="651" t="s">
        <v>1047</v>
      </c>
      <c r="J794" s="651" t="s">
        <v>1048</v>
      </c>
      <c r="K794" s="651" t="s">
        <v>1049</v>
      </c>
      <c r="L794" s="653">
        <v>21.9</v>
      </c>
      <c r="M794" s="653">
        <v>20</v>
      </c>
      <c r="N794" s="654">
        <v>438</v>
      </c>
    </row>
    <row r="795" spans="1:14" ht="14.4" customHeight="1" x14ac:dyDescent="0.3">
      <c r="A795" s="649" t="s">
        <v>595</v>
      </c>
      <c r="B795" s="650" t="s">
        <v>3038</v>
      </c>
      <c r="C795" s="651" t="s">
        <v>609</v>
      </c>
      <c r="D795" s="652" t="s">
        <v>3041</v>
      </c>
      <c r="E795" s="651" t="s">
        <v>627</v>
      </c>
      <c r="F795" s="652" t="s">
        <v>3046</v>
      </c>
      <c r="G795" s="651" t="s">
        <v>639</v>
      </c>
      <c r="H795" s="651" t="s">
        <v>1053</v>
      </c>
      <c r="I795" s="651" t="s">
        <v>1054</v>
      </c>
      <c r="J795" s="651" t="s">
        <v>1055</v>
      </c>
      <c r="K795" s="651" t="s">
        <v>1056</v>
      </c>
      <c r="L795" s="653">
        <v>71.919999999999959</v>
      </c>
      <c r="M795" s="653">
        <v>3</v>
      </c>
      <c r="N795" s="654">
        <v>215.75999999999988</v>
      </c>
    </row>
    <row r="796" spans="1:14" ht="14.4" customHeight="1" x14ac:dyDescent="0.3">
      <c r="A796" s="649" t="s">
        <v>595</v>
      </c>
      <c r="B796" s="650" t="s">
        <v>3038</v>
      </c>
      <c r="C796" s="651" t="s">
        <v>609</v>
      </c>
      <c r="D796" s="652" t="s">
        <v>3041</v>
      </c>
      <c r="E796" s="651" t="s">
        <v>627</v>
      </c>
      <c r="F796" s="652" t="s">
        <v>3046</v>
      </c>
      <c r="G796" s="651" t="s">
        <v>639</v>
      </c>
      <c r="H796" s="651" t="s">
        <v>1057</v>
      </c>
      <c r="I796" s="651" t="s">
        <v>1058</v>
      </c>
      <c r="J796" s="651" t="s">
        <v>1059</v>
      </c>
      <c r="K796" s="651" t="s">
        <v>1060</v>
      </c>
      <c r="L796" s="653">
        <v>44.190000000000005</v>
      </c>
      <c r="M796" s="653">
        <v>8</v>
      </c>
      <c r="N796" s="654">
        <v>353.52000000000004</v>
      </c>
    </row>
    <row r="797" spans="1:14" ht="14.4" customHeight="1" x14ac:dyDescent="0.3">
      <c r="A797" s="649" t="s">
        <v>595</v>
      </c>
      <c r="B797" s="650" t="s">
        <v>3038</v>
      </c>
      <c r="C797" s="651" t="s">
        <v>609</v>
      </c>
      <c r="D797" s="652" t="s">
        <v>3041</v>
      </c>
      <c r="E797" s="651" t="s">
        <v>627</v>
      </c>
      <c r="F797" s="652" t="s">
        <v>3046</v>
      </c>
      <c r="G797" s="651" t="s">
        <v>639</v>
      </c>
      <c r="H797" s="651" t="s">
        <v>1065</v>
      </c>
      <c r="I797" s="651" t="s">
        <v>1066</v>
      </c>
      <c r="J797" s="651" t="s">
        <v>1063</v>
      </c>
      <c r="K797" s="651" t="s">
        <v>1067</v>
      </c>
      <c r="L797" s="653">
        <v>66.22</v>
      </c>
      <c r="M797" s="653">
        <v>1</v>
      </c>
      <c r="N797" s="654">
        <v>66.22</v>
      </c>
    </row>
    <row r="798" spans="1:14" ht="14.4" customHeight="1" x14ac:dyDescent="0.3">
      <c r="A798" s="649" t="s">
        <v>595</v>
      </c>
      <c r="B798" s="650" t="s">
        <v>3038</v>
      </c>
      <c r="C798" s="651" t="s">
        <v>609</v>
      </c>
      <c r="D798" s="652" t="s">
        <v>3041</v>
      </c>
      <c r="E798" s="651" t="s">
        <v>627</v>
      </c>
      <c r="F798" s="652" t="s">
        <v>3046</v>
      </c>
      <c r="G798" s="651" t="s">
        <v>639</v>
      </c>
      <c r="H798" s="651" t="s">
        <v>1068</v>
      </c>
      <c r="I798" s="651" t="s">
        <v>1069</v>
      </c>
      <c r="J798" s="651" t="s">
        <v>1070</v>
      </c>
      <c r="K798" s="651" t="s">
        <v>1071</v>
      </c>
      <c r="L798" s="653">
        <v>54.649983301043299</v>
      </c>
      <c r="M798" s="653">
        <v>6</v>
      </c>
      <c r="N798" s="654">
        <v>327.89989980625978</v>
      </c>
    </row>
    <row r="799" spans="1:14" ht="14.4" customHeight="1" x14ac:dyDescent="0.3">
      <c r="A799" s="649" t="s">
        <v>595</v>
      </c>
      <c r="B799" s="650" t="s">
        <v>3038</v>
      </c>
      <c r="C799" s="651" t="s">
        <v>609</v>
      </c>
      <c r="D799" s="652" t="s">
        <v>3041</v>
      </c>
      <c r="E799" s="651" t="s">
        <v>627</v>
      </c>
      <c r="F799" s="652" t="s">
        <v>3046</v>
      </c>
      <c r="G799" s="651" t="s">
        <v>639</v>
      </c>
      <c r="H799" s="651" t="s">
        <v>1072</v>
      </c>
      <c r="I799" s="651" t="s">
        <v>1073</v>
      </c>
      <c r="J799" s="651" t="s">
        <v>1074</v>
      </c>
      <c r="K799" s="651" t="s">
        <v>1075</v>
      </c>
      <c r="L799" s="653">
        <v>27.160035748437316</v>
      </c>
      <c r="M799" s="653">
        <v>2</v>
      </c>
      <c r="N799" s="654">
        <v>54.320071496874633</v>
      </c>
    </row>
    <row r="800" spans="1:14" ht="14.4" customHeight="1" x14ac:dyDescent="0.3">
      <c r="A800" s="649" t="s">
        <v>595</v>
      </c>
      <c r="B800" s="650" t="s">
        <v>3038</v>
      </c>
      <c r="C800" s="651" t="s">
        <v>609</v>
      </c>
      <c r="D800" s="652" t="s">
        <v>3041</v>
      </c>
      <c r="E800" s="651" t="s">
        <v>627</v>
      </c>
      <c r="F800" s="652" t="s">
        <v>3046</v>
      </c>
      <c r="G800" s="651" t="s">
        <v>639</v>
      </c>
      <c r="H800" s="651" t="s">
        <v>1954</v>
      </c>
      <c r="I800" s="651" t="s">
        <v>237</v>
      </c>
      <c r="J800" s="651" t="s">
        <v>1955</v>
      </c>
      <c r="K800" s="651"/>
      <c r="L800" s="653">
        <v>97.221249999999984</v>
      </c>
      <c r="M800" s="653">
        <v>8</v>
      </c>
      <c r="N800" s="654">
        <v>777.76999999999987</v>
      </c>
    </row>
    <row r="801" spans="1:14" ht="14.4" customHeight="1" x14ac:dyDescent="0.3">
      <c r="A801" s="649" t="s">
        <v>595</v>
      </c>
      <c r="B801" s="650" t="s">
        <v>3038</v>
      </c>
      <c r="C801" s="651" t="s">
        <v>609</v>
      </c>
      <c r="D801" s="652" t="s">
        <v>3041</v>
      </c>
      <c r="E801" s="651" t="s">
        <v>627</v>
      </c>
      <c r="F801" s="652" t="s">
        <v>3046</v>
      </c>
      <c r="G801" s="651" t="s">
        <v>639</v>
      </c>
      <c r="H801" s="651" t="s">
        <v>1956</v>
      </c>
      <c r="I801" s="651" t="s">
        <v>1957</v>
      </c>
      <c r="J801" s="651" t="s">
        <v>1958</v>
      </c>
      <c r="K801" s="651" t="s">
        <v>1753</v>
      </c>
      <c r="L801" s="653">
        <v>165.16999999999996</v>
      </c>
      <c r="M801" s="653">
        <v>1</v>
      </c>
      <c r="N801" s="654">
        <v>165.16999999999996</v>
      </c>
    </row>
    <row r="802" spans="1:14" ht="14.4" customHeight="1" x14ac:dyDescent="0.3">
      <c r="A802" s="649" t="s">
        <v>595</v>
      </c>
      <c r="B802" s="650" t="s">
        <v>3038</v>
      </c>
      <c r="C802" s="651" t="s">
        <v>609</v>
      </c>
      <c r="D802" s="652" t="s">
        <v>3041</v>
      </c>
      <c r="E802" s="651" t="s">
        <v>627</v>
      </c>
      <c r="F802" s="652" t="s">
        <v>3046</v>
      </c>
      <c r="G802" s="651" t="s">
        <v>639</v>
      </c>
      <c r="H802" s="651" t="s">
        <v>1078</v>
      </c>
      <c r="I802" s="651" t="s">
        <v>1079</v>
      </c>
      <c r="J802" s="651" t="s">
        <v>1013</v>
      </c>
      <c r="K802" s="651" t="s">
        <v>1080</v>
      </c>
      <c r="L802" s="653">
        <v>71.829999999999984</v>
      </c>
      <c r="M802" s="653">
        <v>1</v>
      </c>
      <c r="N802" s="654">
        <v>71.829999999999984</v>
      </c>
    </row>
    <row r="803" spans="1:14" ht="14.4" customHeight="1" x14ac:dyDescent="0.3">
      <c r="A803" s="649" t="s">
        <v>595</v>
      </c>
      <c r="B803" s="650" t="s">
        <v>3038</v>
      </c>
      <c r="C803" s="651" t="s">
        <v>609</v>
      </c>
      <c r="D803" s="652" t="s">
        <v>3041</v>
      </c>
      <c r="E803" s="651" t="s">
        <v>627</v>
      </c>
      <c r="F803" s="652" t="s">
        <v>3046</v>
      </c>
      <c r="G803" s="651" t="s">
        <v>639</v>
      </c>
      <c r="H803" s="651" t="s">
        <v>2472</v>
      </c>
      <c r="I803" s="651" t="s">
        <v>2473</v>
      </c>
      <c r="J803" s="651" t="s">
        <v>2474</v>
      </c>
      <c r="K803" s="651" t="s">
        <v>962</v>
      </c>
      <c r="L803" s="653">
        <v>95.76</v>
      </c>
      <c r="M803" s="653">
        <v>1</v>
      </c>
      <c r="N803" s="654">
        <v>95.76</v>
      </c>
    </row>
    <row r="804" spans="1:14" ht="14.4" customHeight="1" x14ac:dyDescent="0.3">
      <c r="A804" s="649" t="s">
        <v>595</v>
      </c>
      <c r="B804" s="650" t="s">
        <v>3038</v>
      </c>
      <c r="C804" s="651" t="s">
        <v>609</v>
      </c>
      <c r="D804" s="652" t="s">
        <v>3041</v>
      </c>
      <c r="E804" s="651" t="s">
        <v>627</v>
      </c>
      <c r="F804" s="652" t="s">
        <v>3046</v>
      </c>
      <c r="G804" s="651" t="s">
        <v>639</v>
      </c>
      <c r="H804" s="651" t="s">
        <v>1087</v>
      </c>
      <c r="I804" s="651" t="s">
        <v>1088</v>
      </c>
      <c r="J804" s="651" t="s">
        <v>670</v>
      </c>
      <c r="K804" s="651" t="s">
        <v>1089</v>
      </c>
      <c r="L804" s="653">
        <v>50.172201654987127</v>
      </c>
      <c r="M804" s="653">
        <v>26</v>
      </c>
      <c r="N804" s="654">
        <v>1304.4772430296653</v>
      </c>
    </row>
    <row r="805" spans="1:14" ht="14.4" customHeight="1" x14ac:dyDescent="0.3">
      <c r="A805" s="649" t="s">
        <v>595</v>
      </c>
      <c r="B805" s="650" t="s">
        <v>3038</v>
      </c>
      <c r="C805" s="651" t="s">
        <v>609</v>
      </c>
      <c r="D805" s="652" t="s">
        <v>3041</v>
      </c>
      <c r="E805" s="651" t="s">
        <v>627</v>
      </c>
      <c r="F805" s="652" t="s">
        <v>3046</v>
      </c>
      <c r="G805" s="651" t="s">
        <v>639</v>
      </c>
      <c r="H805" s="651" t="s">
        <v>1090</v>
      </c>
      <c r="I805" s="651" t="s">
        <v>1091</v>
      </c>
      <c r="J805" s="651" t="s">
        <v>704</v>
      </c>
      <c r="K805" s="651" t="s">
        <v>1092</v>
      </c>
      <c r="L805" s="653">
        <v>148.20999999999995</v>
      </c>
      <c r="M805" s="653">
        <v>1</v>
      </c>
      <c r="N805" s="654">
        <v>148.20999999999995</v>
      </c>
    </row>
    <row r="806" spans="1:14" ht="14.4" customHeight="1" x14ac:dyDescent="0.3">
      <c r="A806" s="649" t="s">
        <v>595</v>
      </c>
      <c r="B806" s="650" t="s">
        <v>3038</v>
      </c>
      <c r="C806" s="651" t="s">
        <v>609</v>
      </c>
      <c r="D806" s="652" t="s">
        <v>3041</v>
      </c>
      <c r="E806" s="651" t="s">
        <v>627</v>
      </c>
      <c r="F806" s="652" t="s">
        <v>3046</v>
      </c>
      <c r="G806" s="651" t="s">
        <v>639</v>
      </c>
      <c r="H806" s="651" t="s">
        <v>2475</v>
      </c>
      <c r="I806" s="651" t="s">
        <v>2476</v>
      </c>
      <c r="J806" s="651" t="s">
        <v>2477</v>
      </c>
      <c r="K806" s="651" t="s">
        <v>2478</v>
      </c>
      <c r="L806" s="653">
        <v>132.16060747616746</v>
      </c>
      <c r="M806" s="653">
        <v>1</v>
      </c>
      <c r="N806" s="654">
        <v>132.16060747616746</v>
      </c>
    </row>
    <row r="807" spans="1:14" ht="14.4" customHeight="1" x14ac:dyDescent="0.3">
      <c r="A807" s="649" t="s">
        <v>595</v>
      </c>
      <c r="B807" s="650" t="s">
        <v>3038</v>
      </c>
      <c r="C807" s="651" t="s">
        <v>609</v>
      </c>
      <c r="D807" s="652" t="s">
        <v>3041</v>
      </c>
      <c r="E807" s="651" t="s">
        <v>627</v>
      </c>
      <c r="F807" s="652" t="s">
        <v>3046</v>
      </c>
      <c r="G807" s="651" t="s">
        <v>639</v>
      </c>
      <c r="H807" s="651" t="s">
        <v>1097</v>
      </c>
      <c r="I807" s="651" t="s">
        <v>237</v>
      </c>
      <c r="J807" s="651" t="s">
        <v>1098</v>
      </c>
      <c r="K807" s="651"/>
      <c r="L807" s="653">
        <v>73.016215377668416</v>
      </c>
      <c r="M807" s="653">
        <v>5</v>
      </c>
      <c r="N807" s="654">
        <v>365.08107688834207</v>
      </c>
    </row>
    <row r="808" spans="1:14" ht="14.4" customHeight="1" x14ac:dyDescent="0.3">
      <c r="A808" s="649" t="s">
        <v>595</v>
      </c>
      <c r="B808" s="650" t="s">
        <v>3038</v>
      </c>
      <c r="C808" s="651" t="s">
        <v>609</v>
      </c>
      <c r="D808" s="652" t="s">
        <v>3041</v>
      </c>
      <c r="E808" s="651" t="s">
        <v>627</v>
      </c>
      <c r="F808" s="652" t="s">
        <v>3046</v>
      </c>
      <c r="G808" s="651" t="s">
        <v>639</v>
      </c>
      <c r="H808" s="651" t="s">
        <v>2479</v>
      </c>
      <c r="I808" s="651" t="s">
        <v>2479</v>
      </c>
      <c r="J808" s="651" t="s">
        <v>2480</v>
      </c>
      <c r="K808" s="651" t="s">
        <v>2481</v>
      </c>
      <c r="L808" s="653">
        <v>67.540000000000006</v>
      </c>
      <c r="M808" s="653">
        <v>10</v>
      </c>
      <c r="N808" s="654">
        <v>675.40000000000009</v>
      </c>
    </row>
    <row r="809" spans="1:14" ht="14.4" customHeight="1" x14ac:dyDescent="0.3">
      <c r="A809" s="649" t="s">
        <v>595</v>
      </c>
      <c r="B809" s="650" t="s">
        <v>3038</v>
      </c>
      <c r="C809" s="651" t="s">
        <v>609</v>
      </c>
      <c r="D809" s="652" t="s">
        <v>3041</v>
      </c>
      <c r="E809" s="651" t="s">
        <v>627</v>
      </c>
      <c r="F809" s="652" t="s">
        <v>3046</v>
      </c>
      <c r="G809" s="651" t="s">
        <v>639</v>
      </c>
      <c r="H809" s="651" t="s">
        <v>2482</v>
      </c>
      <c r="I809" s="651" t="s">
        <v>2483</v>
      </c>
      <c r="J809" s="651" t="s">
        <v>2484</v>
      </c>
      <c r="K809" s="651" t="s">
        <v>2359</v>
      </c>
      <c r="L809" s="653">
        <v>41.48031402299879</v>
      </c>
      <c r="M809" s="653">
        <v>2</v>
      </c>
      <c r="N809" s="654">
        <v>82.960628045997581</v>
      </c>
    </row>
    <row r="810" spans="1:14" ht="14.4" customHeight="1" x14ac:dyDescent="0.3">
      <c r="A810" s="649" t="s">
        <v>595</v>
      </c>
      <c r="B810" s="650" t="s">
        <v>3038</v>
      </c>
      <c r="C810" s="651" t="s">
        <v>609</v>
      </c>
      <c r="D810" s="652" t="s">
        <v>3041</v>
      </c>
      <c r="E810" s="651" t="s">
        <v>627</v>
      </c>
      <c r="F810" s="652" t="s">
        <v>3046</v>
      </c>
      <c r="G810" s="651" t="s">
        <v>639</v>
      </c>
      <c r="H810" s="651" t="s">
        <v>1102</v>
      </c>
      <c r="I810" s="651" t="s">
        <v>1103</v>
      </c>
      <c r="J810" s="651" t="s">
        <v>1104</v>
      </c>
      <c r="K810" s="651" t="s">
        <v>1105</v>
      </c>
      <c r="L810" s="653">
        <v>266.57</v>
      </c>
      <c r="M810" s="653">
        <v>1</v>
      </c>
      <c r="N810" s="654">
        <v>266.57</v>
      </c>
    </row>
    <row r="811" spans="1:14" ht="14.4" customHeight="1" x14ac:dyDescent="0.3">
      <c r="A811" s="649" t="s">
        <v>595</v>
      </c>
      <c r="B811" s="650" t="s">
        <v>3038</v>
      </c>
      <c r="C811" s="651" t="s">
        <v>609</v>
      </c>
      <c r="D811" s="652" t="s">
        <v>3041</v>
      </c>
      <c r="E811" s="651" t="s">
        <v>627</v>
      </c>
      <c r="F811" s="652" t="s">
        <v>3046</v>
      </c>
      <c r="G811" s="651" t="s">
        <v>639</v>
      </c>
      <c r="H811" s="651" t="s">
        <v>2485</v>
      </c>
      <c r="I811" s="651" t="s">
        <v>2486</v>
      </c>
      <c r="J811" s="651" t="s">
        <v>2487</v>
      </c>
      <c r="K811" s="651" t="s">
        <v>2488</v>
      </c>
      <c r="L811" s="653">
        <v>126.96002931517953</v>
      </c>
      <c r="M811" s="653">
        <v>1</v>
      </c>
      <c r="N811" s="654">
        <v>126.96002931517953</v>
      </c>
    </row>
    <row r="812" spans="1:14" ht="14.4" customHeight="1" x14ac:dyDescent="0.3">
      <c r="A812" s="649" t="s">
        <v>595</v>
      </c>
      <c r="B812" s="650" t="s">
        <v>3038</v>
      </c>
      <c r="C812" s="651" t="s">
        <v>609</v>
      </c>
      <c r="D812" s="652" t="s">
        <v>3041</v>
      </c>
      <c r="E812" s="651" t="s">
        <v>627</v>
      </c>
      <c r="F812" s="652" t="s">
        <v>3046</v>
      </c>
      <c r="G812" s="651" t="s">
        <v>639</v>
      </c>
      <c r="H812" s="651" t="s">
        <v>2489</v>
      </c>
      <c r="I812" s="651" t="s">
        <v>2490</v>
      </c>
      <c r="J812" s="651" t="s">
        <v>2491</v>
      </c>
      <c r="K812" s="651" t="s">
        <v>2492</v>
      </c>
      <c r="L812" s="653">
        <v>75.590044591164926</v>
      </c>
      <c r="M812" s="653">
        <v>2</v>
      </c>
      <c r="N812" s="654">
        <v>151.18008918232985</v>
      </c>
    </row>
    <row r="813" spans="1:14" ht="14.4" customHeight="1" x14ac:dyDescent="0.3">
      <c r="A813" s="649" t="s">
        <v>595</v>
      </c>
      <c r="B813" s="650" t="s">
        <v>3038</v>
      </c>
      <c r="C813" s="651" t="s">
        <v>609</v>
      </c>
      <c r="D813" s="652" t="s">
        <v>3041</v>
      </c>
      <c r="E813" s="651" t="s">
        <v>627</v>
      </c>
      <c r="F813" s="652" t="s">
        <v>3046</v>
      </c>
      <c r="G813" s="651" t="s">
        <v>639</v>
      </c>
      <c r="H813" s="651" t="s">
        <v>1110</v>
      </c>
      <c r="I813" s="651" t="s">
        <v>1111</v>
      </c>
      <c r="J813" s="651" t="s">
        <v>1059</v>
      </c>
      <c r="K813" s="651" t="s">
        <v>1112</v>
      </c>
      <c r="L813" s="653">
        <v>89.639999999999972</v>
      </c>
      <c r="M813" s="653">
        <v>8</v>
      </c>
      <c r="N813" s="654">
        <v>717.11999999999978</v>
      </c>
    </row>
    <row r="814" spans="1:14" ht="14.4" customHeight="1" x14ac:dyDescent="0.3">
      <c r="A814" s="649" t="s">
        <v>595</v>
      </c>
      <c r="B814" s="650" t="s">
        <v>3038</v>
      </c>
      <c r="C814" s="651" t="s">
        <v>609</v>
      </c>
      <c r="D814" s="652" t="s">
        <v>3041</v>
      </c>
      <c r="E814" s="651" t="s">
        <v>627</v>
      </c>
      <c r="F814" s="652" t="s">
        <v>3046</v>
      </c>
      <c r="G814" s="651" t="s">
        <v>639</v>
      </c>
      <c r="H814" s="651" t="s">
        <v>1113</v>
      </c>
      <c r="I814" s="651" t="s">
        <v>1114</v>
      </c>
      <c r="J814" s="651" t="s">
        <v>1115</v>
      </c>
      <c r="K814" s="651" t="s">
        <v>1116</v>
      </c>
      <c r="L814" s="653">
        <v>128.52985753617577</v>
      </c>
      <c r="M814" s="653">
        <v>2</v>
      </c>
      <c r="N814" s="654">
        <v>257.05971507235154</v>
      </c>
    </row>
    <row r="815" spans="1:14" ht="14.4" customHeight="1" x14ac:dyDescent="0.3">
      <c r="A815" s="649" t="s">
        <v>595</v>
      </c>
      <c r="B815" s="650" t="s">
        <v>3038</v>
      </c>
      <c r="C815" s="651" t="s">
        <v>609</v>
      </c>
      <c r="D815" s="652" t="s">
        <v>3041</v>
      </c>
      <c r="E815" s="651" t="s">
        <v>627</v>
      </c>
      <c r="F815" s="652" t="s">
        <v>3046</v>
      </c>
      <c r="G815" s="651" t="s">
        <v>639</v>
      </c>
      <c r="H815" s="651" t="s">
        <v>1120</v>
      </c>
      <c r="I815" s="651" t="s">
        <v>1121</v>
      </c>
      <c r="J815" s="651" t="s">
        <v>1122</v>
      </c>
      <c r="K815" s="651" t="s">
        <v>1123</v>
      </c>
      <c r="L815" s="653">
        <v>29.037823011740553</v>
      </c>
      <c r="M815" s="653">
        <v>70</v>
      </c>
      <c r="N815" s="654">
        <v>2032.6476108218387</v>
      </c>
    </row>
    <row r="816" spans="1:14" ht="14.4" customHeight="1" x14ac:dyDescent="0.3">
      <c r="A816" s="649" t="s">
        <v>595</v>
      </c>
      <c r="B816" s="650" t="s">
        <v>3038</v>
      </c>
      <c r="C816" s="651" t="s">
        <v>609</v>
      </c>
      <c r="D816" s="652" t="s">
        <v>3041</v>
      </c>
      <c r="E816" s="651" t="s">
        <v>627</v>
      </c>
      <c r="F816" s="652" t="s">
        <v>3046</v>
      </c>
      <c r="G816" s="651" t="s">
        <v>639</v>
      </c>
      <c r="H816" s="651" t="s">
        <v>1981</v>
      </c>
      <c r="I816" s="651" t="s">
        <v>1982</v>
      </c>
      <c r="J816" s="651" t="s">
        <v>1983</v>
      </c>
      <c r="K816" s="651" t="s">
        <v>1984</v>
      </c>
      <c r="L816" s="653">
        <v>25.549998403642199</v>
      </c>
      <c r="M816" s="653">
        <v>1</v>
      </c>
      <c r="N816" s="654">
        <v>25.549998403642199</v>
      </c>
    </row>
    <row r="817" spans="1:14" ht="14.4" customHeight="1" x14ac:dyDescent="0.3">
      <c r="A817" s="649" t="s">
        <v>595</v>
      </c>
      <c r="B817" s="650" t="s">
        <v>3038</v>
      </c>
      <c r="C817" s="651" t="s">
        <v>609</v>
      </c>
      <c r="D817" s="652" t="s">
        <v>3041</v>
      </c>
      <c r="E817" s="651" t="s">
        <v>627</v>
      </c>
      <c r="F817" s="652" t="s">
        <v>3046</v>
      </c>
      <c r="G817" s="651" t="s">
        <v>639</v>
      </c>
      <c r="H817" s="651" t="s">
        <v>2493</v>
      </c>
      <c r="I817" s="651" t="s">
        <v>2494</v>
      </c>
      <c r="J817" s="651" t="s">
        <v>2495</v>
      </c>
      <c r="K817" s="651" t="s">
        <v>2496</v>
      </c>
      <c r="L817" s="653">
        <v>41.980371313838909</v>
      </c>
      <c r="M817" s="653">
        <v>3</v>
      </c>
      <c r="N817" s="654">
        <v>125.94111394151673</v>
      </c>
    </row>
    <row r="818" spans="1:14" ht="14.4" customHeight="1" x14ac:dyDescent="0.3">
      <c r="A818" s="649" t="s">
        <v>595</v>
      </c>
      <c r="B818" s="650" t="s">
        <v>3038</v>
      </c>
      <c r="C818" s="651" t="s">
        <v>609</v>
      </c>
      <c r="D818" s="652" t="s">
        <v>3041</v>
      </c>
      <c r="E818" s="651" t="s">
        <v>627</v>
      </c>
      <c r="F818" s="652" t="s">
        <v>3046</v>
      </c>
      <c r="G818" s="651" t="s">
        <v>639</v>
      </c>
      <c r="H818" s="651" t="s">
        <v>1985</v>
      </c>
      <c r="I818" s="651" t="s">
        <v>1986</v>
      </c>
      <c r="J818" s="651" t="s">
        <v>1987</v>
      </c>
      <c r="K818" s="651" t="s">
        <v>1988</v>
      </c>
      <c r="L818" s="653">
        <v>306.01499999999999</v>
      </c>
      <c r="M818" s="653">
        <v>2</v>
      </c>
      <c r="N818" s="654">
        <v>612.03</v>
      </c>
    </row>
    <row r="819" spans="1:14" ht="14.4" customHeight="1" x14ac:dyDescent="0.3">
      <c r="A819" s="649" t="s">
        <v>595</v>
      </c>
      <c r="B819" s="650" t="s">
        <v>3038</v>
      </c>
      <c r="C819" s="651" t="s">
        <v>609</v>
      </c>
      <c r="D819" s="652" t="s">
        <v>3041</v>
      </c>
      <c r="E819" s="651" t="s">
        <v>627</v>
      </c>
      <c r="F819" s="652" t="s">
        <v>3046</v>
      </c>
      <c r="G819" s="651" t="s">
        <v>639</v>
      </c>
      <c r="H819" s="651" t="s">
        <v>1989</v>
      </c>
      <c r="I819" s="651" t="s">
        <v>1990</v>
      </c>
      <c r="J819" s="651" t="s">
        <v>1991</v>
      </c>
      <c r="K819" s="651" t="s">
        <v>1992</v>
      </c>
      <c r="L819" s="653">
        <v>189.34</v>
      </c>
      <c r="M819" s="653">
        <v>1</v>
      </c>
      <c r="N819" s="654">
        <v>189.34</v>
      </c>
    </row>
    <row r="820" spans="1:14" ht="14.4" customHeight="1" x14ac:dyDescent="0.3">
      <c r="A820" s="649" t="s">
        <v>595</v>
      </c>
      <c r="B820" s="650" t="s">
        <v>3038</v>
      </c>
      <c r="C820" s="651" t="s">
        <v>609</v>
      </c>
      <c r="D820" s="652" t="s">
        <v>3041</v>
      </c>
      <c r="E820" s="651" t="s">
        <v>627</v>
      </c>
      <c r="F820" s="652" t="s">
        <v>3046</v>
      </c>
      <c r="G820" s="651" t="s">
        <v>639</v>
      </c>
      <c r="H820" s="651" t="s">
        <v>2497</v>
      </c>
      <c r="I820" s="651" t="s">
        <v>2498</v>
      </c>
      <c r="J820" s="651" t="s">
        <v>2499</v>
      </c>
      <c r="K820" s="651" t="s">
        <v>2500</v>
      </c>
      <c r="L820" s="653">
        <v>62.049966262208471</v>
      </c>
      <c r="M820" s="653">
        <v>6</v>
      </c>
      <c r="N820" s="654">
        <v>372.29979757325083</v>
      </c>
    </row>
    <row r="821" spans="1:14" ht="14.4" customHeight="1" x14ac:dyDescent="0.3">
      <c r="A821" s="649" t="s">
        <v>595</v>
      </c>
      <c r="B821" s="650" t="s">
        <v>3038</v>
      </c>
      <c r="C821" s="651" t="s">
        <v>609</v>
      </c>
      <c r="D821" s="652" t="s">
        <v>3041</v>
      </c>
      <c r="E821" s="651" t="s">
        <v>627</v>
      </c>
      <c r="F821" s="652" t="s">
        <v>3046</v>
      </c>
      <c r="G821" s="651" t="s">
        <v>639</v>
      </c>
      <c r="H821" s="651" t="s">
        <v>2501</v>
      </c>
      <c r="I821" s="651" t="s">
        <v>2502</v>
      </c>
      <c r="J821" s="651" t="s">
        <v>2503</v>
      </c>
      <c r="K821" s="651" t="s">
        <v>2504</v>
      </c>
      <c r="L821" s="653">
        <v>124.35910514077365</v>
      </c>
      <c r="M821" s="653">
        <v>1</v>
      </c>
      <c r="N821" s="654">
        <v>124.35910514077365</v>
      </c>
    </row>
    <row r="822" spans="1:14" ht="14.4" customHeight="1" x14ac:dyDescent="0.3">
      <c r="A822" s="649" t="s">
        <v>595</v>
      </c>
      <c r="B822" s="650" t="s">
        <v>3038</v>
      </c>
      <c r="C822" s="651" t="s">
        <v>609</v>
      </c>
      <c r="D822" s="652" t="s">
        <v>3041</v>
      </c>
      <c r="E822" s="651" t="s">
        <v>627</v>
      </c>
      <c r="F822" s="652" t="s">
        <v>3046</v>
      </c>
      <c r="G822" s="651" t="s">
        <v>639</v>
      </c>
      <c r="H822" s="651" t="s">
        <v>1124</v>
      </c>
      <c r="I822" s="651" t="s">
        <v>1125</v>
      </c>
      <c r="J822" s="651" t="s">
        <v>1126</v>
      </c>
      <c r="K822" s="651" t="s">
        <v>1127</v>
      </c>
      <c r="L822" s="653">
        <v>111.19</v>
      </c>
      <c r="M822" s="653">
        <v>6</v>
      </c>
      <c r="N822" s="654">
        <v>667.14</v>
      </c>
    </row>
    <row r="823" spans="1:14" ht="14.4" customHeight="1" x14ac:dyDescent="0.3">
      <c r="A823" s="649" t="s">
        <v>595</v>
      </c>
      <c r="B823" s="650" t="s">
        <v>3038</v>
      </c>
      <c r="C823" s="651" t="s">
        <v>609</v>
      </c>
      <c r="D823" s="652" t="s">
        <v>3041</v>
      </c>
      <c r="E823" s="651" t="s">
        <v>627</v>
      </c>
      <c r="F823" s="652" t="s">
        <v>3046</v>
      </c>
      <c r="G823" s="651" t="s">
        <v>639</v>
      </c>
      <c r="H823" s="651" t="s">
        <v>2505</v>
      </c>
      <c r="I823" s="651" t="s">
        <v>2506</v>
      </c>
      <c r="J823" s="651" t="s">
        <v>2507</v>
      </c>
      <c r="K823" s="651" t="s">
        <v>2508</v>
      </c>
      <c r="L823" s="653">
        <v>304</v>
      </c>
      <c r="M823" s="653">
        <v>2</v>
      </c>
      <c r="N823" s="654">
        <v>608</v>
      </c>
    </row>
    <row r="824" spans="1:14" ht="14.4" customHeight="1" x14ac:dyDescent="0.3">
      <c r="A824" s="649" t="s">
        <v>595</v>
      </c>
      <c r="B824" s="650" t="s">
        <v>3038</v>
      </c>
      <c r="C824" s="651" t="s">
        <v>609</v>
      </c>
      <c r="D824" s="652" t="s">
        <v>3041</v>
      </c>
      <c r="E824" s="651" t="s">
        <v>627</v>
      </c>
      <c r="F824" s="652" t="s">
        <v>3046</v>
      </c>
      <c r="G824" s="651" t="s">
        <v>639</v>
      </c>
      <c r="H824" s="651" t="s">
        <v>2509</v>
      </c>
      <c r="I824" s="651" t="s">
        <v>2510</v>
      </c>
      <c r="J824" s="651" t="s">
        <v>2511</v>
      </c>
      <c r="K824" s="651" t="s">
        <v>2512</v>
      </c>
      <c r="L824" s="653">
        <v>828.66</v>
      </c>
      <c r="M824" s="653">
        <v>2</v>
      </c>
      <c r="N824" s="654">
        <v>1657.32</v>
      </c>
    </row>
    <row r="825" spans="1:14" ht="14.4" customHeight="1" x14ac:dyDescent="0.3">
      <c r="A825" s="649" t="s">
        <v>595</v>
      </c>
      <c r="B825" s="650" t="s">
        <v>3038</v>
      </c>
      <c r="C825" s="651" t="s">
        <v>609</v>
      </c>
      <c r="D825" s="652" t="s">
        <v>3041</v>
      </c>
      <c r="E825" s="651" t="s">
        <v>627</v>
      </c>
      <c r="F825" s="652" t="s">
        <v>3046</v>
      </c>
      <c r="G825" s="651" t="s">
        <v>639</v>
      </c>
      <c r="H825" s="651" t="s">
        <v>2513</v>
      </c>
      <c r="I825" s="651" t="s">
        <v>2514</v>
      </c>
      <c r="J825" s="651" t="s">
        <v>2515</v>
      </c>
      <c r="K825" s="651" t="s">
        <v>1456</v>
      </c>
      <c r="L825" s="653">
        <v>56.3</v>
      </c>
      <c r="M825" s="653">
        <v>1</v>
      </c>
      <c r="N825" s="654">
        <v>56.3</v>
      </c>
    </row>
    <row r="826" spans="1:14" ht="14.4" customHeight="1" x14ac:dyDescent="0.3">
      <c r="A826" s="649" t="s">
        <v>595</v>
      </c>
      <c r="B826" s="650" t="s">
        <v>3038</v>
      </c>
      <c r="C826" s="651" t="s">
        <v>609</v>
      </c>
      <c r="D826" s="652" t="s">
        <v>3041</v>
      </c>
      <c r="E826" s="651" t="s">
        <v>627</v>
      </c>
      <c r="F826" s="652" t="s">
        <v>3046</v>
      </c>
      <c r="G826" s="651" t="s">
        <v>639</v>
      </c>
      <c r="H826" s="651" t="s">
        <v>1132</v>
      </c>
      <c r="I826" s="651" t="s">
        <v>1133</v>
      </c>
      <c r="J826" s="651" t="s">
        <v>1134</v>
      </c>
      <c r="K826" s="651" t="s">
        <v>1135</v>
      </c>
      <c r="L826" s="653">
        <v>59.476696855651376</v>
      </c>
      <c r="M826" s="653">
        <v>36</v>
      </c>
      <c r="N826" s="654">
        <v>2141.1610868034495</v>
      </c>
    </row>
    <row r="827" spans="1:14" ht="14.4" customHeight="1" x14ac:dyDescent="0.3">
      <c r="A827" s="649" t="s">
        <v>595</v>
      </c>
      <c r="B827" s="650" t="s">
        <v>3038</v>
      </c>
      <c r="C827" s="651" t="s">
        <v>609</v>
      </c>
      <c r="D827" s="652" t="s">
        <v>3041</v>
      </c>
      <c r="E827" s="651" t="s">
        <v>627</v>
      </c>
      <c r="F827" s="652" t="s">
        <v>3046</v>
      </c>
      <c r="G827" s="651" t="s">
        <v>639</v>
      </c>
      <c r="H827" s="651" t="s">
        <v>2001</v>
      </c>
      <c r="I827" s="651" t="s">
        <v>2002</v>
      </c>
      <c r="J827" s="651" t="s">
        <v>2003</v>
      </c>
      <c r="K827" s="651" t="s">
        <v>2004</v>
      </c>
      <c r="L827" s="653">
        <v>111.58168608458885</v>
      </c>
      <c r="M827" s="653">
        <v>48</v>
      </c>
      <c r="N827" s="654">
        <v>5355.9209320602649</v>
      </c>
    </row>
    <row r="828" spans="1:14" ht="14.4" customHeight="1" x14ac:dyDescent="0.3">
      <c r="A828" s="649" t="s">
        <v>595</v>
      </c>
      <c r="B828" s="650" t="s">
        <v>3038</v>
      </c>
      <c r="C828" s="651" t="s">
        <v>609</v>
      </c>
      <c r="D828" s="652" t="s">
        <v>3041</v>
      </c>
      <c r="E828" s="651" t="s">
        <v>627</v>
      </c>
      <c r="F828" s="652" t="s">
        <v>3046</v>
      </c>
      <c r="G828" s="651" t="s">
        <v>639</v>
      </c>
      <c r="H828" s="651" t="s">
        <v>2005</v>
      </c>
      <c r="I828" s="651" t="s">
        <v>2005</v>
      </c>
      <c r="J828" s="651" t="s">
        <v>2006</v>
      </c>
      <c r="K828" s="651" t="s">
        <v>2007</v>
      </c>
      <c r="L828" s="653">
        <v>546.25</v>
      </c>
      <c r="M828" s="653">
        <v>1</v>
      </c>
      <c r="N828" s="654">
        <v>546.25</v>
      </c>
    </row>
    <row r="829" spans="1:14" ht="14.4" customHeight="1" x14ac:dyDescent="0.3">
      <c r="A829" s="649" t="s">
        <v>595</v>
      </c>
      <c r="B829" s="650" t="s">
        <v>3038</v>
      </c>
      <c r="C829" s="651" t="s">
        <v>609</v>
      </c>
      <c r="D829" s="652" t="s">
        <v>3041</v>
      </c>
      <c r="E829" s="651" t="s">
        <v>627</v>
      </c>
      <c r="F829" s="652" t="s">
        <v>3046</v>
      </c>
      <c r="G829" s="651" t="s">
        <v>639</v>
      </c>
      <c r="H829" s="651" t="s">
        <v>2516</v>
      </c>
      <c r="I829" s="651" t="s">
        <v>2517</v>
      </c>
      <c r="J829" s="651" t="s">
        <v>2518</v>
      </c>
      <c r="K829" s="651" t="s">
        <v>701</v>
      </c>
      <c r="L829" s="653">
        <v>110.29</v>
      </c>
      <c r="M829" s="653">
        <v>10</v>
      </c>
      <c r="N829" s="654">
        <v>1102.9000000000001</v>
      </c>
    </row>
    <row r="830" spans="1:14" ht="14.4" customHeight="1" x14ac:dyDescent="0.3">
      <c r="A830" s="649" t="s">
        <v>595</v>
      </c>
      <c r="B830" s="650" t="s">
        <v>3038</v>
      </c>
      <c r="C830" s="651" t="s">
        <v>609</v>
      </c>
      <c r="D830" s="652" t="s">
        <v>3041</v>
      </c>
      <c r="E830" s="651" t="s">
        <v>627</v>
      </c>
      <c r="F830" s="652" t="s">
        <v>3046</v>
      </c>
      <c r="G830" s="651" t="s">
        <v>639</v>
      </c>
      <c r="H830" s="651" t="s">
        <v>2519</v>
      </c>
      <c r="I830" s="651" t="s">
        <v>2520</v>
      </c>
      <c r="J830" s="651" t="s">
        <v>2521</v>
      </c>
      <c r="K830" s="651" t="s">
        <v>2522</v>
      </c>
      <c r="L830" s="653">
        <v>809.49999999999989</v>
      </c>
      <c r="M830" s="653">
        <v>1</v>
      </c>
      <c r="N830" s="654">
        <v>809.49999999999989</v>
      </c>
    </row>
    <row r="831" spans="1:14" ht="14.4" customHeight="1" x14ac:dyDescent="0.3">
      <c r="A831" s="649" t="s">
        <v>595</v>
      </c>
      <c r="B831" s="650" t="s">
        <v>3038</v>
      </c>
      <c r="C831" s="651" t="s">
        <v>609</v>
      </c>
      <c r="D831" s="652" t="s">
        <v>3041</v>
      </c>
      <c r="E831" s="651" t="s">
        <v>627</v>
      </c>
      <c r="F831" s="652" t="s">
        <v>3046</v>
      </c>
      <c r="G831" s="651" t="s">
        <v>639</v>
      </c>
      <c r="H831" s="651" t="s">
        <v>1136</v>
      </c>
      <c r="I831" s="651" t="s">
        <v>1137</v>
      </c>
      <c r="J831" s="651" t="s">
        <v>1138</v>
      </c>
      <c r="K831" s="651" t="s">
        <v>1139</v>
      </c>
      <c r="L831" s="653">
        <v>723.50364311463045</v>
      </c>
      <c r="M831" s="653">
        <v>18</v>
      </c>
      <c r="N831" s="654">
        <v>13023.065576063347</v>
      </c>
    </row>
    <row r="832" spans="1:14" ht="14.4" customHeight="1" x14ac:dyDescent="0.3">
      <c r="A832" s="649" t="s">
        <v>595</v>
      </c>
      <c r="B832" s="650" t="s">
        <v>3038</v>
      </c>
      <c r="C832" s="651" t="s">
        <v>609</v>
      </c>
      <c r="D832" s="652" t="s">
        <v>3041</v>
      </c>
      <c r="E832" s="651" t="s">
        <v>627</v>
      </c>
      <c r="F832" s="652" t="s">
        <v>3046</v>
      </c>
      <c r="G832" s="651" t="s">
        <v>639</v>
      </c>
      <c r="H832" s="651" t="s">
        <v>1140</v>
      </c>
      <c r="I832" s="651" t="s">
        <v>1141</v>
      </c>
      <c r="J832" s="651" t="s">
        <v>1142</v>
      </c>
      <c r="K832" s="651" t="s">
        <v>1143</v>
      </c>
      <c r="L832" s="653">
        <v>42.4</v>
      </c>
      <c r="M832" s="653">
        <v>3</v>
      </c>
      <c r="N832" s="654">
        <v>127.19999999999999</v>
      </c>
    </row>
    <row r="833" spans="1:14" ht="14.4" customHeight="1" x14ac:dyDescent="0.3">
      <c r="A833" s="649" t="s">
        <v>595</v>
      </c>
      <c r="B833" s="650" t="s">
        <v>3038</v>
      </c>
      <c r="C833" s="651" t="s">
        <v>609</v>
      </c>
      <c r="D833" s="652" t="s">
        <v>3041</v>
      </c>
      <c r="E833" s="651" t="s">
        <v>627</v>
      </c>
      <c r="F833" s="652" t="s">
        <v>3046</v>
      </c>
      <c r="G833" s="651" t="s">
        <v>639</v>
      </c>
      <c r="H833" s="651" t="s">
        <v>2523</v>
      </c>
      <c r="I833" s="651" t="s">
        <v>237</v>
      </c>
      <c r="J833" s="651" t="s">
        <v>2524</v>
      </c>
      <c r="K833" s="651" t="s">
        <v>2525</v>
      </c>
      <c r="L833" s="653">
        <v>23.7</v>
      </c>
      <c r="M833" s="653">
        <v>12</v>
      </c>
      <c r="N833" s="654">
        <v>284.39999999999998</v>
      </c>
    </row>
    <row r="834" spans="1:14" ht="14.4" customHeight="1" x14ac:dyDescent="0.3">
      <c r="A834" s="649" t="s">
        <v>595</v>
      </c>
      <c r="B834" s="650" t="s">
        <v>3038</v>
      </c>
      <c r="C834" s="651" t="s">
        <v>609</v>
      </c>
      <c r="D834" s="652" t="s">
        <v>3041</v>
      </c>
      <c r="E834" s="651" t="s">
        <v>627</v>
      </c>
      <c r="F834" s="652" t="s">
        <v>3046</v>
      </c>
      <c r="G834" s="651" t="s">
        <v>639</v>
      </c>
      <c r="H834" s="651" t="s">
        <v>2526</v>
      </c>
      <c r="I834" s="651" t="s">
        <v>237</v>
      </c>
      <c r="J834" s="651" t="s">
        <v>2527</v>
      </c>
      <c r="K834" s="651"/>
      <c r="L834" s="653">
        <v>152.13326276214633</v>
      </c>
      <c r="M834" s="653">
        <v>7</v>
      </c>
      <c r="N834" s="654">
        <v>1064.9328393350243</v>
      </c>
    </row>
    <row r="835" spans="1:14" ht="14.4" customHeight="1" x14ac:dyDescent="0.3">
      <c r="A835" s="649" t="s">
        <v>595</v>
      </c>
      <c r="B835" s="650" t="s">
        <v>3038</v>
      </c>
      <c r="C835" s="651" t="s">
        <v>609</v>
      </c>
      <c r="D835" s="652" t="s">
        <v>3041</v>
      </c>
      <c r="E835" s="651" t="s">
        <v>627</v>
      </c>
      <c r="F835" s="652" t="s">
        <v>3046</v>
      </c>
      <c r="G835" s="651" t="s">
        <v>639</v>
      </c>
      <c r="H835" s="651" t="s">
        <v>2528</v>
      </c>
      <c r="I835" s="651" t="s">
        <v>237</v>
      </c>
      <c r="J835" s="651" t="s">
        <v>2529</v>
      </c>
      <c r="K835" s="651"/>
      <c r="L835" s="653">
        <v>146.80463265660927</v>
      </c>
      <c r="M835" s="653">
        <v>4</v>
      </c>
      <c r="N835" s="654">
        <v>587.21853062643709</v>
      </c>
    </row>
    <row r="836" spans="1:14" ht="14.4" customHeight="1" x14ac:dyDescent="0.3">
      <c r="A836" s="649" t="s">
        <v>595</v>
      </c>
      <c r="B836" s="650" t="s">
        <v>3038</v>
      </c>
      <c r="C836" s="651" t="s">
        <v>609</v>
      </c>
      <c r="D836" s="652" t="s">
        <v>3041</v>
      </c>
      <c r="E836" s="651" t="s">
        <v>627</v>
      </c>
      <c r="F836" s="652" t="s">
        <v>3046</v>
      </c>
      <c r="G836" s="651" t="s">
        <v>639</v>
      </c>
      <c r="H836" s="651" t="s">
        <v>2026</v>
      </c>
      <c r="I836" s="651" t="s">
        <v>2026</v>
      </c>
      <c r="J836" s="651" t="s">
        <v>1150</v>
      </c>
      <c r="K836" s="651" t="s">
        <v>2027</v>
      </c>
      <c r="L836" s="653">
        <v>237.09999999999994</v>
      </c>
      <c r="M836" s="653">
        <v>2</v>
      </c>
      <c r="N836" s="654">
        <v>474.19999999999987</v>
      </c>
    </row>
    <row r="837" spans="1:14" ht="14.4" customHeight="1" x14ac:dyDescent="0.3">
      <c r="A837" s="649" t="s">
        <v>595</v>
      </c>
      <c r="B837" s="650" t="s">
        <v>3038</v>
      </c>
      <c r="C837" s="651" t="s">
        <v>609</v>
      </c>
      <c r="D837" s="652" t="s">
        <v>3041</v>
      </c>
      <c r="E837" s="651" t="s">
        <v>627</v>
      </c>
      <c r="F837" s="652" t="s">
        <v>3046</v>
      </c>
      <c r="G837" s="651" t="s">
        <v>639</v>
      </c>
      <c r="H837" s="651" t="s">
        <v>1144</v>
      </c>
      <c r="I837" s="651" t="s">
        <v>1145</v>
      </c>
      <c r="J837" s="651" t="s">
        <v>1146</v>
      </c>
      <c r="K837" s="651" t="s">
        <v>1147</v>
      </c>
      <c r="L837" s="653">
        <v>117.73943586133525</v>
      </c>
      <c r="M837" s="653">
        <v>162</v>
      </c>
      <c r="N837" s="654">
        <v>19073.78860953631</v>
      </c>
    </row>
    <row r="838" spans="1:14" ht="14.4" customHeight="1" x14ac:dyDescent="0.3">
      <c r="A838" s="649" t="s">
        <v>595</v>
      </c>
      <c r="B838" s="650" t="s">
        <v>3038</v>
      </c>
      <c r="C838" s="651" t="s">
        <v>609</v>
      </c>
      <c r="D838" s="652" t="s">
        <v>3041</v>
      </c>
      <c r="E838" s="651" t="s">
        <v>627</v>
      </c>
      <c r="F838" s="652" t="s">
        <v>3046</v>
      </c>
      <c r="G838" s="651" t="s">
        <v>639</v>
      </c>
      <c r="H838" s="651" t="s">
        <v>2530</v>
      </c>
      <c r="I838" s="651" t="s">
        <v>2531</v>
      </c>
      <c r="J838" s="651" t="s">
        <v>2532</v>
      </c>
      <c r="K838" s="651" t="s">
        <v>2533</v>
      </c>
      <c r="L838" s="653">
        <v>74.83</v>
      </c>
      <c r="M838" s="653">
        <v>1</v>
      </c>
      <c r="N838" s="654">
        <v>74.83</v>
      </c>
    </row>
    <row r="839" spans="1:14" ht="14.4" customHeight="1" x14ac:dyDescent="0.3">
      <c r="A839" s="649" t="s">
        <v>595</v>
      </c>
      <c r="B839" s="650" t="s">
        <v>3038</v>
      </c>
      <c r="C839" s="651" t="s">
        <v>609</v>
      </c>
      <c r="D839" s="652" t="s">
        <v>3041</v>
      </c>
      <c r="E839" s="651" t="s">
        <v>627</v>
      </c>
      <c r="F839" s="652" t="s">
        <v>3046</v>
      </c>
      <c r="G839" s="651" t="s">
        <v>639</v>
      </c>
      <c r="H839" s="651" t="s">
        <v>2534</v>
      </c>
      <c r="I839" s="651" t="s">
        <v>2535</v>
      </c>
      <c r="J839" s="651" t="s">
        <v>856</v>
      </c>
      <c r="K839" s="651" t="s">
        <v>2536</v>
      </c>
      <c r="L839" s="653">
        <v>39.049999999999997</v>
      </c>
      <c r="M839" s="653">
        <v>10</v>
      </c>
      <c r="N839" s="654">
        <v>390.5</v>
      </c>
    </row>
    <row r="840" spans="1:14" ht="14.4" customHeight="1" x14ac:dyDescent="0.3">
      <c r="A840" s="649" t="s">
        <v>595</v>
      </c>
      <c r="B840" s="650" t="s">
        <v>3038</v>
      </c>
      <c r="C840" s="651" t="s">
        <v>609</v>
      </c>
      <c r="D840" s="652" t="s">
        <v>3041</v>
      </c>
      <c r="E840" s="651" t="s">
        <v>627</v>
      </c>
      <c r="F840" s="652" t="s">
        <v>3046</v>
      </c>
      <c r="G840" s="651" t="s">
        <v>639</v>
      </c>
      <c r="H840" s="651" t="s">
        <v>2537</v>
      </c>
      <c r="I840" s="651" t="s">
        <v>2538</v>
      </c>
      <c r="J840" s="651" t="s">
        <v>2539</v>
      </c>
      <c r="K840" s="651" t="s">
        <v>2540</v>
      </c>
      <c r="L840" s="653">
        <v>243.75</v>
      </c>
      <c r="M840" s="653">
        <v>1</v>
      </c>
      <c r="N840" s="654">
        <v>243.75</v>
      </c>
    </row>
    <row r="841" spans="1:14" ht="14.4" customHeight="1" x14ac:dyDescent="0.3">
      <c r="A841" s="649" t="s">
        <v>595</v>
      </c>
      <c r="B841" s="650" t="s">
        <v>3038</v>
      </c>
      <c r="C841" s="651" t="s">
        <v>609</v>
      </c>
      <c r="D841" s="652" t="s">
        <v>3041</v>
      </c>
      <c r="E841" s="651" t="s">
        <v>627</v>
      </c>
      <c r="F841" s="652" t="s">
        <v>3046</v>
      </c>
      <c r="G841" s="651" t="s">
        <v>639</v>
      </c>
      <c r="H841" s="651" t="s">
        <v>2541</v>
      </c>
      <c r="I841" s="651" t="s">
        <v>2542</v>
      </c>
      <c r="J841" s="651" t="s">
        <v>2543</v>
      </c>
      <c r="K841" s="651" t="s">
        <v>2544</v>
      </c>
      <c r="L841" s="653">
        <v>512.26999999999975</v>
      </c>
      <c r="M841" s="653">
        <v>2</v>
      </c>
      <c r="N841" s="654">
        <v>1024.5399999999995</v>
      </c>
    </row>
    <row r="842" spans="1:14" ht="14.4" customHeight="1" x14ac:dyDescent="0.3">
      <c r="A842" s="649" t="s">
        <v>595</v>
      </c>
      <c r="B842" s="650" t="s">
        <v>3038</v>
      </c>
      <c r="C842" s="651" t="s">
        <v>609</v>
      </c>
      <c r="D842" s="652" t="s">
        <v>3041</v>
      </c>
      <c r="E842" s="651" t="s">
        <v>627</v>
      </c>
      <c r="F842" s="652" t="s">
        <v>3046</v>
      </c>
      <c r="G842" s="651" t="s">
        <v>639</v>
      </c>
      <c r="H842" s="651" t="s">
        <v>2545</v>
      </c>
      <c r="I842" s="651" t="s">
        <v>2546</v>
      </c>
      <c r="J842" s="651" t="s">
        <v>2547</v>
      </c>
      <c r="K842" s="651" t="s">
        <v>2548</v>
      </c>
      <c r="L842" s="653">
        <v>92.860000000000028</v>
      </c>
      <c r="M842" s="653">
        <v>4</v>
      </c>
      <c r="N842" s="654">
        <v>371.44000000000011</v>
      </c>
    </row>
    <row r="843" spans="1:14" ht="14.4" customHeight="1" x14ac:dyDescent="0.3">
      <c r="A843" s="649" t="s">
        <v>595</v>
      </c>
      <c r="B843" s="650" t="s">
        <v>3038</v>
      </c>
      <c r="C843" s="651" t="s">
        <v>609</v>
      </c>
      <c r="D843" s="652" t="s">
        <v>3041</v>
      </c>
      <c r="E843" s="651" t="s">
        <v>627</v>
      </c>
      <c r="F843" s="652" t="s">
        <v>3046</v>
      </c>
      <c r="G843" s="651" t="s">
        <v>639</v>
      </c>
      <c r="H843" s="651" t="s">
        <v>1164</v>
      </c>
      <c r="I843" s="651" t="s">
        <v>237</v>
      </c>
      <c r="J843" s="651" t="s">
        <v>1165</v>
      </c>
      <c r="K843" s="651"/>
      <c r="L843" s="653">
        <v>280.48475890104112</v>
      </c>
      <c r="M843" s="653">
        <v>3</v>
      </c>
      <c r="N843" s="654">
        <v>841.45427670312336</v>
      </c>
    </row>
    <row r="844" spans="1:14" ht="14.4" customHeight="1" x14ac:dyDescent="0.3">
      <c r="A844" s="649" t="s">
        <v>595</v>
      </c>
      <c r="B844" s="650" t="s">
        <v>3038</v>
      </c>
      <c r="C844" s="651" t="s">
        <v>609</v>
      </c>
      <c r="D844" s="652" t="s">
        <v>3041</v>
      </c>
      <c r="E844" s="651" t="s">
        <v>627</v>
      </c>
      <c r="F844" s="652" t="s">
        <v>3046</v>
      </c>
      <c r="G844" s="651" t="s">
        <v>639</v>
      </c>
      <c r="H844" s="651" t="s">
        <v>2549</v>
      </c>
      <c r="I844" s="651" t="s">
        <v>2549</v>
      </c>
      <c r="J844" s="651" t="s">
        <v>2550</v>
      </c>
      <c r="K844" s="651" t="s">
        <v>2551</v>
      </c>
      <c r="L844" s="653">
        <v>48.780057551449261</v>
      </c>
      <c r="M844" s="653">
        <v>1</v>
      </c>
      <c r="N844" s="654">
        <v>48.780057551449261</v>
      </c>
    </row>
    <row r="845" spans="1:14" ht="14.4" customHeight="1" x14ac:dyDescent="0.3">
      <c r="A845" s="649" t="s">
        <v>595</v>
      </c>
      <c r="B845" s="650" t="s">
        <v>3038</v>
      </c>
      <c r="C845" s="651" t="s">
        <v>609</v>
      </c>
      <c r="D845" s="652" t="s">
        <v>3041</v>
      </c>
      <c r="E845" s="651" t="s">
        <v>627</v>
      </c>
      <c r="F845" s="652" t="s">
        <v>3046</v>
      </c>
      <c r="G845" s="651" t="s">
        <v>639</v>
      </c>
      <c r="H845" s="651" t="s">
        <v>2048</v>
      </c>
      <c r="I845" s="651" t="s">
        <v>2049</v>
      </c>
      <c r="J845" s="651" t="s">
        <v>2050</v>
      </c>
      <c r="K845" s="651" t="s">
        <v>2051</v>
      </c>
      <c r="L845" s="653">
        <v>37.949999999999996</v>
      </c>
      <c r="M845" s="653">
        <v>1</v>
      </c>
      <c r="N845" s="654">
        <v>37.949999999999996</v>
      </c>
    </row>
    <row r="846" spans="1:14" ht="14.4" customHeight="1" x14ac:dyDescent="0.3">
      <c r="A846" s="649" t="s">
        <v>595</v>
      </c>
      <c r="B846" s="650" t="s">
        <v>3038</v>
      </c>
      <c r="C846" s="651" t="s">
        <v>609</v>
      </c>
      <c r="D846" s="652" t="s">
        <v>3041</v>
      </c>
      <c r="E846" s="651" t="s">
        <v>627</v>
      </c>
      <c r="F846" s="652" t="s">
        <v>3046</v>
      </c>
      <c r="G846" s="651" t="s">
        <v>639</v>
      </c>
      <c r="H846" s="651" t="s">
        <v>2552</v>
      </c>
      <c r="I846" s="651" t="s">
        <v>2553</v>
      </c>
      <c r="J846" s="651" t="s">
        <v>2554</v>
      </c>
      <c r="K846" s="651" t="s">
        <v>2555</v>
      </c>
      <c r="L846" s="653">
        <v>37.779999999999994</v>
      </c>
      <c r="M846" s="653">
        <v>1</v>
      </c>
      <c r="N846" s="654">
        <v>37.779999999999994</v>
      </c>
    </row>
    <row r="847" spans="1:14" ht="14.4" customHeight="1" x14ac:dyDescent="0.3">
      <c r="A847" s="649" t="s">
        <v>595</v>
      </c>
      <c r="B847" s="650" t="s">
        <v>3038</v>
      </c>
      <c r="C847" s="651" t="s">
        <v>609</v>
      </c>
      <c r="D847" s="652" t="s">
        <v>3041</v>
      </c>
      <c r="E847" s="651" t="s">
        <v>627</v>
      </c>
      <c r="F847" s="652" t="s">
        <v>3046</v>
      </c>
      <c r="G847" s="651" t="s">
        <v>639</v>
      </c>
      <c r="H847" s="651" t="s">
        <v>2556</v>
      </c>
      <c r="I847" s="651" t="s">
        <v>2557</v>
      </c>
      <c r="J847" s="651" t="s">
        <v>2558</v>
      </c>
      <c r="K847" s="651" t="s">
        <v>2559</v>
      </c>
      <c r="L847" s="653">
        <v>53.020000000000017</v>
      </c>
      <c r="M847" s="653">
        <v>1</v>
      </c>
      <c r="N847" s="654">
        <v>53.020000000000017</v>
      </c>
    </row>
    <row r="848" spans="1:14" ht="14.4" customHeight="1" x14ac:dyDescent="0.3">
      <c r="A848" s="649" t="s">
        <v>595</v>
      </c>
      <c r="B848" s="650" t="s">
        <v>3038</v>
      </c>
      <c r="C848" s="651" t="s">
        <v>609</v>
      </c>
      <c r="D848" s="652" t="s">
        <v>3041</v>
      </c>
      <c r="E848" s="651" t="s">
        <v>627</v>
      </c>
      <c r="F848" s="652" t="s">
        <v>3046</v>
      </c>
      <c r="G848" s="651" t="s">
        <v>639</v>
      </c>
      <c r="H848" s="651" t="s">
        <v>1170</v>
      </c>
      <c r="I848" s="651" t="s">
        <v>1171</v>
      </c>
      <c r="J848" s="651" t="s">
        <v>1172</v>
      </c>
      <c r="K848" s="651" t="s">
        <v>1173</v>
      </c>
      <c r="L848" s="653">
        <v>60.459971506706758</v>
      </c>
      <c r="M848" s="653">
        <v>7</v>
      </c>
      <c r="N848" s="654">
        <v>423.21980054694728</v>
      </c>
    </row>
    <row r="849" spans="1:14" ht="14.4" customHeight="1" x14ac:dyDescent="0.3">
      <c r="A849" s="649" t="s">
        <v>595</v>
      </c>
      <c r="B849" s="650" t="s">
        <v>3038</v>
      </c>
      <c r="C849" s="651" t="s">
        <v>609</v>
      </c>
      <c r="D849" s="652" t="s">
        <v>3041</v>
      </c>
      <c r="E849" s="651" t="s">
        <v>627</v>
      </c>
      <c r="F849" s="652" t="s">
        <v>3046</v>
      </c>
      <c r="G849" s="651" t="s">
        <v>639</v>
      </c>
      <c r="H849" s="651" t="s">
        <v>2560</v>
      </c>
      <c r="I849" s="651" t="s">
        <v>2561</v>
      </c>
      <c r="J849" s="651" t="s">
        <v>2562</v>
      </c>
      <c r="K849" s="651" t="s">
        <v>2563</v>
      </c>
      <c r="L849" s="653">
        <v>154.13999999999999</v>
      </c>
      <c r="M849" s="653">
        <v>2</v>
      </c>
      <c r="N849" s="654">
        <v>308.27999999999997</v>
      </c>
    </row>
    <row r="850" spans="1:14" ht="14.4" customHeight="1" x14ac:dyDescent="0.3">
      <c r="A850" s="649" t="s">
        <v>595</v>
      </c>
      <c r="B850" s="650" t="s">
        <v>3038</v>
      </c>
      <c r="C850" s="651" t="s">
        <v>609</v>
      </c>
      <c r="D850" s="652" t="s">
        <v>3041</v>
      </c>
      <c r="E850" s="651" t="s">
        <v>627</v>
      </c>
      <c r="F850" s="652" t="s">
        <v>3046</v>
      </c>
      <c r="G850" s="651" t="s">
        <v>639</v>
      </c>
      <c r="H850" s="651" t="s">
        <v>2564</v>
      </c>
      <c r="I850" s="651" t="s">
        <v>2565</v>
      </c>
      <c r="J850" s="651" t="s">
        <v>2566</v>
      </c>
      <c r="K850" s="651" t="s">
        <v>2567</v>
      </c>
      <c r="L850" s="653">
        <v>1314.24</v>
      </c>
      <c r="M850" s="653">
        <v>1</v>
      </c>
      <c r="N850" s="654">
        <v>1314.24</v>
      </c>
    </row>
    <row r="851" spans="1:14" ht="14.4" customHeight="1" x14ac:dyDescent="0.3">
      <c r="A851" s="649" t="s">
        <v>595</v>
      </c>
      <c r="B851" s="650" t="s">
        <v>3038</v>
      </c>
      <c r="C851" s="651" t="s">
        <v>609</v>
      </c>
      <c r="D851" s="652" t="s">
        <v>3041</v>
      </c>
      <c r="E851" s="651" t="s">
        <v>627</v>
      </c>
      <c r="F851" s="652" t="s">
        <v>3046</v>
      </c>
      <c r="G851" s="651" t="s">
        <v>639</v>
      </c>
      <c r="H851" s="651" t="s">
        <v>1174</v>
      </c>
      <c r="I851" s="651" t="s">
        <v>1175</v>
      </c>
      <c r="J851" s="651" t="s">
        <v>998</v>
      </c>
      <c r="K851" s="651" t="s">
        <v>1176</v>
      </c>
      <c r="L851" s="653">
        <v>68.582070767605018</v>
      </c>
      <c r="M851" s="653">
        <v>20</v>
      </c>
      <c r="N851" s="654">
        <v>1371.6414153521005</v>
      </c>
    </row>
    <row r="852" spans="1:14" ht="14.4" customHeight="1" x14ac:dyDescent="0.3">
      <c r="A852" s="649" t="s">
        <v>595</v>
      </c>
      <c r="B852" s="650" t="s">
        <v>3038</v>
      </c>
      <c r="C852" s="651" t="s">
        <v>609</v>
      </c>
      <c r="D852" s="652" t="s">
        <v>3041</v>
      </c>
      <c r="E852" s="651" t="s">
        <v>627</v>
      </c>
      <c r="F852" s="652" t="s">
        <v>3046</v>
      </c>
      <c r="G852" s="651" t="s">
        <v>639</v>
      </c>
      <c r="H852" s="651" t="s">
        <v>2568</v>
      </c>
      <c r="I852" s="651" t="s">
        <v>2569</v>
      </c>
      <c r="J852" s="651" t="s">
        <v>2570</v>
      </c>
      <c r="K852" s="651" t="s">
        <v>2571</v>
      </c>
      <c r="L852" s="653">
        <v>113.24</v>
      </c>
      <c r="M852" s="653">
        <v>1</v>
      </c>
      <c r="N852" s="654">
        <v>113.24</v>
      </c>
    </row>
    <row r="853" spans="1:14" ht="14.4" customHeight="1" x14ac:dyDescent="0.3">
      <c r="A853" s="649" t="s">
        <v>595</v>
      </c>
      <c r="B853" s="650" t="s">
        <v>3038</v>
      </c>
      <c r="C853" s="651" t="s">
        <v>609</v>
      </c>
      <c r="D853" s="652" t="s">
        <v>3041</v>
      </c>
      <c r="E853" s="651" t="s">
        <v>627</v>
      </c>
      <c r="F853" s="652" t="s">
        <v>3046</v>
      </c>
      <c r="G853" s="651" t="s">
        <v>639</v>
      </c>
      <c r="H853" s="651" t="s">
        <v>2572</v>
      </c>
      <c r="I853" s="651" t="s">
        <v>237</v>
      </c>
      <c r="J853" s="651" t="s">
        <v>2573</v>
      </c>
      <c r="K853" s="651"/>
      <c r="L853" s="653">
        <v>352.39454545454493</v>
      </c>
      <c r="M853" s="653">
        <v>3</v>
      </c>
      <c r="N853" s="654">
        <v>1057.1836363636348</v>
      </c>
    </row>
    <row r="854" spans="1:14" ht="14.4" customHeight="1" x14ac:dyDescent="0.3">
      <c r="A854" s="649" t="s">
        <v>595</v>
      </c>
      <c r="B854" s="650" t="s">
        <v>3038</v>
      </c>
      <c r="C854" s="651" t="s">
        <v>609</v>
      </c>
      <c r="D854" s="652" t="s">
        <v>3041</v>
      </c>
      <c r="E854" s="651" t="s">
        <v>627</v>
      </c>
      <c r="F854" s="652" t="s">
        <v>3046</v>
      </c>
      <c r="G854" s="651" t="s">
        <v>639</v>
      </c>
      <c r="H854" s="651" t="s">
        <v>2574</v>
      </c>
      <c r="I854" s="651" t="s">
        <v>237</v>
      </c>
      <c r="J854" s="651" t="s">
        <v>2575</v>
      </c>
      <c r="K854" s="651"/>
      <c r="L854" s="653">
        <v>158.79738085090989</v>
      </c>
      <c r="M854" s="653">
        <v>5</v>
      </c>
      <c r="N854" s="654">
        <v>793.98690425454947</v>
      </c>
    </row>
    <row r="855" spans="1:14" ht="14.4" customHeight="1" x14ac:dyDescent="0.3">
      <c r="A855" s="649" t="s">
        <v>595</v>
      </c>
      <c r="B855" s="650" t="s">
        <v>3038</v>
      </c>
      <c r="C855" s="651" t="s">
        <v>609</v>
      </c>
      <c r="D855" s="652" t="s">
        <v>3041</v>
      </c>
      <c r="E855" s="651" t="s">
        <v>627</v>
      </c>
      <c r="F855" s="652" t="s">
        <v>3046</v>
      </c>
      <c r="G855" s="651" t="s">
        <v>639</v>
      </c>
      <c r="H855" s="651" t="s">
        <v>2072</v>
      </c>
      <c r="I855" s="651" t="s">
        <v>2073</v>
      </c>
      <c r="J855" s="651" t="s">
        <v>2074</v>
      </c>
      <c r="K855" s="651" t="s">
        <v>2075</v>
      </c>
      <c r="L855" s="653">
        <v>262.23107960213503</v>
      </c>
      <c r="M855" s="653">
        <v>1</v>
      </c>
      <c r="N855" s="654">
        <v>262.23107960213503</v>
      </c>
    </row>
    <row r="856" spans="1:14" ht="14.4" customHeight="1" x14ac:dyDescent="0.3">
      <c r="A856" s="649" t="s">
        <v>595</v>
      </c>
      <c r="B856" s="650" t="s">
        <v>3038</v>
      </c>
      <c r="C856" s="651" t="s">
        <v>609</v>
      </c>
      <c r="D856" s="652" t="s">
        <v>3041</v>
      </c>
      <c r="E856" s="651" t="s">
        <v>627</v>
      </c>
      <c r="F856" s="652" t="s">
        <v>3046</v>
      </c>
      <c r="G856" s="651" t="s">
        <v>639</v>
      </c>
      <c r="H856" s="651" t="s">
        <v>1184</v>
      </c>
      <c r="I856" s="651" t="s">
        <v>237</v>
      </c>
      <c r="J856" s="651" t="s">
        <v>1185</v>
      </c>
      <c r="K856" s="651"/>
      <c r="L856" s="653">
        <v>105.66011736648736</v>
      </c>
      <c r="M856" s="653">
        <v>2</v>
      </c>
      <c r="N856" s="654">
        <v>211.32023473297471</v>
      </c>
    </row>
    <row r="857" spans="1:14" ht="14.4" customHeight="1" x14ac:dyDescent="0.3">
      <c r="A857" s="649" t="s">
        <v>595</v>
      </c>
      <c r="B857" s="650" t="s">
        <v>3038</v>
      </c>
      <c r="C857" s="651" t="s">
        <v>609</v>
      </c>
      <c r="D857" s="652" t="s">
        <v>3041</v>
      </c>
      <c r="E857" s="651" t="s">
        <v>627</v>
      </c>
      <c r="F857" s="652" t="s">
        <v>3046</v>
      </c>
      <c r="G857" s="651" t="s">
        <v>639</v>
      </c>
      <c r="H857" s="651" t="s">
        <v>2576</v>
      </c>
      <c r="I857" s="651" t="s">
        <v>2577</v>
      </c>
      <c r="J857" s="651" t="s">
        <v>2578</v>
      </c>
      <c r="K857" s="651" t="s">
        <v>951</v>
      </c>
      <c r="L857" s="653">
        <v>130.79991603880299</v>
      </c>
      <c r="M857" s="653">
        <v>1</v>
      </c>
      <c r="N857" s="654">
        <v>130.79991603880299</v>
      </c>
    </row>
    <row r="858" spans="1:14" ht="14.4" customHeight="1" x14ac:dyDescent="0.3">
      <c r="A858" s="649" t="s">
        <v>595</v>
      </c>
      <c r="B858" s="650" t="s">
        <v>3038</v>
      </c>
      <c r="C858" s="651" t="s">
        <v>609</v>
      </c>
      <c r="D858" s="652" t="s">
        <v>3041</v>
      </c>
      <c r="E858" s="651" t="s">
        <v>627</v>
      </c>
      <c r="F858" s="652" t="s">
        <v>3046</v>
      </c>
      <c r="G858" s="651" t="s">
        <v>639</v>
      </c>
      <c r="H858" s="651" t="s">
        <v>2579</v>
      </c>
      <c r="I858" s="651" t="s">
        <v>237</v>
      </c>
      <c r="J858" s="651" t="s">
        <v>2580</v>
      </c>
      <c r="K858" s="651" t="s">
        <v>2581</v>
      </c>
      <c r="L858" s="653">
        <v>82.01382928125193</v>
      </c>
      <c r="M858" s="653">
        <v>2</v>
      </c>
      <c r="N858" s="654">
        <v>164.02765856250386</v>
      </c>
    </row>
    <row r="859" spans="1:14" ht="14.4" customHeight="1" x14ac:dyDescent="0.3">
      <c r="A859" s="649" t="s">
        <v>595</v>
      </c>
      <c r="B859" s="650" t="s">
        <v>3038</v>
      </c>
      <c r="C859" s="651" t="s">
        <v>609</v>
      </c>
      <c r="D859" s="652" t="s">
        <v>3041</v>
      </c>
      <c r="E859" s="651" t="s">
        <v>627</v>
      </c>
      <c r="F859" s="652" t="s">
        <v>3046</v>
      </c>
      <c r="G859" s="651" t="s">
        <v>639</v>
      </c>
      <c r="H859" s="651" t="s">
        <v>2582</v>
      </c>
      <c r="I859" s="651" t="s">
        <v>2583</v>
      </c>
      <c r="J859" s="651" t="s">
        <v>2584</v>
      </c>
      <c r="K859" s="651" t="s">
        <v>2585</v>
      </c>
      <c r="L859" s="653">
        <v>112.99999999999999</v>
      </c>
      <c r="M859" s="653">
        <v>1</v>
      </c>
      <c r="N859" s="654">
        <v>112.99999999999999</v>
      </c>
    </row>
    <row r="860" spans="1:14" ht="14.4" customHeight="1" x14ac:dyDescent="0.3">
      <c r="A860" s="649" t="s">
        <v>595</v>
      </c>
      <c r="B860" s="650" t="s">
        <v>3038</v>
      </c>
      <c r="C860" s="651" t="s">
        <v>609</v>
      </c>
      <c r="D860" s="652" t="s">
        <v>3041</v>
      </c>
      <c r="E860" s="651" t="s">
        <v>627</v>
      </c>
      <c r="F860" s="652" t="s">
        <v>3046</v>
      </c>
      <c r="G860" s="651" t="s">
        <v>639</v>
      </c>
      <c r="H860" s="651" t="s">
        <v>2586</v>
      </c>
      <c r="I860" s="651" t="s">
        <v>2587</v>
      </c>
      <c r="J860" s="651" t="s">
        <v>2491</v>
      </c>
      <c r="K860" s="651" t="s">
        <v>2588</v>
      </c>
      <c r="L860" s="653">
        <v>75.59</v>
      </c>
      <c r="M860" s="653">
        <v>1</v>
      </c>
      <c r="N860" s="654">
        <v>75.59</v>
      </c>
    </row>
    <row r="861" spans="1:14" ht="14.4" customHeight="1" x14ac:dyDescent="0.3">
      <c r="A861" s="649" t="s">
        <v>595</v>
      </c>
      <c r="B861" s="650" t="s">
        <v>3038</v>
      </c>
      <c r="C861" s="651" t="s">
        <v>609</v>
      </c>
      <c r="D861" s="652" t="s">
        <v>3041</v>
      </c>
      <c r="E861" s="651" t="s">
        <v>627</v>
      </c>
      <c r="F861" s="652" t="s">
        <v>3046</v>
      </c>
      <c r="G861" s="651" t="s">
        <v>639</v>
      </c>
      <c r="H861" s="651" t="s">
        <v>2589</v>
      </c>
      <c r="I861" s="651" t="s">
        <v>2590</v>
      </c>
      <c r="J861" s="651" t="s">
        <v>2591</v>
      </c>
      <c r="K861" s="651" t="s">
        <v>2592</v>
      </c>
      <c r="L861" s="653">
        <v>13.86</v>
      </c>
      <c r="M861" s="653">
        <v>1</v>
      </c>
      <c r="N861" s="654">
        <v>13.86</v>
      </c>
    </row>
    <row r="862" spans="1:14" ht="14.4" customHeight="1" x14ac:dyDescent="0.3">
      <c r="A862" s="649" t="s">
        <v>595</v>
      </c>
      <c r="B862" s="650" t="s">
        <v>3038</v>
      </c>
      <c r="C862" s="651" t="s">
        <v>609</v>
      </c>
      <c r="D862" s="652" t="s">
        <v>3041</v>
      </c>
      <c r="E862" s="651" t="s">
        <v>627</v>
      </c>
      <c r="F862" s="652" t="s">
        <v>3046</v>
      </c>
      <c r="G862" s="651" t="s">
        <v>639</v>
      </c>
      <c r="H862" s="651" t="s">
        <v>2593</v>
      </c>
      <c r="I862" s="651" t="s">
        <v>2594</v>
      </c>
      <c r="J862" s="651" t="s">
        <v>2595</v>
      </c>
      <c r="K862" s="651" t="s">
        <v>2596</v>
      </c>
      <c r="L862" s="653">
        <v>159.66984630010415</v>
      </c>
      <c r="M862" s="653">
        <v>3</v>
      </c>
      <c r="N862" s="654">
        <v>479.00953890031246</v>
      </c>
    </row>
    <row r="863" spans="1:14" ht="14.4" customHeight="1" x14ac:dyDescent="0.3">
      <c r="A863" s="649" t="s">
        <v>595</v>
      </c>
      <c r="B863" s="650" t="s">
        <v>3038</v>
      </c>
      <c r="C863" s="651" t="s">
        <v>609</v>
      </c>
      <c r="D863" s="652" t="s">
        <v>3041</v>
      </c>
      <c r="E863" s="651" t="s">
        <v>627</v>
      </c>
      <c r="F863" s="652" t="s">
        <v>3046</v>
      </c>
      <c r="G863" s="651" t="s">
        <v>639</v>
      </c>
      <c r="H863" s="651" t="s">
        <v>1186</v>
      </c>
      <c r="I863" s="651" t="s">
        <v>1187</v>
      </c>
      <c r="J863" s="651" t="s">
        <v>1188</v>
      </c>
      <c r="K863" s="651" t="s">
        <v>1060</v>
      </c>
      <c r="L863" s="653">
        <v>50.890192440044473</v>
      </c>
      <c r="M863" s="653">
        <v>10</v>
      </c>
      <c r="N863" s="654">
        <v>508.90192440044473</v>
      </c>
    </row>
    <row r="864" spans="1:14" ht="14.4" customHeight="1" x14ac:dyDescent="0.3">
      <c r="A864" s="649" t="s">
        <v>595</v>
      </c>
      <c r="B864" s="650" t="s">
        <v>3038</v>
      </c>
      <c r="C864" s="651" t="s">
        <v>609</v>
      </c>
      <c r="D864" s="652" t="s">
        <v>3041</v>
      </c>
      <c r="E864" s="651" t="s">
        <v>627</v>
      </c>
      <c r="F864" s="652" t="s">
        <v>3046</v>
      </c>
      <c r="G864" s="651" t="s">
        <v>639</v>
      </c>
      <c r="H864" s="651" t="s">
        <v>2080</v>
      </c>
      <c r="I864" s="651" t="s">
        <v>2081</v>
      </c>
      <c r="J864" s="651" t="s">
        <v>2082</v>
      </c>
      <c r="K864" s="651" t="s">
        <v>2083</v>
      </c>
      <c r="L864" s="653">
        <v>116.56</v>
      </c>
      <c r="M864" s="653">
        <v>1</v>
      </c>
      <c r="N864" s="654">
        <v>116.56</v>
      </c>
    </row>
    <row r="865" spans="1:14" ht="14.4" customHeight="1" x14ac:dyDescent="0.3">
      <c r="A865" s="649" t="s">
        <v>595</v>
      </c>
      <c r="B865" s="650" t="s">
        <v>3038</v>
      </c>
      <c r="C865" s="651" t="s">
        <v>609</v>
      </c>
      <c r="D865" s="652" t="s">
        <v>3041</v>
      </c>
      <c r="E865" s="651" t="s">
        <v>627</v>
      </c>
      <c r="F865" s="652" t="s">
        <v>3046</v>
      </c>
      <c r="G865" s="651" t="s">
        <v>639</v>
      </c>
      <c r="H865" s="651" t="s">
        <v>2597</v>
      </c>
      <c r="I865" s="651" t="s">
        <v>2598</v>
      </c>
      <c r="J865" s="651" t="s">
        <v>2599</v>
      </c>
      <c r="K865" s="651" t="s">
        <v>2600</v>
      </c>
      <c r="L865" s="653">
        <v>88.42</v>
      </c>
      <c r="M865" s="653">
        <v>1</v>
      </c>
      <c r="N865" s="654">
        <v>88.42</v>
      </c>
    </row>
    <row r="866" spans="1:14" ht="14.4" customHeight="1" x14ac:dyDescent="0.3">
      <c r="A866" s="649" t="s">
        <v>595</v>
      </c>
      <c r="B866" s="650" t="s">
        <v>3038</v>
      </c>
      <c r="C866" s="651" t="s">
        <v>609</v>
      </c>
      <c r="D866" s="652" t="s">
        <v>3041</v>
      </c>
      <c r="E866" s="651" t="s">
        <v>627</v>
      </c>
      <c r="F866" s="652" t="s">
        <v>3046</v>
      </c>
      <c r="G866" s="651" t="s">
        <v>639</v>
      </c>
      <c r="H866" s="651" t="s">
        <v>1199</v>
      </c>
      <c r="I866" s="651" t="s">
        <v>1200</v>
      </c>
      <c r="J866" s="651" t="s">
        <v>1201</v>
      </c>
      <c r="K866" s="651"/>
      <c r="L866" s="653">
        <v>264.47716099855791</v>
      </c>
      <c r="M866" s="653">
        <v>2</v>
      </c>
      <c r="N866" s="654">
        <v>528.95432199711581</v>
      </c>
    </row>
    <row r="867" spans="1:14" ht="14.4" customHeight="1" x14ac:dyDescent="0.3">
      <c r="A867" s="649" t="s">
        <v>595</v>
      </c>
      <c r="B867" s="650" t="s">
        <v>3038</v>
      </c>
      <c r="C867" s="651" t="s">
        <v>609</v>
      </c>
      <c r="D867" s="652" t="s">
        <v>3041</v>
      </c>
      <c r="E867" s="651" t="s">
        <v>627</v>
      </c>
      <c r="F867" s="652" t="s">
        <v>3046</v>
      </c>
      <c r="G867" s="651" t="s">
        <v>639</v>
      </c>
      <c r="H867" s="651" t="s">
        <v>2601</v>
      </c>
      <c r="I867" s="651" t="s">
        <v>237</v>
      </c>
      <c r="J867" s="651" t="s">
        <v>2602</v>
      </c>
      <c r="K867" s="651"/>
      <c r="L867" s="653">
        <v>116.0787182735265</v>
      </c>
      <c r="M867" s="653">
        <v>4</v>
      </c>
      <c r="N867" s="654">
        <v>464.31487309410602</v>
      </c>
    </row>
    <row r="868" spans="1:14" ht="14.4" customHeight="1" x14ac:dyDescent="0.3">
      <c r="A868" s="649" t="s">
        <v>595</v>
      </c>
      <c r="B868" s="650" t="s">
        <v>3038</v>
      </c>
      <c r="C868" s="651" t="s">
        <v>609</v>
      </c>
      <c r="D868" s="652" t="s">
        <v>3041</v>
      </c>
      <c r="E868" s="651" t="s">
        <v>627</v>
      </c>
      <c r="F868" s="652" t="s">
        <v>3046</v>
      </c>
      <c r="G868" s="651" t="s">
        <v>639</v>
      </c>
      <c r="H868" s="651" t="s">
        <v>1206</v>
      </c>
      <c r="I868" s="651" t="s">
        <v>237</v>
      </c>
      <c r="J868" s="651" t="s">
        <v>1207</v>
      </c>
      <c r="K868" s="651"/>
      <c r="L868" s="653">
        <v>79.128885302183278</v>
      </c>
      <c r="M868" s="653">
        <v>3</v>
      </c>
      <c r="N868" s="654">
        <v>237.38665590654983</v>
      </c>
    </row>
    <row r="869" spans="1:14" ht="14.4" customHeight="1" x14ac:dyDescent="0.3">
      <c r="A869" s="649" t="s">
        <v>595</v>
      </c>
      <c r="B869" s="650" t="s">
        <v>3038</v>
      </c>
      <c r="C869" s="651" t="s">
        <v>609</v>
      </c>
      <c r="D869" s="652" t="s">
        <v>3041</v>
      </c>
      <c r="E869" s="651" t="s">
        <v>627</v>
      </c>
      <c r="F869" s="652" t="s">
        <v>3046</v>
      </c>
      <c r="G869" s="651" t="s">
        <v>639</v>
      </c>
      <c r="H869" s="651" t="s">
        <v>2603</v>
      </c>
      <c r="I869" s="651" t="s">
        <v>2604</v>
      </c>
      <c r="J869" s="651" t="s">
        <v>2605</v>
      </c>
      <c r="K869" s="651" t="s">
        <v>2606</v>
      </c>
      <c r="L869" s="653">
        <v>755.52</v>
      </c>
      <c r="M869" s="653">
        <v>1</v>
      </c>
      <c r="N869" s="654">
        <v>755.52</v>
      </c>
    </row>
    <row r="870" spans="1:14" ht="14.4" customHeight="1" x14ac:dyDescent="0.3">
      <c r="A870" s="649" t="s">
        <v>595</v>
      </c>
      <c r="B870" s="650" t="s">
        <v>3038</v>
      </c>
      <c r="C870" s="651" t="s">
        <v>609</v>
      </c>
      <c r="D870" s="652" t="s">
        <v>3041</v>
      </c>
      <c r="E870" s="651" t="s">
        <v>627</v>
      </c>
      <c r="F870" s="652" t="s">
        <v>3046</v>
      </c>
      <c r="G870" s="651" t="s">
        <v>639</v>
      </c>
      <c r="H870" s="651" t="s">
        <v>2607</v>
      </c>
      <c r="I870" s="651" t="s">
        <v>2608</v>
      </c>
      <c r="J870" s="651" t="s">
        <v>2609</v>
      </c>
      <c r="K870" s="651" t="s">
        <v>2610</v>
      </c>
      <c r="L870" s="653">
        <v>261.93999999999994</v>
      </c>
      <c r="M870" s="653">
        <v>2</v>
      </c>
      <c r="N870" s="654">
        <v>523.87999999999988</v>
      </c>
    </row>
    <row r="871" spans="1:14" ht="14.4" customHeight="1" x14ac:dyDescent="0.3">
      <c r="A871" s="649" t="s">
        <v>595</v>
      </c>
      <c r="B871" s="650" t="s">
        <v>3038</v>
      </c>
      <c r="C871" s="651" t="s">
        <v>609</v>
      </c>
      <c r="D871" s="652" t="s">
        <v>3041</v>
      </c>
      <c r="E871" s="651" t="s">
        <v>627</v>
      </c>
      <c r="F871" s="652" t="s">
        <v>3046</v>
      </c>
      <c r="G871" s="651" t="s">
        <v>639</v>
      </c>
      <c r="H871" s="651" t="s">
        <v>2108</v>
      </c>
      <c r="I871" s="651" t="s">
        <v>2109</v>
      </c>
      <c r="J871" s="651" t="s">
        <v>2110</v>
      </c>
      <c r="K871" s="651"/>
      <c r="L871" s="653">
        <v>149.5564285714286</v>
      </c>
      <c r="M871" s="653">
        <v>7</v>
      </c>
      <c r="N871" s="654">
        <v>1046.8950000000002</v>
      </c>
    </row>
    <row r="872" spans="1:14" ht="14.4" customHeight="1" x14ac:dyDescent="0.3">
      <c r="A872" s="649" t="s">
        <v>595</v>
      </c>
      <c r="B872" s="650" t="s">
        <v>3038</v>
      </c>
      <c r="C872" s="651" t="s">
        <v>609</v>
      </c>
      <c r="D872" s="652" t="s">
        <v>3041</v>
      </c>
      <c r="E872" s="651" t="s">
        <v>627</v>
      </c>
      <c r="F872" s="652" t="s">
        <v>3046</v>
      </c>
      <c r="G872" s="651" t="s">
        <v>639</v>
      </c>
      <c r="H872" s="651" t="s">
        <v>2611</v>
      </c>
      <c r="I872" s="651" t="s">
        <v>2612</v>
      </c>
      <c r="J872" s="651" t="s">
        <v>2613</v>
      </c>
      <c r="K872" s="651" t="s">
        <v>2614</v>
      </c>
      <c r="L872" s="653">
        <v>106.25481978529876</v>
      </c>
      <c r="M872" s="653">
        <v>14</v>
      </c>
      <c r="N872" s="654">
        <v>1487.5674769941827</v>
      </c>
    </row>
    <row r="873" spans="1:14" ht="14.4" customHeight="1" x14ac:dyDescent="0.3">
      <c r="A873" s="649" t="s">
        <v>595</v>
      </c>
      <c r="B873" s="650" t="s">
        <v>3038</v>
      </c>
      <c r="C873" s="651" t="s">
        <v>609</v>
      </c>
      <c r="D873" s="652" t="s">
        <v>3041</v>
      </c>
      <c r="E873" s="651" t="s">
        <v>627</v>
      </c>
      <c r="F873" s="652" t="s">
        <v>3046</v>
      </c>
      <c r="G873" s="651" t="s">
        <v>639</v>
      </c>
      <c r="H873" s="651" t="s">
        <v>2615</v>
      </c>
      <c r="I873" s="651" t="s">
        <v>237</v>
      </c>
      <c r="J873" s="651" t="s">
        <v>2616</v>
      </c>
      <c r="K873" s="651" t="s">
        <v>2617</v>
      </c>
      <c r="L873" s="653">
        <v>801.02329515029248</v>
      </c>
      <c r="M873" s="653">
        <v>1</v>
      </c>
      <c r="N873" s="654">
        <v>801.02329515029248</v>
      </c>
    </row>
    <row r="874" spans="1:14" ht="14.4" customHeight="1" x14ac:dyDescent="0.3">
      <c r="A874" s="649" t="s">
        <v>595</v>
      </c>
      <c r="B874" s="650" t="s">
        <v>3038</v>
      </c>
      <c r="C874" s="651" t="s">
        <v>609</v>
      </c>
      <c r="D874" s="652" t="s">
        <v>3041</v>
      </c>
      <c r="E874" s="651" t="s">
        <v>627</v>
      </c>
      <c r="F874" s="652" t="s">
        <v>3046</v>
      </c>
      <c r="G874" s="651" t="s">
        <v>639</v>
      </c>
      <c r="H874" s="651" t="s">
        <v>2618</v>
      </c>
      <c r="I874" s="651" t="s">
        <v>237</v>
      </c>
      <c r="J874" s="651" t="s">
        <v>2619</v>
      </c>
      <c r="K874" s="651" t="s">
        <v>1862</v>
      </c>
      <c r="L874" s="653">
        <v>181.05481395828261</v>
      </c>
      <c r="M874" s="653">
        <v>12</v>
      </c>
      <c r="N874" s="654">
        <v>2172.6577674993914</v>
      </c>
    </row>
    <row r="875" spans="1:14" ht="14.4" customHeight="1" x14ac:dyDescent="0.3">
      <c r="A875" s="649" t="s">
        <v>595</v>
      </c>
      <c r="B875" s="650" t="s">
        <v>3038</v>
      </c>
      <c r="C875" s="651" t="s">
        <v>609</v>
      </c>
      <c r="D875" s="652" t="s">
        <v>3041</v>
      </c>
      <c r="E875" s="651" t="s">
        <v>627</v>
      </c>
      <c r="F875" s="652" t="s">
        <v>3046</v>
      </c>
      <c r="G875" s="651" t="s">
        <v>639</v>
      </c>
      <c r="H875" s="651" t="s">
        <v>2620</v>
      </c>
      <c r="I875" s="651" t="s">
        <v>237</v>
      </c>
      <c r="J875" s="651" t="s">
        <v>2621</v>
      </c>
      <c r="K875" s="651"/>
      <c r="L875" s="653">
        <v>395.65288784629246</v>
      </c>
      <c r="M875" s="653">
        <v>6</v>
      </c>
      <c r="N875" s="654">
        <v>2373.9173270777546</v>
      </c>
    </row>
    <row r="876" spans="1:14" ht="14.4" customHeight="1" x14ac:dyDescent="0.3">
      <c r="A876" s="649" t="s">
        <v>595</v>
      </c>
      <c r="B876" s="650" t="s">
        <v>3038</v>
      </c>
      <c r="C876" s="651" t="s">
        <v>609</v>
      </c>
      <c r="D876" s="652" t="s">
        <v>3041</v>
      </c>
      <c r="E876" s="651" t="s">
        <v>627</v>
      </c>
      <c r="F876" s="652" t="s">
        <v>3046</v>
      </c>
      <c r="G876" s="651" t="s">
        <v>639</v>
      </c>
      <c r="H876" s="651" t="s">
        <v>2114</v>
      </c>
      <c r="I876" s="651" t="s">
        <v>237</v>
      </c>
      <c r="J876" s="651" t="s">
        <v>2115</v>
      </c>
      <c r="K876" s="651"/>
      <c r="L876" s="653">
        <v>768.34561167387835</v>
      </c>
      <c r="M876" s="653">
        <v>3</v>
      </c>
      <c r="N876" s="654">
        <v>2305.0368350216349</v>
      </c>
    </row>
    <row r="877" spans="1:14" ht="14.4" customHeight="1" x14ac:dyDescent="0.3">
      <c r="A877" s="649" t="s">
        <v>595</v>
      </c>
      <c r="B877" s="650" t="s">
        <v>3038</v>
      </c>
      <c r="C877" s="651" t="s">
        <v>609</v>
      </c>
      <c r="D877" s="652" t="s">
        <v>3041</v>
      </c>
      <c r="E877" s="651" t="s">
        <v>627</v>
      </c>
      <c r="F877" s="652" t="s">
        <v>3046</v>
      </c>
      <c r="G877" s="651" t="s">
        <v>639</v>
      </c>
      <c r="H877" s="651" t="s">
        <v>2622</v>
      </c>
      <c r="I877" s="651" t="s">
        <v>237</v>
      </c>
      <c r="J877" s="651" t="s">
        <v>2623</v>
      </c>
      <c r="K877" s="651"/>
      <c r="L877" s="653">
        <v>69.583409685104741</v>
      </c>
      <c r="M877" s="653">
        <v>35</v>
      </c>
      <c r="N877" s="654">
        <v>2435.419338978666</v>
      </c>
    </row>
    <row r="878" spans="1:14" ht="14.4" customHeight="1" x14ac:dyDescent="0.3">
      <c r="A878" s="649" t="s">
        <v>595</v>
      </c>
      <c r="B878" s="650" t="s">
        <v>3038</v>
      </c>
      <c r="C878" s="651" t="s">
        <v>609</v>
      </c>
      <c r="D878" s="652" t="s">
        <v>3041</v>
      </c>
      <c r="E878" s="651" t="s">
        <v>627</v>
      </c>
      <c r="F878" s="652" t="s">
        <v>3046</v>
      </c>
      <c r="G878" s="651" t="s">
        <v>639</v>
      </c>
      <c r="H878" s="651" t="s">
        <v>2624</v>
      </c>
      <c r="I878" s="651" t="s">
        <v>237</v>
      </c>
      <c r="J878" s="651" t="s">
        <v>2616</v>
      </c>
      <c r="K878" s="651" t="s">
        <v>2625</v>
      </c>
      <c r="L878" s="653">
        <v>459.09250266040272</v>
      </c>
      <c r="M878" s="653">
        <v>3</v>
      </c>
      <c r="N878" s="654">
        <v>1377.2775079812081</v>
      </c>
    </row>
    <row r="879" spans="1:14" ht="14.4" customHeight="1" x14ac:dyDescent="0.3">
      <c r="A879" s="649" t="s">
        <v>595</v>
      </c>
      <c r="B879" s="650" t="s">
        <v>3038</v>
      </c>
      <c r="C879" s="651" t="s">
        <v>609</v>
      </c>
      <c r="D879" s="652" t="s">
        <v>3041</v>
      </c>
      <c r="E879" s="651" t="s">
        <v>627</v>
      </c>
      <c r="F879" s="652" t="s">
        <v>3046</v>
      </c>
      <c r="G879" s="651" t="s">
        <v>639</v>
      </c>
      <c r="H879" s="651" t="s">
        <v>2626</v>
      </c>
      <c r="I879" s="651" t="s">
        <v>237</v>
      </c>
      <c r="J879" s="651" t="s">
        <v>2627</v>
      </c>
      <c r="K879" s="651" t="s">
        <v>2628</v>
      </c>
      <c r="L879" s="653">
        <v>325.12512815418609</v>
      </c>
      <c r="M879" s="653">
        <v>2</v>
      </c>
      <c r="N879" s="654">
        <v>650.25025630837217</v>
      </c>
    </row>
    <row r="880" spans="1:14" ht="14.4" customHeight="1" x14ac:dyDescent="0.3">
      <c r="A880" s="649" t="s">
        <v>595</v>
      </c>
      <c r="B880" s="650" t="s">
        <v>3038</v>
      </c>
      <c r="C880" s="651" t="s">
        <v>609</v>
      </c>
      <c r="D880" s="652" t="s">
        <v>3041</v>
      </c>
      <c r="E880" s="651" t="s">
        <v>627</v>
      </c>
      <c r="F880" s="652" t="s">
        <v>3046</v>
      </c>
      <c r="G880" s="651" t="s">
        <v>639</v>
      </c>
      <c r="H880" s="651" t="s">
        <v>2629</v>
      </c>
      <c r="I880" s="651" t="s">
        <v>237</v>
      </c>
      <c r="J880" s="651" t="s">
        <v>2630</v>
      </c>
      <c r="K880" s="651"/>
      <c r="L880" s="653">
        <v>108.49000000000002</v>
      </c>
      <c r="M880" s="653">
        <v>2</v>
      </c>
      <c r="N880" s="654">
        <v>216.98000000000005</v>
      </c>
    </row>
    <row r="881" spans="1:14" ht="14.4" customHeight="1" x14ac:dyDescent="0.3">
      <c r="A881" s="649" t="s">
        <v>595</v>
      </c>
      <c r="B881" s="650" t="s">
        <v>3038</v>
      </c>
      <c r="C881" s="651" t="s">
        <v>609</v>
      </c>
      <c r="D881" s="652" t="s">
        <v>3041</v>
      </c>
      <c r="E881" s="651" t="s">
        <v>627</v>
      </c>
      <c r="F881" s="652" t="s">
        <v>3046</v>
      </c>
      <c r="G881" s="651" t="s">
        <v>639</v>
      </c>
      <c r="H881" s="651" t="s">
        <v>2119</v>
      </c>
      <c r="I881" s="651" t="s">
        <v>2120</v>
      </c>
      <c r="J881" s="651" t="s">
        <v>2121</v>
      </c>
      <c r="K881" s="651" t="s">
        <v>2122</v>
      </c>
      <c r="L881" s="653">
        <v>116.17947857373655</v>
      </c>
      <c r="M881" s="653">
        <v>1</v>
      </c>
      <c r="N881" s="654">
        <v>116.17947857373655</v>
      </c>
    </row>
    <row r="882" spans="1:14" ht="14.4" customHeight="1" x14ac:dyDescent="0.3">
      <c r="A882" s="649" t="s">
        <v>595</v>
      </c>
      <c r="B882" s="650" t="s">
        <v>3038</v>
      </c>
      <c r="C882" s="651" t="s">
        <v>609</v>
      </c>
      <c r="D882" s="652" t="s">
        <v>3041</v>
      </c>
      <c r="E882" s="651" t="s">
        <v>627</v>
      </c>
      <c r="F882" s="652" t="s">
        <v>3046</v>
      </c>
      <c r="G882" s="651" t="s">
        <v>639</v>
      </c>
      <c r="H882" s="651" t="s">
        <v>1225</v>
      </c>
      <c r="I882" s="651" t="s">
        <v>1226</v>
      </c>
      <c r="J882" s="651" t="s">
        <v>1227</v>
      </c>
      <c r="K882" s="651" t="s">
        <v>1228</v>
      </c>
      <c r="L882" s="653">
        <v>146.23620868680919</v>
      </c>
      <c r="M882" s="653">
        <v>8</v>
      </c>
      <c r="N882" s="654">
        <v>1169.8896694944735</v>
      </c>
    </row>
    <row r="883" spans="1:14" ht="14.4" customHeight="1" x14ac:dyDescent="0.3">
      <c r="A883" s="649" t="s">
        <v>595</v>
      </c>
      <c r="B883" s="650" t="s">
        <v>3038</v>
      </c>
      <c r="C883" s="651" t="s">
        <v>609</v>
      </c>
      <c r="D883" s="652" t="s">
        <v>3041</v>
      </c>
      <c r="E883" s="651" t="s">
        <v>627</v>
      </c>
      <c r="F883" s="652" t="s">
        <v>3046</v>
      </c>
      <c r="G883" s="651" t="s">
        <v>639</v>
      </c>
      <c r="H883" s="651" t="s">
        <v>2131</v>
      </c>
      <c r="I883" s="651" t="s">
        <v>2132</v>
      </c>
      <c r="J883" s="651" t="s">
        <v>2133</v>
      </c>
      <c r="K883" s="651" t="s">
        <v>2134</v>
      </c>
      <c r="L883" s="653">
        <v>214.89000000000004</v>
      </c>
      <c r="M883" s="653">
        <v>2</v>
      </c>
      <c r="N883" s="654">
        <v>429.78000000000009</v>
      </c>
    </row>
    <row r="884" spans="1:14" ht="14.4" customHeight="1" x14ac:dyDescent="0.3">
      <c r="A884" s="649" t="s">
        <v>595</v>
      </c>
      <c r="B884" s="650" t="s">
        <v>3038</v>
      </c>
      <c r="C884" s="651" t="s">
        <v>609</v>
      </c>
      <c r="D884" s="652" t="s">
        <v>3041</v>
      </c>
      <c r="E884" s="651" t="s">
        <v>627</v>
      </c>
      <c r="F884" s="652" t="s">
        <v>3046</v>
      </c>
      <c r="G884" s="651" t="s">
        <v>639</v>
      </c>
      <c r="H884" s="651" t="s">
        <v>2631</v>
      </c>
      <c r="I884" s="651" t="s">
        <v>237</v>
      </c>
      <c r="J884" s="651" t="s">
        <v>2632</v>
      </c>
      <c r="K884" s="651"/>
      <c r="L884" s="653">
        <v>39.449291775332547</v>
      </c>
      <c r="M884" s="653">
        <v>1</v>
      </c>
      <c r="N884" s="654">
        <v>39.449291775332547</v>
      </c>
    </row>
    <row r="885" spans="1:14" ht="14.4" customHeight="1" x14ac:dyDescent="0.3">
      <c r="A885" s="649" t="s">
        <v>595</v>
      </c>
      <c r="B885" s="650" t="s">
        <v>3038</v>
      </c>
      <c r="C885" s="651" t="s">
        <v>609</v>
      </c>
      <c r="D885" s="652" t="s">
        <v>3041</v>
      </c>
      <c r="E885" s="651" t="s">
        <v>627</v>
      </c>
      <c r="F885" s="652" t="s">
        <v>3046</v>
      </c>
      <c r="G885" s="651" t="s">
        <v>639</v>
      </c>
      <c r="H885" s="651" t="s">
        <v>2633</v>
      </c>
      <c r="I885" s="651" t="s">
        <v>2634</v>
      </c>
      <c r="J885" s="651" t="s">
        <v>2635</v>
      </c>
      <c r="K885" s="651" t="s">
        <v>1049</v>
      </c>
      <c r="L885" s="653">
        <v>19.830345429583701</v>
      </c>
      <c r="M885" s="653">
        <v>40</v>
      </c>
      <c r="N885" s="654">
        <v>793.21381718334806</v>
      </c>
    </row>
    <row r="886" spans="1:14" ht="14.4" customHeight="1" x14ac:dyDescent="0.3">
      <c r="A886" s="649" t="s">
        <v>595</v>
      </c>
      <c r="B886" s="650" t="s">
        <v>3038</v>
      </c>
      <c r="C886" s="651" t="s">
        <v>609</v>
      </c>
      <c r="D886" s="652" t="s">
        <v>3041</v>
      </c>
      <c r="E886" s="651" t="s">
        <v>627</v>
      </c>
      <c r="F886" s="652" t="s">
        <v>3046</v>
      </c>
      <c r="G886" s="651" t="s">
        <v>639</v>
      </c>
      <c r="H886" s="651" t="s">
        <v>2636</v>
      </c>
      <c r="I886" s="651" t="s">
        <v>2637</v>
      </c>
      <c r="J886" s="651" t="s">
        <v>2638</v>
      </c>
      <c r="K886" s="651" t="s">
        <v>2639</v>
      </c>
      <c r="L886" s="653">
        <v>44.869994433242049</v>
      </c>
      <c r="M886" s="653">
        <v>1</v>
      </c>
      <c r="N886" s="654">
        <v>44.869994433242049</v>
      </c>
    </row>
    <row r="887" spans="1:14" ht="14.4" customHeight="1" x14ac:dyDescent="0.3">
      <c r="A887" s="649" t="s">
        <v>595</v>
      </c>
      <c r="B887" s="650" t="s">
        <v>3038</v>
      </c>
      <c r="C887" s="651" t="s">
        <v>609</v>
      </c>
      <c r="D887" s="652" t="s">
        <v>3041</v>
      </c>
      <c r="E887" s="651" t="s">
        <v>627</v>
      </c>
      <c r="F887" s="652" t="s">
        <v>3046</v>
      </c>
      <c r="G887" s="651" t="s">
        <v>639</v>
      </c>
      <c r="H887" s="651" t="s">
        <v>2640</v>
      </c>
      <c r="I887" s="651" t="s">
        <v>2641</v>
      </c>
      <c r="J887" s="651" t="s">
        <v>2642</v>
      </c>
      <c r="K887" s="651" t="s">
        <v>687</v>
      </c>
      <c r="L887" s="653">
        <v>27.92</v>
      </c>
      <c r="M887" s="653">
        <v>1</v>
      </c>
      <c r="N887" s="654">
        <v>27.92</v>
      </c>
    </row>
    <row r="888" spans="1:14" ht="14.4" customHeight="1" x14ac:dyDescent="0.3">
      <c r="A888" s="649" t="s">
        <v>595</v>
      </c>
      <c r="B888" s="650" t="s">
        <v>3038</v>
      </c>
      <c r="C888" s="651" t="s">
        <v>609</v>
      </c>
      <c r="D888" s="652" t="s">
        <v>3041</v>
      </c>
      <c r="E888" s="651" t="s">
        <v>627</v>
      </c>
      <c r="F888" s="652" t="s">
        <v>3046</v>
      </c>
      <c r="G888" s="651" t="s">
        <v>639</v>
      </c>
      <c r="H888" s="651" t="s">
        <v>2643</v>
      </c>
      <c r="I888" s="651" t="s">
        <v>2644</v>
      </c>
      <c r="J888" s="651" t="s">
        <v>2645</v>
      </c>
      <c r="K888" s="651" t="s">
        <v>2646</v>
      </c>
      <c r="L888" s="653">
        <v>44.219998171360508</v>
      </c>
      <c r="M888" s="653">
        <v>5</v>
      </c>
      <c r="N888" s="654">
        <v>221.09999085680255</v>
      </c>
    </row>
    <row r="889" spans="1:14" ht="14.4" customHeight="1" x14ac:dyDescent="0.3">
      <c r="A889" s="649" t="s">
        <v>595</v>
      </c>
      <c r="B889" s="650" t="s">
        <v>3038</v>
      </c>
      <c r="C889" s="651" t="s">
        <v>609</v>
      </c>
      <c r="D889" s="652" t="s">
        <v>3041</v>
      </c>
      <c r="E889" s="651" t="s">
        <v>627</v>
      </c>
      <c r="F889" s="652" t="s">
        <v>3046</v>
      </c>
      <c r="G889" s="651" t="s">
        <v>639</v>
      </c>
      <c r="H889" s="651" t="s">
        <v>2647</v>
      </c>
      <c r="I889" s="651" t="s">
        <v>237</v>
      </c>
      <c r="J889" s="651" t="s">
        <v>2616</v>
      </c>
      <c r="K889" s="651" t="s">
        <v>2648</v>
      </c>
      <c r="L889" s="653">
        <v>295.37156864551304</v>
      </c>
      <c r="M889" s="653">
        <v>3</v>
      </c>
      <c r="N889" s="654">
        <v>886.11470593653917</v>
      </c>
    </row>
    <row r="890" spans="1:14" ht="14.4" customHeight="1" x14ac:dyDescent="0.3">
      <c r="A890" s="649" t="s">
        <v>595</v>
      </c>
      <c r="B890" s="650" t="s">
        <v>3038</v>
      </c>
      <c r="C890" s="651" t="s">
        <v>609</v>
      </c>
      <c r="D890" s="652" t="s">
        <v>3041</v>
      </c>
      <c r="E890" s="651" t="s">
        <v>627</v>
      </c>
      <c r="F890" s="652" t="s">
        <v>3046</v>
      </c>
      <c r="G890" s="651" t="s">
        <v>639</v>
      </c>
      <c r="H890" s="651" t="s">
        <v>2649</v>
      </c>
      <c r="I890" s="651" t="s">
        <v>2650</v>
      </c>
      <c r="J890" s="651" t="s">
        <v>2651</v>
      </c>
      <c r="K890" s="651" t="s">
        <v>2652</v>
      </c>
      <c r="L890" s="653">
        <v>31.480103925412706</v>
      </c>
      <c r="M890" s="653">
        <v>2</v>
      </c>
      <c r="N890" s="654">
        <v>62.960207850825412</v>
      </c>
    </row>
    <row r="891" spans="1:14" ht="14.4" customHeight="1" x14ac:dyDescent="0.3">
      <c r="A891" s="649" t="s">
        <v>595</v>
      </c>
      <c r="B891" s="650" t="s">
        <v>3038</v>
      </c>
      <c r="C891" s="651" t="s">
        <v>609</v>
      </c>
      <c r="D891" s="652" t="s">
        <v>3041</v>
      </c>
      <c r="E891" s="651" t="s">
        <v>627</v>
      </c>
      <c r="F891" s="652" t="s">
        <v>3046</v>
      </c>
      <c r="G891" s="651" t="s">
        <v>639</v>
      </c>
      <c r="H891" s="651" t="s">
        <v>2653</v>
      </c>
      <c r="I891" s="651" t="s">
        <v>237</v>
      </c>
      <c r="J891" s="651" t="s">
        <v>2654</v>
      </c>
      <c r="K891" s="651"/>
      <c r="L891" s="653">
        <v>1392.5813248540114</v>
      </c>
      <c r="M891" s="653">
        <v>5</v>
      </c>
      <c r="N891" s="654">
        <v>6962.9066242700574</v>
      </c>
    </row>
    <row r="892" spans="1:14" ht="14.4" customHeight="1" x14ac:dyDescent="0.3">
      <c r="A892" s="649" t="s">
        <v>595</v>
      </c>
      <c r="B892" s="650" t="s">
        <v>3038</v>
      </c>
      <c r="C892" s="651" t="s">
        <v>609</v>
      </c>
      <c r="D892" s="652" t="s">
        <v>3041</v>
      </c>
      <c r="E892" s="651" t="s">
        <v>627</v>
      </c>
      <c r="F892" s="652" t="s">
        <v>3046</v>
      </c>
      <c r="G892" s="651" t="s">
        <v>639</v>
      </c>
      <c r="H892" s="651" t="s">
        <v>2165</v>
      </c>
      <c r="I892" s="651" t="s">
        <v>2166</v>
      </c>
      <c r="J892" s="651" t="s">
        <v>2167</v>
      </c>
      <c r="K892" s="651" t="s">
        <v>899</v>
      </c>
      <c r="L892" s="653">
        <v>85.805221922236257</v>
      </c>
      <c r="M892" s="653">
        <v>16</v>
      </c>
      <c r="N892" s="654">
        <v>1372.8835507557801</v>
      </c>
    </row>
    <row r="893" spans="1:14" ht="14.4" customHeight="1" x14ac:dyDescent="0.3">
      <c r="A893" s="649" t="s">
        <v>595</v>
      </c>
      <c r="B893" s="650" t="s">
        <v>3038</v>
      </c>
      <c r="C893" s="651" t="s">
        <v>609</v>
      </c>
      <c r="D893" s="652" t="s">
        <v>3041</v>
      </c>
      <c r="E893" s="651" t="s">
        <v>627</v>
      </c>
      <c r="F893" s="652" t="s">
        <v>3046</v>
      </c>
      <c r="G893" s="651" t="s">
        <v>639</v>
      </c>
      <c r="H893" s="651" t="s">
        <v>2655</v>
      </c>
      <c r="I893" s="651" t="s">
        <v>237</v>
      </c>
      <c r="J893" s="651" t="s">
        <v>2656</v>
      </c>
      <c r="K893" s="651"/>
      <c r="L893" s="653">
        <v>86.324204897143701</v>
      </c>
      <c r="M893" s="653">
        <v>3</v>
      </c>
      <c r="N893" s="654">
        <v>258.97261469143109</v>
      </c>
    </row>
    <row r="894" spans="1:14" ht="14.4" customHeight="1" x14ac:dyDescent="0.3">
      <c r="A894" s="649" t="s">
        <v>595</v>
      </c>
      <c r="B894" s="650" t="s">
        <v>3038</v>
      </c>
      <c r="C894" s="651" t="s">
        <v>609</v>
      </c>
      <c r="D894" s="652" t="s">
        <v>3041</v>
      </c>
      <c r="E894" s="651" t="s">
        <v>627</v>
      </c>
      <c r="F894" s="652" t="s">
        <v>3046</v>
      </c>
      <c r="G894" s="651" t="s">
        <v>639</v>
      </c>
      <c r="H894" s="651" t="s">
        <v>2657</v>
      </c>
      <c r="I894" s="651" t="s">
        <v>237</v>
      </c>
      <c r="J894" s="651" t="s">
        <v>2658</v>
      </c>
      <c r="K894" s="651" t="s">
        <v>2659</v>
      </c>
      <c r="L894" s="653">
        <v>400.3599999999999</v>
      </c>
      <c r="M894" s="653">
        <v>1</v>
      </c>
      <c r="N894" s="654">
        <v>400.3599999999999</v>
      </c>
    </row>
    <row r="895" spans="1:14" ht="14.4" customHeight="1" x14ac:dyDescent="0.3">
      <c r="A895" s="649" t="s">
        <v>595</v>
      </c>
      <c r="B895" s="650" t="s">
        <v>3038</v>
      </c>
      <c r="C895" s="651" t="s">
        <v>609</v>
      </c>
      <c r="D895" s="652" t="s">
        <v>3041</v>
      </c>
      <c r="E895" s="651" t="s">
        <v>627</v>
      </c>
      <c r="F895" s="652" t="s">
        <v>3046</v>
      </c>
      <c r="G895" s="651" t="s">
        <v>639</v>
      </c>
      <c r="H895" s="651" t="s">
        <v>2660</v>
      </c>
      <c r="I895" s="651" t="s">
        <v>2660</v>
      </c>
      <c r="J895" s="651" t="s">
        <v>2661</v>
      </c>
      <c r="K895" s="651" t="s">
        <v>2662</v>
      </c>
      <c r="L895" s="653">
        <v>1122.835</v>
      </c>
      <c r="M895" s="653">
        <v>1</v>
      </c>
      <c r="N895" s="654">
        <v>1122.835</v>
      </c>
    </row>
    <row r="896" spans="1:14" ht="14.4" customHeight="1" x14ac:dyDescent="0.3">
      <c r="A896" s="649" t="s">
        <v>595</v>
      </c>
      <c r="B896" s="650" t="s">
        <v>3038</v>
      </c>
      <c r="C896" s="651" t="s">
        <v>609</v>
      </c>
      <c r="D896" s="652" t="s">
        <v>3041</v>
      </c>
      <c r="E896" s="651" t="s">
        <v>627</v>
      </c>
      <c r="F896" s="652" t="s">
        <v>3046</v>
      </c>
      <c r="G896" s="651" t="s">
        <v>639</v>
      </c>
      <c r="H896" s="651" t="s">
        <v>2168</v>
      </c>
      <c r="I896" s="651" t="s">
        <v>2168</v>
      </c>
      <c r="J896" s="651" t="s">
        <v>2169</v>
      </c>
      <c r="K896" s="651" t="s">
        <v>2170</v>
      </c>
      <c r="L896" s="653">
        <v>258.75118031575437</v>
      </c>
      <c r="M896" s="653">
        <v>2</v>
      </c>
      <c r="N896" s="654">
        <v>517.50236063150874</v>
      </c>
    </row>
    <row r="897" spans="1:14" ht="14.4" customHeight="1" x14ac:dyDescent="0.3">
      <c r="A897" s="649" t="s">
        <v>595</v>
      </c>
      <c r="B897" s="650" t="s">
        <v>3038</v>
      </c>
      <c r="C897" s="651" t="s">
        <v>609</v>
      </c>
      <c r="D897" s="652" t="s">
        <v>3041</v>
      </c>
      <c r="E897" s="651" t="s">
        <v>627</v>
      </c>
      <c r="F897" s="652" t="s">
        <v>3046</v>
      </c>
      <c r="G897" s="651" t="s">
        <v>639</v>
      </c>
      <c r="H897" s="651" t="s">
        <v>2171</v>
      </c>
      <c r="I897" s="651" t="s">
        <v>2172</v>
      </c>
      <c r="J897" s="651" t="s">
        <v>2173</v>
      </c>
      <c r="K897" s="651" t="s">
        <v>2174</v>
      </c>
      <c r="L897" s="653">
        <v>230.24</v>
      </c>
      <c r="M897" s="653">
        <v>1</v>
      </c>
      <c r="N897" s="654">
        <v>230.24</v>
      </c>
    </row>
    <row r="898" spans="1:14" ht="14.4" customHeight="1" x14ac:dyDescent="0.3">
      <c r="A898" s="649" t="s">
        <v>595</v>
      </c>
      <c r="B898" s="650" t="s">
        <v>3038</v>
      </c>
      <c r="C898" s="651" t="s">
        <v>609</v>
      </c>
      <c r="D898" s="652" t="s">
        <v>3041</v>
      </c>
      <c r="E898" s="651" t="s">
        <v>627</v>
      </c>
      <c r="F898" s="652" t="s">
        <v>3046</v>
      </c>
      <c r="G898" s="651" t="s">
        <v>639</v>
      </c>
      <c r="H898" s="651" t="s">
        <v>2663</v>
      </c>
      <c r="I898" s="651" t="s">
        <v>2663</v>
      </c>
      <c r="J898" s="651" t="s">
        <v>1158</v>
      </c>
      <c r="K898" s="651" t="s">
        <v>2664</v>
      </c>
      <c r="L898" s="653">
        <v>285.01637647058823</v>
      </c>
      <c r="M898" s="653">
        <v>17</v>
      </c>
      <c r="N898" s="654">
        <v>4845.2784000000001</v>
      </c>
    </row>
    <row r="899" spans="1:14" ht="14.4" customHeight="1" x14ac:dyDescent="0.3">
      <c r="A899" s="649" t="s">
        <v>595</v>
      </c>
      <c r="B899" s="650" t="s">
        <v>3038</v>
      </c>
      <c r="C899" s="651" t="s">
        <v>609</v>
      </c>
      <c r="D899" s="652" t="s">
        <v>3041</v>
      </c>
      <c r="E899" s="651" t="s">
        <v>627</v>
      </c>
      <c r="F899" s="652" t="s">
        <v>3046</v>
      </c>
      <c r="G899" s="651" t="s">
        <v>639</v>
      </c>
      <c r="H899" s="651" t="s">
        <v>1259</v>
      </c>
      <c r="I899" s="651" t="s">
        <v>237</v>
      </c>
      <c r="J899" s="651" t="s">
        <v>1260</v>
      </c>
      <c r="K899" s="651"/>
      <c r="L899" s="653">
        <v>265.74</v>
      </c>
      <c r="M899" s="653">
        <v>1</v>
      </c>
      <c r="N899" s="654">
        <v>265.74</v>
      </c>
    </row>
    <row r="900" spans="1:14" ht="14.4" customHeight="1" x14ac:dyDescent="0.3">
      <c r="A900" s="649" t="s">
        <v>595</v>
      </c>
      <c r="B900" s="650" t="s">
        <v>3038</v>
      </c>
      <c r="C900" s="651" t="s">
        <v>609</v>
      </c>
      <c r="D900" s="652" t="s">
        <v>3041</v>
      </c>
      <c r="E900" s="651" t="s">
        <v>627</v>
      </c>
      <c r="F900" s="652" t="s">
        <v>3046</v>
      </c>
      <c r="G900" s="651" t="s">
        <v>639</v>
      </c>
      <c r="H900" s="651" t="s">
        <v>1261</v>
      </c>
      <c r="I900" s="651" t="s">
        <v>1261</v>
      </c>
      <c r="J900" s="651" t="s">
        <v>805</v>
      </c>
      <c r="K900" s="651" t="s">
        <v>1262</v>
      </c>
      <c r="L900" s="653">
        <v>92.036066864715892</v>
      </c>
      <c r="M900" s="653">
        <v>5</v>
      </c>
      <c r="N900" s="654">
        <v>460.18033432357947</v>
      </c>
    </row>
    <row r="901" spans="1:14" ht="14.4" customHeight="1" x14ac:dyDescent="0.3">
      <c r="A901" s="649" t="s">
        <v>595</v>
      </c>
      <c r="B901" s="650" t="s">
        <v>3038</v>
      </c>
      <c r="C901" s="651" t="s">
        <v>609</v>
      </c>
      <c r="D901" s="652" t="s">
        <v>3041</v>
      </c>
      <c r="E901" s="651" t="s">
        <v>627</v>
      </c>
      <c r="F901" s="652" t="s">
        <v>3046</v>
      </c>
      <c r="G901" s="651" t="s">
        <v>639</v>
      </c>
      <c r="H901" s="651" t="s">
        <v>2665</v>
      </c>
      <c r="I901" s="651" t="s">
        <v>2666</v>
      </c>
      <c r="J901" s="651" t="s">
        <v>2667</v>
      </c>
      <c r="K901" s="651" t="s">
        <v>2668</v>
      </c>
      <c r="L901" s="653">
        <v>691.0799999999997</v>
      </c>
      <c r="M901" s="653">
        <v>1</v>
      </c>
      <c r="N901" s="654">
        <v>691.0799999999997</v>
      </c>
    </row>
    <row r="902" spans="1:14" ht="14.4" customHeight="1" x14ac:dyDescent="0.3">
      <c r="A902" s="649" t="s">
        <v>595</v>
      </c>
      <c r="B902" s="650" t="s">
        <v>3038</v>
      </c>
      <c r="C902" s="651" t="s">
        <v>609</v>
      </c>
      <c r="D902" s="652" t="s">
        <v>3041</v>
      </c>
      <c r="E902" s="651" t="s">
        <v>627</v>
      </c>
      <c r="F902" s="652" t="s">
        <v>3046</v>
      </c>
      <c r="G902" s="651" t="s">
        <v>639</v>
      </c>
      <c r="H902" s="651" t="s">
        <v>2181</v>
      </c>
      <c r="I902" s="651" t="s">
        <v>237</v>
      </c>
      <c r="J902" s="651" t="s">
        <v>2182</v>
      </c>
      <c r="K902" s="651"/>
      <c r="L902" s="653">
        <v>43.139872404200126</v>
      </c>
      <c r="M902" s="653">
        <v>6</v>
      </c>
      <c r="N902" s="654">
        <v>258.83923442520074</v>
      </c>
    </row>
    <row r="903" spans="1:14" ht="14.4" customHeight="1" x14ac:dyDescent="0.3">
      <c r="A903" s="649" t="s">
        <v>595</v>
      </c>
      <c r="B903" s="650" t="s">
        <v>3038</v>
      </c>
      <c r="C903" s="651" t="s">
        <v>609</v>
      </c>
      <c r="D903" s="652" t="s">
        <v>3041</v>
      </c>
      <c r="E903" s="651" t="s">
        <v>627</v>
      </c>
      <c r="F903" s="652" t="s">
        <v>3046</v>
      </c>
      <c r="G903" s="651" t="s">
        <v>639</v>
      </c>
      <c r="H903" s="651" t="s">
        <v>2183</v>
      </c>
      <c r="I903" s="651" t="s">
        <v>237</v>
      </c>
      <c r="J903" s="651" t="s">
        <v>2184</v>
      </c>
      <c r="K903" s="651"/>
      <c r="L903" s="653">
        <v>262.02999999999992</v>
      </c>
      <c r="M903" s="653">
        <v>1</v>
      </c>
      <c r="N903" s="654">
        <v>262.02999999999992</v>
      </c>
    </row>
    <row r="904" spans="1:14" ht="14.4" customHeight="1" x14ac:dyDescent="0.3">
      <c r="A904" s="649" t="s">
        <v>595</v>
      </c>
      <c r="B904" s="650" t="s">
        <v>3038</v>
      </c>
      <c r="C904" s="651" t="s">
        <v>609</v>
      </c>
      <c r="D904" s="652" t="s">
        <v>3041</v>
      </c>
      <c r="E904" s="651" t="s">
        <v>627</v>
      </c>
      <c r="F904" s="652" t="s">
        <v>3046</v>
      </c>
      <c r="G904" s="651" t="s">
        <v>639</v>
      </c>
      <c r="H904" s="651" t="s">
        <v>2669</v>
      </c>
      <c r="I904" s="651" t="s">
        <v>237</v>
      </c>
      <c r="J904" s="651" t="s">
        <v>2670</v>
      </c>
      <c r="K904" s="651"/>
      <c r="L904" s="653">
        <v>230.97775302208925</v>
      </c>
      <c r="M904" s="653">
        <v>1</v>
      </c>
      <c r="N904" s="654">
        <v>230.97775302208925</v>
      </c>
    </row>
    <row r="905" spans="1:14" ht="14.4" customHeight="1" x14ac:dyDescent="0.3">
      <c r="A905" s="649" t="s">
        <v>595</v>
      </c>
      <c r="B905" s="650" t="s">
        <v>3038</v>
      </c>
      <c r="C905" s="651" t="s">
        <v>609</v>
      </c>
      <c r="D905" s="652" t="s">
        <v>3041</v>
      </c>
      <c r="E905" s="651" t="s">
        <v>627</v>
      </c>
      <c r="F905" s="652" t="s">
        <v>3046</v>
      </c>
      <c r="G905" s="651" t="s">
        <v>639</v>
      </c>
      <c r="H905" s="651" t="s">
        <v>1271</v>
      </c>
      <c r="I905" s="651" t="s">
        <v>237</v>
      </c>
      <c r="J905" s="651" t="s">
        <v>1272</v>
      </c>
      <c r="K905" s="651"/>
      <c r="L905" s="653">
        <v>34.116</v>
      </c>
      <c r="M905" s="653">
        <v>20</v>
      </c>
      <c r="N905" s="654">
        <v>682.31999999999994</v>
      </c>
    </row>
    <row r="906" spans="1:14" ht="14.4" customHeight="1" x14ac:dyDescent="0.3">
      <c r="A906" s="649" t="s">
        <v>595</v>
      </c>
      <c r="B906" s="650" t="s">
        <v>3038</v>
      </c>
      <c r="C906" s="651" t="s">
        <v>609</v>
      </c>
      <c r="D906" s="652" t="s">
        <v>3041</v>
      </c>
      <c r="E906" s="651" t="s">
        <v>627</v>
      </c>
      <c r="F906" s="652" t="s">
        <v>3046</v>
      </c>
      <c r="G906" s="651" t="s">
        <v>639</v>
      </c>
      <c r="H906" s="651" t="s">
        <v>1273</v>
      </c>
      <c r="I906" s="651" t="s">
        <v>237</v>
      </c>
      <c r="J906" s="651" t="s">
        <v>1274</v>
      </c>
      <c r="K906" s="651" t="s">
        <v>1275</v>
      </c>
      <c r="L906" s="653">
        <v>12.95</v>
      </c>
      <c r="M906" s="653">
        <v>30</v>
      </c>
      <c r="N906" s="654">
        <v>388.5</v>
      </c>
    </row>
    <row r="907" spans="1:14" ht="14.4" customHeight="1" x14ac:dyDescent="0.3">
      <c r="A907" s="649" t="s">
        <v>595</v>
      </c>
      <c r="B907" s="650" t="s">
        <v>3038</v>
      </c>
      <c r="C907" s="651" t="s">
        <v>609</v>
      </c>
      <c r="D907" s="652" t="s">
        <v>3041</v>
      </c>
      <c r="E907" s="651" t="s">
        <v>627</v>
      </c>
      <c r="F907" s="652" t="s">
        <v>3046</v>
      </c>
      <c r="G907" s="651" t="s">
        <v>639</v>
      </c>
      <c r="H907" s="651" t="s">
        <v>2187</v>
      </c>
      <c r="I907" s="651" t="s">
        <v>237</v>
      </c>
      <c r="J907" s="651" t="s">
        <v>2188</v>
      </c>
      <c r="K907" s="651"/>
      <c r="L907" s="653">
        <v>27.170000000000009</v>
      </c>
      <c r="M907" s="653">
        <v>1</v>
      </c>
      <c r="N907" s="654">
        <v>27.170000000000009</v>
      </c>
    </row>
    <row r="908" spans="1:14" ht="14.4" customHeight="1" x14ac:dyDescent="0.3">
      <c r="A908" s="649" t="s">
        <v>595</v>
      </c>
      <c r="B908" s="650" t="s">
        <v>3038</v>
      </c>
      <c r="C908" s="651" t="s">
        <v>609</v>
      </c>
      <c r="D908" s="652" t="s">
        <v>3041</v>
      </c>
      <c r="E908" s="651" t="s">
        <v>627</v>
      </c>
      <c r="F908" s="652" t="s">
        <v>3046</v>
      </c>
      <c r="G908" s="651" t="s">
        <v>639</v>
      </c>
      <c r="H908" s="651" t="s">
        <v>2671</v>
      </c>
      <c r="I908" s="651" t="s">
        <v>2671</v>
      </c>
      <c r="J908" s="651" t="s">
        <v>2672</v>
      </c>
      <c r="K908" s="651" t="s">
        <v>1080</v>
      </c>
      <c r="L908" s="653">
        <v>111.29</v>
      </c>
      <c r="M908" s="653">
        <v>1</v>
      </c>
      <c r="N908" s="654">
        <v>111.29</v>
      </c>
    </row>
    <row r="909" spans="1:14" ht="14.4" customHeight="1" x14ac:dyDescent="0.3">
      <c r="A909" s="649" t="s">
        <v>595</v>
      </c>
      <c r="B909" s="650" t="s">
        <v>3038</v>
      </c>
      <c r="C909" s="651" t="s">
        <v>609</v>
      </c>
      <c r="D909" s="652" t="s">
        <v>3041</v>
      </c>
      <c r="E909" s="651" t="s">
        <v>627</v>
      </c>
      <c r="F909" s="652" t="s">
        <v>3046</v>
      </c>
      <c r="G909" s="651" t="s">
        <v>639</v>
      </c>
      <c r="H909" s="651" t="s">
        <v>2673</v>
      </c>
      <c r="I909" s="651" t="s">
        <v>237</v>
      </c>
      <c r="J909" s="651" t="s">
        <v>2674</v>
      </c>
      <c r="K909" s="651"/>
      <c r="L909" s="653">
        <v>38.609829290099391</v>
      </c>
      <c r="M909" s="653">
        <v>2</v>
      </c>
      <c r="N909" s="654">
        <v>77.219658580198782</v>
      </c>
    </row>
    <row r="910" spans="1:14" ht="14.4" customHeight="1" x14ac:dyDescent="0.3">
      <c r="A910" s="649" t="s">
        <v>595</v>
      </c>
      <c r="B910" s="650" t="s">
        <v>3038</v>
      </c>
      <c r="C910" s="651" t="s">
        <v>609</v>
      </c>
      <c r="D910" s="652" t="s">
        <v>3041</v>
      </c>
      <c r="E910" s="651" t="s">
        <v>627</v>
      </c>
      <c r="F910" s="652" t="s">
        <v>3046</v>
      </c>
      <c r="G910" s="651" t="s">
        <v>1281</v>
      </c>
      <c r="H910" s="651" t="s">
        <v>1282</v>
      </c>
      <c r="I910" s="651" t="s">
        <v>1282</v>
      </c>
      <c r="J910" s="651" t="s">
        <v>1283</v>
      </c>
      <c r="K910" s="651" t="s">
        <v>1284</v>
      </c>
      <c r="L910" s="653">
        <v>128.12995883783069</v>
      </c>
      <c r="M910" s="653">
        <v>2</v>
      </c>
      <c r="N910" s="654">
        <v>256.25991767566137</v>
      </c>
    </row>
    <row r="911" spans="1:14" ht="14.4" customHeight="1" x14ac:dyDescent="0.3">
      <c r="A911" s="649" t="s">
        <v>595</v>
      </c>
      <c r="B911" s="650" t="s">
        <v>3038</v>
      </c>
      <c r="C911" s="651" t="s">
        <v>609</v>
      </c>
      <c r="D911" s="652" t="s">
        <v>3041</v>
      </c>
      <c r="E911" s="651" t="s">
        <v>627</v>
      </c>
      <c r="F911" s="652" t="s">
        <v>3046</v>
      </c>
      <c r="G911" s="651" t="s">
        <v>1281</v>
      </c>
      <c r="H911" s="651" t="s">
        <v>1288</v>
      </c>
      <c r="I911" s="651" t="s">
        <v>1288</v>
      </c>
      <c r="J911" s="651" t="s">
        <v>1289</v>
      </c>
      <c r="K911" s="651" t="s">
        <v>1290</v>
      </c>
      <c r="L911" s="653">
        <v>24.390000000000004</v>
      </c>
      <c r="M911" s="653">
        <v>1</v>
      </c>
      <c r="N911" s="654">
        <v>24.390000000000004</v>
      </c>
    </row>
    <row r="912" spans="1:14" ht="14.4" customHeight="1" x14ac:dyDescent="0.3">
      <c r="A912" s="649" t="s">
        <v>595</v>
      </c>
      <c r="B912" s="650" t="s">
        <v>3038</v>
      </c>
      <c r="C912" s="651" t="s">
        <v>609</v>
      </c>
      <c r="D912" s="652" t="s">
        <v>3041</v>
      </c>
      <c r="E912" s="651" t="s">
        <v>627</v>
      </c>
      <c r="F912" s="652" t="s">
        <v>3046</v>
      </c>
      <c r="G912" s="651" t="s">
        <v>1281</v>
      </c>
      <c r="H912" s="651" t="s">
        <v>1291</v>
      </c>
      <c r="I912" s="651" t="s">
        <v>1292</v>
      </c>
      <c r="J912" s="651" t="s">
        <v>1293</v>
      </c>
      <c r="K912" s="651" t="s">
        <v>1294</v>
      </c>
      <c r="L912" s="653">
        <v>36.330022452447409</v>
      </c>
      <c r="M912" s="653">
        <v>9</v>
      </c>
      <c r="N912" s="654">
        <v>326.97020207202667</v>
      </c>
    </row>
    <row r="913" spans="1:14" ht="14.4" customHeight="1" x14ac:dyDescent="0.3">
      <c r="A913" s="649" t="s">
        <v>595</v>
      </c>
      <c r="B913" s="650" t="s">
        <v>3038</v>
      </c>
      <c r="C913" s="651" t="s">
        <v>609</v>
      </c>
      <c r="D913" s="652" t="s">
        <v>3041</v>
      </c>
      <c r="E913" s="651" t="s">
        <v>627</v>
      </c>
      <c r="F913" s="652" t="s">
        <v>3046</v>
      </c>
      <c r="G913" s="651" t="s">
        <v>1281</v>
      </c>
      <c r="H913" s="651" t="s">
        <v>2206</v>
      </c>
      <c r="I913" s="651" t="s">
        <v>2207</v>
      </c>
      <c r="J913" s="651" t="s">
        <v>2208</v>
      </c>
      <c r="K913" s="651" t="s">
        <v>1901</v>
      </c>
      <c r="L913" s="653">
        <v>94.959789294217757</v>
      </c>
      <c r="M913" s="653">
        <v>1</v>
      </c>
      <c r="N913" s="654">
        <v>94.959789294217757</v>
      </c>
    </row>
    <row r="914" spans="1:14" ht="14.4" customHeight="1" x14ac:dyDescent="0.3">
      <c r="A914" s="649" t="s">
        <v>595</v>
      </c>
      <c r="B914" s="650" t="s">
        <v>3038</v>
      </c>
      <c r="C914" s="651" t="s">
        <v>609</v>
      </c>
      <c r="D914" s="652" t="s">
        <v>3041</v>
      </c>
      <c r="E914" s="651" t="s">
        <v>627</v>
      </c>
      <c r="F914" s="652" t="s">
        <v>3046</v>
      </c>
      <c r="G914" s="651" t="s">
        <v>1281</v>
      </c>
      <c r="H914" s="651" t="s">
        <v>1299</v>
      </c>
      <c r="I914" s="651" t="s">
        <v>1300</v>
      </c>
      <c r="J914" s="651" t="s">
        <v>1301</v>
      </c>
      <c r="K914" s="651" t="s">
        <v>1302</v>
      </c>
      <c r="L914" s="653">
        <v>47.33013606067982</v>
      </c>
      <c r="M914" s="653">
        <v>1</v>
      </c>
      <c r="N914" s="654">
        <v>47.33013606067982</v>
      </c>
    </row>
    <row r="915" spans="1:14" ht="14.4" customHeight="1" x14ac:dyDescent="0.3">
      <c r="A915" s="649" t="s">
        <v>595</v>
      </c>
      <c r="B915" s="650" t="s">
        <v>3038</v>
      </c>
      <c r="C915" s="651" t="s">
        <v>609</v>
      </c>
      <c r="D915" s="652" t="s">
        <v>3041</v>
      </c>
      <c r="E915" s="651" t="s">
        <v>627</v>
      </c>
      <c r="F915" s="652" t="s">
        <v>3046</v>
      </c>
      <c r="G915" s="651" t="s">
        <v>1281</v>
      </c>
      <c r="H915" s="651" t="s">
        <v>2675</v>
      </c>
      <c r="I915" s="651" t="s">
        <v>2676</v>
      </c>
      <c r="J915" s="651" t="s">
        <v>2677</v>
      </c>
      <c r="K915" s="651" t="s">
        <v>2678</v>
      </c>
      <c r="L915" s="653">
        <v>123.29078452608366</v>
      </c>
      <c r="M915" s="653">
        <v>1</v>
      </c>
      <c r="N915" s="654">
        <v>123.29078452608366</v>
      </c>
    </row>
    <row r="916" spans="1:14" ht="14.4" customHeight="1" x14ac:dyDescent="0.3">
      <c r="A916" s="649" t="s">
        <v>595</v>
      </c>
      <c r="B916" s="650" t="s">
        <v>3038</v>
      </c>
      <c r="C916" s="651" t="s">
        <v>609</v>
      </c>
      <c r="D916" s="652" t="s">
        <v>3041</v>
      </c>
      <c r="E916" s="651" t="s">
        <v>627</v>
      </c>
      <c r="F916" s="652" t="s">
        <v>3046</v>
      </c>
      <c r="G916" s="651" t="s">
        <v>1281</v>
      </c>
      <c r="H916" s="651" t="s">
        <v>1306</v>
      </c>
      <c r="I916" s="651" t="s">
        <v>1307</v>
      </c>
      <c r="J916" s="651" t="s">
        <v>1308</v>
      </c>
      <c r="K916" s="651" t="s">
        <v>1309</v>
      </c>
      <c r="L916" s="653">
        <v>110.419999545661</v>
      </c>
      <c r="M916" s="653">
        <v>1</v>
      </c>
      <c r="N916" s="654">
        <v>110.419999545661</v>
      </c>
    </row>
    <row r="917" spans="1:14" ht="14.4" customHeight="1" x14ac:dyDescent="0.3">
      <c r="A917" s="649" t="s">
        <v>595</v>
      </c>
      <c r="B917" s="650" t="s">
        <v>3038</v>
      </c>
      <c r="C917" s="651" t="s">
        <v>609</v>
      </c>
      <c r="D917" s="652" t="s">
        <v>3041</v>
      </c>
      <c r="E917" s="651" t="s">
        <v>627</v>
      </c>
      <c r="F917" s="652" t="s">
        <v>3046</v>
      </c>
      <c r="G917" s="651" t="s">
        <v>1281</v>
      </c>
      <c r="H917" s="651" t="s">
        <v>1331</v>
      </c>
      <c r="I917" s="651" t="s">
        <v>1332</v>
      </c>
      <c r="J917" s="651" t="s">
        <v>1333</v>
      </c>
      <c r="K917" s="651" t="s">
        <v>1334</v>
      </c>
      <c r="L917" s="653">
        <v>61.339700126278551</v>
      </c>
      <c r="M917" s="653">
        <v>2</v>
      </c>
      <c r="N917" s="654">
        <v>122.6794002525571</v>
      </c>
    </row>
    <row r="918" spans="1:14" ht="14.4" customHeight="1" x14ac:dyDescent="0.3">
      <c r="A918" s="649" t="s">
        <v>595</v>
      </c>
      <c r="B918" s="650" t="s">
        <v>3038</v>
      </c>
      <c r="C918" s="651" t="s">
        <v>609</v>
      </c>
      <c r="D918" s="652" t="s">
        <v>3041</v>
      </c>
      <c r="E918" s="651" t="s">
        <v>627</v>
      </c>
      <c r="F918" s="652" t="s">
        <v>3046</v>
      </c>
      <c r="G918" s="651" t="s">
        <v>1281</v>
      </c>
      <c r="H918" s="651" t="s">
        <v>2679</v>
      </c>
      <c r="I918" s="651" t="s">
        <v>2680</v>
      </c>
      <c r="J918" s="651" t="s">
        <v>2681</v>
      </c>
      <c r="K918" s="651" t="s">
        <v>2342</v>
      </c>
      <c r="L918" s="653">
        <v>54.46</v>
      </c>
      <c r="M918" s="653">
        <v>4</v>
      </c>
      <c r="N918" s="654">
        <v>217.84</v>
      </c>
    </row>
    <row r="919" spans="1:14" ht="14.4" customHeight="1" x14ac:dyDescent="0.3">
      <c r="A919" s="649" t="s">
        <v>595</v>
      </c>
      <c r="B919" s="650" t="s">
        <v>3038</v>
      </c>
      <c r="C919" s="651" t="s">
        <v>609</v>
      </c>
      <c r="D919" s="652" t="s">
        <v>3041</v>
      </c>
      <c r="E919" s="651" t="s">
        <v>627</v>
      </c>
      <c r="F919" s="652" t="s">
        <v>3046</v>
      </c>
      <c r="G919" s="651" t="s">
        <v>1281</v>
      </c>
      <c r="H919" s="651" t="s">
        <v>2682</v>
      </c>
      <c r="I919" s="651" t="s">
        <v>2683</v>
      </c>
      <c r="J919" s="651" t="s">
        <v>2684</v>
      </c>
      <c r="K919" s="651" t="s">
        <v>2685</v>
      </c>
      <c r="L919" s="653">
        <v>49.040392018189003</v>
      </c>
      <c r="M919" s="653">
        <v>1</v>
      </c>
      <c r="N919" s="654">
        <v>49.040392018189003</v>
      </c>
    </row>
    <row r="920" spans="1:14" ht="14.4" customHeight="1" x14ac:dyDescent="0.3">
      <c r="A920" s="649" t="s">
        <v>595</v>
      </c>
      <c r="B920" s="650" t="s">
        <v>3038</v>
      </c>
      <c r="C920" s="651" t="s">
        <v>609</v>
      </c>
      <c r="D920" s="652" t="s">
        <v>3041</v>
      </c>
      <c r="E920" s="651" t="s">
        <v>627</v>
      </c>
      <c r="F920" s="652" t="s">
        <v>3046</v>
      </c>
      <c r="G920" s="651" t="s">
        <v>1281</v>
      </c>
      <c r="H920" s="651" t="s">
        <v>2686</v>
      </c>
      <c r="I920" s="651" t="s">
        <v>2687</v>
      </c>
      <c r="J920" s="651" t="s">
        <v>2688</v>
      </c>
      <c r="K920" s="651" t="s">
        <v>2689</v>
      </c>
      <c r="L920" s="653">
        <v>218.09974515609628</v>
      </c>
      <c r="M920" s="653">
        <v>1</v>
      </c>
      <c r="N920" s="654">
        <v>218.09974515609628</v>
      </c>
    </row>
    <row r="921" spans="1:14" ht="14.4" customHeight="1" x14ac:dyDescent="0.3">
      <c r="A921" s="649" t="s">
        <v>595</v>
      </c>
      <c r="B921" s="650" t="s">
        <v>3038</v>
      </c>
      <c r="C921" s="651" t="s">
        <v>609</v>
      </c>
      <c r="D921" s="652" t="s">
        <v>3041</v>
      </c>
      <c r="E921" s="651" t="s">
        <v>627</v>
      </c>
      <c r="F921" s="652" t="s">
        <v>3046</v>
      </c>
      <c r="G921" s="651" t="s">
        <v>1281</v>
      </c>
      <c r="H921" s="651" t="s">
        <v>1339</v>
      </c>
      <c r="I921" s="651" t="s">
        <v>1340</v>
      </c>
      <c r="J921" s="651" t="s">
        <v>1341</v>
      </c>
      <c r="K921" s="651" t="s">
        <v>1342</v>
      </c>
      <c r="L921" s="653">
        <v>114.77343056900403</v>
      </c>
      <c r="M921" s="653">
        <v>26</v>
      </c>
      <c r="N921" s="654">
        <v>2984.109194794105</v>
      </c>
    </row>
    <row r="922" spans="1:14" ht="14.4" customHeight="1" x14ac:dyDescent="0.3">
      <c r="A922" s="649" t="s">
        <v>595</v>
      </c>
      <c r="B922" s="650" t="s">
        <v>3038</v>
      </c>
      <c r="C922" s="651" t="s">
        <v>609</v>
      </c>
      <c r="D922" s="652" t="s">
        <v>3041</v>
      </c>
      <c r="E922" s="651" t="s">
        <v>627</v>
      </c>
      <c r="F922" s="652" t="s">
        <v>3046</v>
      </c>
      <c r="G922" s="651" t="s">
        <v>1281</v>
      </c>
      <c r="H922" s="651" t="s">
        <v>2220</v>
      </c>
      <c r="I922" s="651" t="s">
        <v>2221</v>
      </c>
      <c r="J922" s="651" t="s">
        <v>2222</v>
      </c>
      <c r="K922" s="651" t="s">
        <v>2223</v>
      </c>
      <c r="L922" s="653">
        <v>62.049999999999969</v>
      </c>
      <c r="M922" s="653">
        <v>1</v>
      </c>
      <c r="N922" s="654">
        <v>62.049999999999969</v>
      </c>
    </row>
    <row r="923" spans="1:14" ht="14.4" customHeight="1" x14ac:dyDescent="0.3">
      <c r="A923" s="649" t="s">
        <v>595</v>
      </c>
      <c r="B923" s="650" t="s">
        <v>3038</v>
      </c>
      <c r="C923" s="651" t="s">
        <v>609</v>
      </c>
      <c r="D923" s="652" t="s">
        <v>3041</v>
      </c>
      <c r="E923" s="651" t="s">
        <v>627</v>
      </c>
      <c r="F923" s="652" t="s">
        <v>3046</v>
      </c>
      <c r="G923" s="651" t="s">
        <v>1281</v>
      </c>
      <c r="H923" s="651" t="s">
        <v>1343</v>
      </c>
      <c r="I923" s="651" t="s">
        <v>1344</v>
      </c>
      <c r="J923" s="651" t="s">
        <v>1345</v>
      </c>
      <c r="K923" s="651" t="s">
        <v>1346</v>
      </c>
      <c r="L923" s="653">
        <v>45.567999999999998</v>
      </c>
      <c r="M923" s="653">
        <v>5</v>
      </c>
      <c r="N923" s="654">
        <v>227.83999999999997</v>
      </c>
    </row>
    <row r="924" spans="1:14" ht="14.4" customHeight="1" x14ac:dyDescent="0.3">
      <c r="A924" s="649" t="s">
        <v>595</v>
      </c>
      <c r="B924" s="650" t="s">
        <v>3038</v>
      </c>
      <c r="C924" s="651" t="s">
        <v>609</v>
      </c>
      <c r="D924" s="652" t="s">
        <v>3041</v>
      </c>
      <c r="E924" s="651" t="s">
        <v>627</v>
      </c>
      <c r="F924" s="652" t="s">
        <v>3046</v>
      </c>
      <c r="G924" s="651" t="s">
        <v>1281</v>
      </c>
      <c r="H924" s="651" t="s">
        <v>1347</v>
      </c>
      <c r="I924" s="651" t="s">
        <v>1348</v>
      </c>
      <c r="J924" s="651" t="s">
        <v>1349</v>
      </c>
      <c r="K924" s="651" t="s">
        <v>1350</v>
      </c>
      <c r="L924" s="653">
        <v>79.83</v>
      </c>
      <c r="M924" s="653">
        <v>2</v>
      </c>
      <c r="N924" s="654">
        <v>159.66</v>
      </c>
    </row>
    <row r="925" spans="1:14" ht="14.4" customHeight="1" x14ac:dyDescent="0.3">
      <c r="A925" s="649" t="s">
        <v>595</v>
      </c>
      <c r="B925" s="650" t="s">
        <v>3038</v>
      </c>
      <c r="C925" s="651" t="s">
        <v>609</v>
      </c>
      <c r="D925" s="652" t="s">
        <v>3041</v>
      </c>
      <c r="E925" s="651" t="s">
        <v>627</v>
      </c>
      <c r="F925" s="652" t="s">
        <v>3046</v>
      </c>
      <c r="G925" s="651" t="s">
        <v>1281</v>
      </c>
      <c r="H925" s="651" t="s">
        <v>1351</v>
      </c>
      <c r="I925" s="651" t="s">
        <v>1352</v>
      </c>
      <c r="J925" s="651" t="s">
        <v>1353</v>
      </c>
      <c r="K925" s="651" t="s">
        <v>1354</v>
      </c>
      <c r="L925" s="653">
        <v>3449.9983598896069</v>
      </c>
      <c r="M925" s="653">
        <v>24</v>
      </c>
      <c r="N925" s="654">
        <v>82799.960637350567</v>
      </c>
    </row>
    <row r="926" spans="1:14" ht="14.4" customHeight="1" x14ac:dyDescent="0.3">
      <c r="A926" s="649" t="s">
        <v>595</v>
      </c>
      <c r="B926" s="650" t="s">
        <v>3038</v>
      </c>
      <c r="C926" s="651" t="s">
        <v>609</v>
      </c>
      <c r="D926" s="652" t="s">
        <v>3041</v>
      </c>
      <c r="E926" s="651" t="s">
        <v>627</v>
      </c>
      <c r="F926" s="652" t="s">
        <v>3046</v>
      </c>
      <c r="G926" s="651" t="s">
        <v>1281</v>
      </c>
      <c r="H926" s="651" t="s">
        <v>1355</v>
      </c>
      <c r="I926" s="651" t="s">
        <v>1356</v>
      </c>
      <c r="J926" s="651" t="s">
        <v>1357</v>
      </c>
      <c r="K926" s="651" t="s">
        <v>1358</v>
      </c>
      <c r="L926" s="653">
        <v>76.489763562054961</v>
      </c>
      <c r="M926" s="653">
        <v>1</v>
      </c>
      <c r="N926" s="654">
        <v>76.489763562054961</v>
      </c>
    </row>
    <row r="927" spans="1:14" ht="14.4" customHeight="1" x14ac:dyDescent="0.3">
      <c r="A927" s="649" t="s">
        <v>595</v>
      </c>
      <c r="B927" s="650" t="s">
        <v>3038</v>
      </c>
      <c r="C927" s="651" t="s">
        <v>609</v>
      </c>
      <c r="D927" s="652" t="s">
        <v>3041</v>
      </c>
      <c r="E927" s="651" t="s">
        <v>627</v>
      </c>
      <c r="F927" s="652" t="s">
        <v>3046</v>
      </c>
      <c r="G927" s="651" t="s">
        <v>1281</v>
      </c>
      <c r="H927" s="651" t="s">
        <v>1359</v>
      </c>
      <c r="I927" s="651" t="s">
        <v>1360</v>
      </c>
      <c r="J927" s="651" t="s">
        <v>1361</v>
      </c>
      <c r="K927" s="651" t="s">
        <v>1362</v>
      </c>
      <c r="L927" s="653">
        <v>91.85</v>
      </c>
      <c r="M927" s="653">
        <v>2</v>
      </c>
      <c r="N927" s="654">
        <v>183.7</v>
      </c>
    </row>
    <row r="928" spans="1:14" ht="14.4" customHeight="1" x14ac:dyDescent="0.3">
      <c r="A928" s="649" t="s">
        <v>595</v>
      </c>
      <c r="B928" s="650" t="s">
        <v>3038</v>
      </c>
      <c r="C928" s="651" t="s">
        <v>609</v>
      </c>
      <c r="D928" s="652" t="s">
        <v>3041</v>
      </c>
      <c r="E928" s="651" t="s">
        <v>627</v>
      </c>
      <c r="F928" s="652" t="s">
        <v>3046</v>
      </c>
      <c r="G928" s="651" t="s">
        <v>1281</v>
      </c>
      <c r="H928" s="651" t="s">
        <v>1363</v>
      </c>
      <c r="I928" s="651" t="s">
        <v>1364</v>
      </c>
      <c r="J928" s="651" t="s">
        <v>1365</v>
      </c>
      <c r="K928" s="651" t="s">
        <v>1366</v>
      </c>
      <c r="L928" s="653">
        <v>50.58491537019173</v>
      </c>
      <c r="M928" s="653">
        <v>2</v>
      </c>
      <c r="N928" s="654">
        <v>101.16983074038346</v>
      </c>
    </row>
    <row r="929" spans="1:14" ht="14.4" customHeight="1" x14ac:dyDescent="0.3">
      <c r="A929" s="649" t="s">
        <v>595</v>
      </c>
      <c r="B929" s="650" t="s">
        <v>3038</v>
      </c>
      <c r="C929" s="651" t="s">
        <v>609</v>
      </c>
      <c r="D929" s="652" t="s">
        <v>3041</v>
      </c>
      <c r="E929" s="651" t="s">
        <v>627</v>
      </c>
      <c r="F929" s="652" t="s">
        <v>3046</v>
      </c>
      <c r="G929" s="651" t="s">
        <v>1281</v>
      </c>
      <c r="H929" s="651" t="s">
        <v>2690</v>
      </c>
      <c r="I929" s="651" t="s">
        <v>2691</v>
      </c>
      <c r="J929" s="651" t="s">
        <v>2692</v>
      </c>
      <c r="K929" s="651" t="s">
        <v>2693</v>
      </c>
      <c r="L929" s="653">
        <v>180.68</v>
      </c>
      <c r="M929" s="653">
        <v>2</v>
      </c>
      <c r="N929" s="654">
        <v>361.36</v>
      </c>
    </row>
    <row r="930" spans="1:14" ht="14.4" customHeight="1" x14ac:dyDescent="0.3">
      <c r="A930" s="649" t="s">
        <v>595</v>
      </c>
      <c r="B930" s="650" t="s">
        <v>3038</v>
      </c>
      <c r="C930" s="651" t="s">
        <v>609</v>
      </c>
      <c r="D930" s="652" t="s">
        <v>3041</v>
      </c>
      <c r="E930" s="651" t="s">
        <v>627</v>
      </c>
      <c r="F930" s="652" t="s">
        <v>3046</v>
      </c>
      <c r="G930" s="651" t="s">
        <v>1281</v>
      </c>
      <c r="H930" s="651" t="s">
        <v>2251</v>
      </c>
      <c r="I930" s="651" t="s">
        <v>2252</v>
      </c>
      <c r="J930" s="651" t="s">
        <v>1377</v>
      </c>
      <c r="K930" s="651" t="s">
        <v>2253</v>
      </c>
      <c r="L930" s="653">
        <v>57.980058354274007</v>
      </c>
      <c r="M930" s="653">
        <v>2</v>
      </c>
      <c r="N930" s="654">
        <v>115.96011670854801</v>
      </c>
    </row>
    <row r="931" spans="1:14" ht="14.4" customHeight="1" x14ac:dyDescent="0.3">
      <c r="A931" s="649" t="s">
        <v>595</v>
      </c>
      <c r="B931" s="650" t="s">
        <v>3038</v>
      </c>
      <c r="C931" s="651" t="s">
        <v>609</v>
      </c>
      <c r="D931" s="652" t="s">
        <v>3041</v>
      </c>
      <c r="E931" s="651" t="s">
        <v>627</v>
      </c>
      <c r="F931" s="652" t="s">
        <v>3046</v>
      </c>
      <c r="G931" s="651" t="s">
        <v>1281</v>
      </c>
      <c r="H931" s="651" t="s">
        <v>2254</v>
      </c>
      <c r="I931" s="651" t="s">
        <v>2254</v>
      </c>
      <c r="J931" s="651" t="s">
        <v>1462</v>
      </c>
      <c r="K931" s="651" t="s">
        <v>2255</v>
      </c>
      <c r="L931" s="653">
        <v>65.34999999999998</v>
      </c>
      <c r="M931" s="653">
        <v>1</v>
      </c>
      <c r="N931" s="654">
        <v>65.34999999999998</v>
      </c>
    </row>
    <row r="932" spans="1:14" ht="14.4" customHeight="1" x14ac:dyDescent="0.3">
      <c r="A932" s="649" t="s">
        <v>595</v>
      </c>
      <c r="B932" s="650" t="s">
        <v>3038</v>
      </c>
      <c r="C932" s="651" t="s">
        <v>609</v>
      </c>
      <c r="D932" s="652" t="s">
        <v>3041</v>
      </c>
      <c r="E932" s="651" t="s">
        <v>627</v>
      </c>
      <c r="F932" s="652" t="s">
        <v>3046</v>
      </c>
      <c r="G932" s="651" t="s">
        <v>1281</v>
      </c>
      <c r="H932" s="651" t="s">
        <v>1379</v>
      </c>
      <c r="I932" s="651" t="s">
        <v>1380</v>
      </c>
      <c r="J932" s="651" t="s">
        <v>1381</v>
      </c>
      <c r="K932" s="651" t="s">
        <v>1382</v>
      </c>
      <c r="L932" s="653">
        <v>337.5833333333332</v>
      </c>
      <c r="M932" s="653">
        <v>3</v>
      </c>
      <c r="N932" s="654">
        <v>1012.7499999999995</v>
      </c>
    </row>
    <row r="933" spans="1:14" ht="14.4" customHeight="1" x14ac:dyDescent="0.3">
      <c r="A933" s="649" t="s">
        <v>595</v>
      </c>
      <c r="B933" s="650" t="s">
        <v>3038</v>
      </c>
      <c r="C933" s="651" t="s">
        <v>609</v>
      </c>
      <c r="D933" s="652" t="s">
        <v>3041</v>
      </c>
      <c r="E933" s="651" t="s">
        <v>627</v>
      </c>
      <c r="F933" s="652" t="s">
        <v>3046</v>
      </c>
      <c r="G933" s="651" t="s">
        <v>1281</v>
      </c>
      <c r="H933" s="651" t="s">
        <v>2256</v>
      </c>
      <c r="I933" s="651" t="s">
        <v>2257</v>
      </c>
      <c r="J933" s="651" t="s">
        <v>2258</v>
      </c>
      <c r="K933" s="651" t="s">
        <v>1734</v>
      </c>
      <c r="L933" s="653">
        <v>47.330000000000013</v>
      </c>
      <c r="M933" s="653">
        <v>1</v>
      </c>
      <c r="N933" s="654">
        <v>47.330000000000013</v>
      </c>
    </row>
    <row r="934" spans="1:14" ht="14.4" customHeight="1" x14ac:dyDescent="0.3">
      <c r="A934" s="649" t="s">
        <v>595</v>
      </c>
      <c r="B934" s="650" t="s">
        <v>3038</v>
      </c>
      <c r="C934" s="651" t="s">
        <v>609</v>
      </c>
      <c r="D934" s="652" t="s">
        <v>3041</v>
      </c>
      <c r="E934" s="651" t="s">
        <v>627</v>
      </c>
      <c r="F934" s="652" t="s">
        <v>3046</v>
      </c>
      <c r="G934" s="651" t="s">
        <v>1281</v>
      </c>
      <c r="H934" s="651" t="s">
        <v>2694</v>
      </c>
      <c r="I934" s="651" t="s">
        <v>2695</v>
      </c>
      <c r="J934" s="651" t="s">
        <v>2696</v>
      </c>
      <c r="K934" s="651" t="s">
        <v>2697</v>
      </c>
      <c r="L934" s="653">
        <v>330.8</v>
      </c>
      <c r="M934" s="653">
        <v>1</v>
      </c>
      <c r="N934" s="654">
        <v>330.8</v>
      </c>
    </row>
    <row r="935" spans="1:14" ht="14.4" customHeight="1" x14ac:dyDescent="0.3">
      <c r="A935" s="649" t="s">
        <v>595</v>
      </c>
      <c r="B935" s="650" t="s">
        <v>3038</v>
      </c>
      <c r="C935" s="651" t="s">
        <v>609</v>
      </c>
      <c r="D935" s="652" t="s">
        <v>3041</v>
      </c>
      <c r="E935" s="651" t="s">
        <v>627</v>
      </c>
      <c r="F935" s="652" t="s">
        <v>3046</v>
      </c>
      <c r="G935" s="651" t="s">
        <v>1281</v>
      </c>
      <c r="H935" s="651" t="s">
        <v>1387</v>
      </c>
      <c r="I935" s="651" t="s">
        <v>1388</v>
      </c>
      <c r="J935" s="651" t="s">
        <v>1389</v>
      </c>
      <c r="K935" s="651" t="s">
        <v>1219</v>
      </c>
      <c r="L935" s="653">
        <v>71.414219794023808</v>
      </c>
      <c r="M935" s="653">
        <v>45</v>
      </c>
      <c r="N935" s="654">
        <v>3213.6398907310713</v>
      </c>
    </row>
    <row r="936" spans="1:14" ht="14.4" customHeight="1" x14ac:dyDescent="0.3">
      <c r="A936" s="649" t="s">
        <v>595</v>
      </c>
      <c r="B936" s="650" t="s">
        <v>3038</v>
      </c>
      <c r="C936" s="651" t="s">
        <v>609</v>
      </c>
      <c r="D936" s="652" t="s">
        <v>3041</v>
      </c>
      <c r="E936" s="651" t="s">
        <v>627</v>
      </c>
      <c r="F936" s="652" t="s">
        <v>3046</v>
      </c>
      <c r="G936" s="651" t="s">
        <v>1281</v>
      </c>
      <c r="H936" s="651" t="s">
        <v>2698</v>
      </c>
      <c r="I936" s="651" t="s">
        <v>2699</v>
      </c>
      <c r="J936" s="651" t="s">
        <v>2258</v>
      </c>
      <c r="K936" s="651" t="s">
        <v>1826</v>
      </c>
      <c r="L936" s="653">
        <v>105.81563852332904</v>
      </c>
      <c r="M936" s="653">
        <v>2</v>
      </c>
      <c r="N936" s="654">
        <v>211.63127704665808</v>
      </c>
    </row>
    <row r="937" spans="1:14" ht="14.4" customHeight="1" x14ac:dyDescent="0.3">
      <c r="A937" s="649" t="s">
        <v>595</v>
      </c>
      <c r="B937" s="650" t="s">
        <v>3038</v>
      </c>
      <c r="C937" s="651" t="s">
        <v>609</v>
      </c>
      <c r="D937" s="652" t="s">
        <v>3041</v>
      </c>
      <c r="E937" s="651" t="s">
        <v>627</v>
      </c>
      <c r="F937" s="652" t="s">
        <v>3046</v>
      </c>
      <c r="G937" s="651" t="s">
        <v>1281</v>
      </c>
      <c r="H937" s="651" t="s">
        <v>1394</v>
      </c>
      <c r="I937" s="651" t="s">
        <v>1395</v>
      </c>
      <c r="J937" s="651" t="s">
        <v>1396</v>
      </c>
      <c r="K937" s="651" t="s">
        <v>1397</v>
      </c>
      <c r="L937" s="653">
        <v>62.983357271057969</v>
      </c>
      <c r="M937" s="653">
        <v>3</v>
      </c>
      <c r="N937" s="654">
        <v>188.95007181317391</v>
      </c>
    </row>
    <row r="938" spans="1:14" ht="14.4" customHeight="1" x14ac:dyDescent="0.3">
      <c r="A938" s="649" t="s">
        <v>595</v>
      </c>
      <c r="B938" s="650" t="s">
        <v>3038</v>
      </c>
      <c r="C938" s="651" t="s">
        <v>609</v>
      </c>
      <c r="D938" s="652" t="s">
        <v>3041</v>
      </c>
      <c r="E938" s="651" t="s">
        <v>627</v>
      </c>
      <c r="F938" s="652" t="s">
        <v>3046</v>
      </c>
      <c r="G938" s="651" t="s">
        <v>1281</v>
      </c>
      <c r="H938" s="651" t="s">
        <v>2700</v>
      </c>
      <c r="I938" s="651" t="s">
        <v>2701</v>
      </c>
      <c r="J938" s="651" t="s">
        <v>2702</v>
      </c>
      <c r="K938" s="651" t="s">
        <v>1346</v>
      </c>
      <c r="L938" s="653">
        <v>89.080674441064104</v>
      </c>
      <c r="M938" s="653">
        <v>1</v>
      </c>
      <c r="N938" s="654">
        <v>89.080674441064104</v>
      </c>
    </row>
    <row r="939" spans="1:14" ht="14.4" customHeight="1" x14ac:dyDescent="0.3">
      <c r="A939" s="649" t="s">
        <v>595</v>
      </c>
      <c r="B939" s="650" t="s">
        <v>3038</v>
      </c>
      <c r="C939" s="651" t="s">
        <v>609</v>
      </c>
      <c r="D939" s="652" t="s">
        <v>3041</v>
      </c>
      <c r="E939" s="651" t="s">
        <v>627</v>
      </c>
      <c r="F939" s="652" t="s">
        <v>3046</v>
      </c>
      <c r="G939" s="651" t="s">
        <v>1281</v>
      </c>
      <c r="H939" s="651" t="s">
        <v>2271</v>
      </c>
      <c r="I939" s="651" t="s">
        <v>2272</v>
      </c>
      <c r="J939" s="651" t="s">
        <v>2273</v>
      </c>
      <c r="K939" s="651" t="s">
        <v>935</v>
      </c>
      <c r="L939" s="653">
        <v>151.34</v>
      </c>
      <c r="M939" s="653">
        <v>1</v>
      </c>
      <c r="N939" s="654">
        <v>151.34</v>
      </c>
    </row>
    <row r="940" spans="1:14" ht="14.4" customHeight="1" x14ac:dyDescent="0.3">
      <c r="A940" s="649" t="s">
        <v>595</v>
      </c>
      <c r="B940" s="650" t="s">
        <v>3038</v>
      </c>
      <c r="C940" s="651" t="s">
        <v>609</v>
      </c>
      <c r="D940" s="652" t="s">
        <v>3041</v>
      </c>
      <c r="E940" s="651" t="s">
        <v>627</v>
      </c>
      <c r="F940" s="652" t="s">
        <v>3046</v>
      </c>
      <c r="G940" s="651" t="s">
        <v>1281</v>
      </c>
      <c r="H940" s="651" t="s">
        <v>2703</v>
      </c>
      <c r="I940" s="651" t="s">
        <v>2704</v>
      </c>
      <c r="J940" s="651" t="s">
        <v>2705</v>
      </c>
      <c r="K940" s="651" t="s">
        <v>2706</v>
      </c>
      <c r="L940" s="653">
        <v>30.650126186193202</v>
      </c>
      <c r="M940" s="653">
        <v>1</v>
      </c>
      <c r="N940" s="654">
        <v>30.650126186193202</v>
      </c>
    </row>
    <row r="941" spans="1:14" ht="14.4" customHeight="1" x14ac:dyDescent="0.3">
      <c r="A941" s="649" t="s">
        <v>595</v>
      </c>
      <c r="B941" s="650" t="s">
        <v>3038</v>
      </c>
      <c r="C941" s="651" t="s">
        <v>609</v>
      </c>
      <c r="D941" s="652" t="s">
        <v>3041</v>
      </c>
      <c r="E941" s="651" t="s">
        <v>627</v>
      </c>
      <c r="F941" s="652" t="s">
        <v>3046</v>
      </c>
      <c r="G941" s="651" t="s">
        <v>1281</v>
      </c>
      <c r="H941" s="651" t="s">
        <v>1398</v>
      </c>
      <c r="I941" s="651" t="s">
        <v>1399</v>
      </c>
      <c r="J941" s="651" t="s">
        <v>1400</v>
      </c>
      <c r="K941" s="651" t="s">
        <v>1401</v>
      </c>
      <c r="L941" s="653">
        <v>23.970006538730871</v>
      </c>
      <c r="M941" s="653">
        <v>1</v>
      </c>
      <c r="N941" s="654">
        <v>23.970006538730871</v>
      </c>
    </row>
    <row r="942" spans="1:14" ht="14.4" customHeight="1" x14ac:dyDescent="0.3">
      <c r="A942" s="649" t="s">
        <v>595</v>
      </c>
      <c r="B942" s="650" t="s">
        <v>3038</v>
      </c>
      <c r="C942" s="651" t="s">
        <v>609</v>
      </c>
      <c r="D942" s="652" t="s">
        <v>3041</v>
      </c>
      <c r="E942" s="651" t="s">
        <v>627</v>
      </c>
      <c r="F942" s="652" t="s">
        <v>3046</v>
      </c>
      <c r="G942" s="651" t="s">
        <v>1281</v>
      </c>
      <c r="H942" s="651" t="s">
        <v>2282</v>
      </c>
      <c r="I942" s="651" t="s">
        <v>2283</v>
      </c>
      <c r="J942" s="651" t="s">
        <v>2284</v>
      </c>
      <c r="K942" s="651" t="s">
        <v>2285</v>
      </c>
      <c r="L942" s="653">
        <v>121.77011511802033</v>
      </c>
      <c r="M942" s="653">
        <v>4</v>
      </c>
      <c r="N942" s="654">
        <v>487.08046047208131</v>
      </c>
    </row>
    <row r="943" spans="1:14" ht="14.4" customHeight="1" x14ac:dyDescent="0.3">
      <c r="A943" s="649" t="s">
        <v>595</v>
      </c>
      <c r="B943" s="650" t="s">
        <v>3038</v>
      </c>
      <c r="C943" s="651" t="s">
        <v>609</v>
      </c>
      <c r="D943" s="652" t="s">
        <v>3041</v>
      </c>
      <c r="E943" s="651" t="s">
        <v>627</v>
      </c>
      <c r="F943" s="652" t="s">
        <v>3046</v>
      </c>
      <c r="G943" s="651" t="s">
        <v>1281</v>
      </c>
      <c r="H943" s="651" t="s">
        <v>1405</v>
      </c>
      <c r="I943" s="651" t="s">
        <v>1406</v>
      </c>
      <c r="J943" s="651" t="s">
        <v>1407</v>
      </c>
      <c r="K943" s="651" t="s">
        <v>1408</v>
      </c>
      <c r="L943" s="653">
        <v>472.47989163049868</v>
      </c>
      <c r="M943" s="653">
        <v>9</v>
      </c>
      <c r="N943" s="654">
        <v>4252.319024674488</v>
      </c>
    </row>
    <row r="944" spans="1:14" ht="14.4" customHeight="1" x14ac:dyDescent="0.3">
      <c r="A944" s="649" t="s">
        <v>595</v>
      </c>
      <c r="B944" s="650" t="s">
        <v>3038</v>
      </c>
      <c r="C944" s="651" t="s">
        <v>609</v>
      </c>
      <c r="D944" s="652" t="s">
        <v>3041</v>
      </c>
      <c r="E944" s="651" t="s">
        <v>627</v>
      </c>
      <c r="F944" s="652" t="s">
        <v>3046</v>
      </c>
      <c r="G944" s="651" t="s">
        <v>1281</v>
      </c>
      <c r="H944" s="651" t="s">
        <v>1409</v>
      </c>
      <c r="I944" s="651" t="s">
        <v>1410</v>
      </c>
      <c r="J944" s="651" t="s">
        <v>1341</v>
      </c>
      <c r="K944" s="651" t="s">
        <v>1411</v>
      </c>
      <c r="L944" s="653">
        <v>72.210157367616517</v>
      </c>
      <c r="M944" s="653">
        <v>3</v>
      </c>
      <c r="N944" s="654">
        <v>216.63047210284955</v>
      </c>
    </row>
    <row r="945" spans="1:14" ht="14.4" customHeight="1" x14ac:dyDescent="0.3">
      <c r="A945" s="649" t="s">
        <v>595</v>
      </c>
      <c r="B945" s="650" t="s">
        <v>3038</v>
      </c>
      <c r="C945" s="651" t="s">
        <v>609</v>
      </c>
      <c r="D945" s="652" t="s">
        <v>3041</v>
      </c>
      <c r="E945" s="651" t="s">
        <v>627</v>
      </c>
      <c r="F945" s="652" t="s">
        <v>3046</v>
      </c>
      <c r="G945" s="651" t="s">
        <v>1281</v>
      </c>
      <c r="H945" s="651" t="s">
        <v>1412</v>
      </c>
      <c r="I945" s="651" t="s">
        <v>1413</v>
      </c>
      <c r="J945" s="651" t="s">
        <v>1414</v>
      </c>
      <c r="K945" s="651" t="s">
        <v>1415</v>
      </c>
      <c r="L945" s="653">
        <v>714.44214171206079</v>
      </c>
      <c r="M945" s="653">
        <v>1</v>
      </c>
      <c r="N945" s="654">
        <v>714.44214171206079</v>
      </c>
    </row>
    <row r="946" spans="1:14" ht="14.4" customHeight="1" x14ac:dyDescent="0.3">
      <c r="A946" s="649" t="s">
        <v>595</v>
      </c>
      <c r="B946" s="650" t="s">
        <v>3038</v>
      </c>
      <c r="C946" s="651" t="s">
        <v>609</v>
      </c>
      <c r="D946" s="652" t="s">
        <v>3041</v>
      </c>
      <c r="E946" s="651" t="s">
        <v>627</v>
      </c>
      <c r="F946" s="652" t="s">
        <v>3046</v>
      </c>
      <c r="G946" s="651" t="s">
        <v>1281</v>
      </c>
      <c r="H946" s="651" t="s">
        <v>1416</v>
      </c>
      <c r="I946" s="651" t="s">
        <v>1417</v>
      </c>
      <c r="J946" s="651" t="s">
        <v>1418</v>
      </c>
      <c r="K946" s="651" t="s">
        <v>1419</v>
      </c>
      <c r="L946" s="653">
        <v>70.943927465927814</v>
      </c>
      <c r="M946" s="653">
        <v>330</v>
      </c>
      <c r="N946" s="654">
        <v>23411.496063756178</v>
      </c>
    </row>
    <row r="947" spans="1:14" ht="14.4" customHeight="1" x14ac:dyDescent="0.3">
      <c r="A947" s="649" t="s">
        <v>595</v>
      </c>
      <c r="B947" s="650" t="s">
        <v>3038</v>
      </c>
      <c r="C947" s="651" t="s">
        <v>609</v>
      </c>
      <c r="D947" s="652" t="s">
        <v>3041</v>
      </c>
      <c r="E947" s="651" t="s">
        <v>627</v>
      </c>
      <c r="F947" s="652" t="s">
        <v>3046</v>
      </c>
      <c r="G947" s="651" t="s">
        <v>1281</v>
      </c>
      <c r="H947" s="651" t="s">
        <v>2289</v>
      </c>
      <c r="I947" s="651" t="s">
        <v>2290</v>
      </c>
      <c r="J947" s="651" t="s">
        <v>2291</v>
      </c>
      <c r="K947" s="651" t="s">
        <v>2292</v>
      </c>
      <c r="L947" s="653">
        <v>18.93</v>
      </c>
      <c r="M947" s="653">
        <v>1</v>
      </c>
      <c r="N947" s="654">
        <v>18.93</v>
      </c>
    </row>
    <row r="948" spans="1:14" ht="14.4" customHeight="1" x14ac:dyDescent="0.3">
      <c r="A948" s="649" t="s">
        <v>595</v>
      </c>
      <c r="B948" s="650" t="s">
        <v>3038</v>
      </c>
      <c r="C948" s="651" t="s">
        <v>609</v>
      </c>
      <c r="D948" s="652" t="s">
        <v>3041</v>
      </c>
      <c r="E948" s="651" t="s">
        <v>627</v>
      </c>
      <c r="F948" s="652" t="s">
        <v>3046</v>
      </c>
      <c r="G948" s="651" t="s">
        <v>1281</v>
      </c>
      <c r="H948" s="651" t="s">
        <v>1420</v>
      </c>
      <c r="I948" s="651" t="s">
        <v>1420</v>
      </c>
      <c r="J948" s="651" t="s">
        <v>1421</v>
      </c>
      <c r="K948" s="651" t="s">
        <v>1422</v>
      </c>
      <c r="L948" s="653">
        <v>107.72</v>
      </c>
      <c r="M948" s="653">
        <v>1</v>
      </c>
      <c r="N948" s="654">
        <v>107.72</v>
      </c>
    </row>
    <row r="949" spans="1:14" ht="14.4" customHeight="1" x14ac:dyDescent="0.3">
      <c r="A949" s="649" t="s">
        <v>595</v>
      </c>
      <c r="B949" s="650" t="s">
        <v>3038</v>
      </c>
      <c r="C949" s="651" t="s">
        <v>609</v>
      </c>
      <c r="D949" s="652" t="s">
        <v>3041</v>
      </c>
      <c r="E949" s="651" t="s">
        <v>627</v>
      </c>
      <c r="F949" s="652" t="s">
        <v>3046</v>
      </c>
      <c r="G949" s="651" t="s">
        <v>1281</v>
      </c>
      <c r="H949" s="651" t="s">
        <v>1437</v>
      </c>
      <c r="I949" s="651" t="s">
        <v>1438</v>
      </c>
      <c r="J949" s="651" t="s">
        <v>1439</v>
      </c>
      <c r="K949" s="651" t="s">
        <v>1436</v>
      </c>
      <c r="L949" s="653">
        <v>168.12481378479089</v>
      </c>
      <c r="M949" s="653">
        <v>2</v>
      </c>
      <c r="N949" s="654">
        <v>336.24962756958178</v>
      </c>
    </row>
    <row r="950" spans="1:14" ht="14.4" customHeight="1" x14ac:dyDescent="0.3">
      <c r="A950" s="649" t="s">
        <v>595</v>
      </c>
      <c r="B950" s="650" t="s">
        <v>3038</v>
      </c>
      <c r="C950" s="651" t="s">
        <v>609</v>
      </c>
      <c r="D950" s="652" t="s">
        <v>3041</v>
      </c>
      <c r="E950" s="651" t="s">
        <v>627</v>
      </c>
      <c r="F950" s="652" t="s">
        <v>3046</v>
      </c>
      <c r="G950" s="651" t="s">
        <v>1281</v>
      </c>
      <c r="H950" s="651" t="s">
        <v>1440</v>
      </c>
      <c r="I950" s="651" t="s">
        <v>1441</v>
      </c>
      <c r="J950" s="651" t="s">
        <v>1442</v>
      </c>
      <c r="K950" s="651" t="s">
        <v>1443</v>
      </c>
      <c r="L950" s="653">
        <v>236.01000000000005</v>
      </c>
      <c r="M950" s="653">
        <v>1</v>
      </c>
      <c r="N950" s="654">
        <v>236.01000000000005</v>
      </c>
    </row>
    <row r="951" spans="1:14" ht="14.4" customHeight="1" x14ac:dyDescent="0.3">
      <c r="A951" s="649" t="s">
        <v>595</v>
      </c>
      <c r="B951" s="650" t="s">
        <v>3038</v>
      </c>
      <c r="C951" s="651" t="s">
        <v>609</v>
      </c>
      <c r="D951" s="652" t="s">
        <v>3041</v>
      </c>
      <c r="E951" s="651" t="s">
        <v>627</v>
      </c>
      <c r="F951" s="652" t="s">
        <v>3046</v>
      </c>
      <c r="G951" s="651" t="s">
        <v>1281</v>
      </c>
      <c r="H951" s="651" t="s">
        <v>2707</v>
      </c>
      <c r="I951" s="651" t="s">
        <v>2708</v>
      </c>
      <c r="J951" s="651" t="s">
        <v>2709</v>
      </c>
      <c r="K951" s="651" t="s">
        <v>2710</v>
      </c>
      <c r="L951" s="653">
        <v>653.2600000000001</v>
      </c>
      <c r="M951" s="653">
        <v>1</v>
      </c>
      <c r="N951" s="654">
        <v>653.2600000000001</v>
      </c>
    </row>
    <row r="952" spans="1:14" ht="14.4" customHeight="1" x14ac:dyDescent="0.3">
      <c r="A952" s="649" t="s">
        <v>595</v>
      </c>
      <c r="B952" s="650" t="s">
        <v>3038</v>
      </c>
      <c r="C952" s="651" t="s">
        <v>609</v>
      </c>
      <c r="D952" s="652" t="s">
        <v>3041</v>
      </c>
      <c r="E952" s="651" t="s">
        <v>627</v>
      </c>
      <c r="F952" s="652" t="s">
        <v>3046</v>
      </c>
      <c r="G952" s="651" t="s">
        <v>1281</v>
      </c>
      <c r="H952" s="651" t="s">
        <v>2711</v>
      </c>
      <c r="I952" s="651" t="s">
        <v>2712</v>
      </c>
      <c r="J952" s="651" t="s">
        <v>2713</v>
      </c>
      <c r="K952" s="651" t="s">
        <v>2714</v>
      </c>
      <c r="L952" s="653">
        <v>127.98500000000001</v>
      </c>
      <c r="M952" s="653">
        <v>2</v>
      </c>
      <c r="N952" s="654">
        <v>255.97000000000003</v>
      </c>
    </row>
    <row r="953" spans="1:14" ht="14.4" customHeight="1" x14ac:dyDescent="0.3">
      <c r="A953" s="649" t="s">
        <v>595</v>
      </c>
      <c r="B953" s="650" t="s">
        <v>3038</v>
      </c>
      <c r="C953" s="651" t="s">
        <v>609</v>
      </c>
      <c r="D953" s="652" t="s">
        <v>3041</v>
      </c>
      <c r="E953" s="651" t="s">
        <v>627</v>
      </c>
      <c r="F953" s="652" t="s">
        <v>3046</v>
      </c>
      <c r="G953" s="651" t="s">
        <v>1281</v>
      </c>
      <c r="H953" s="651" t="s">
        <v>1450</v>
      </c>
      <c r="I953" s="651" t="s">
        <v>1451</v>
      </c>
      <c r="J953" s="651" t="s">
        <v>1312</v>
      </c>
      <c r="K953" s="651" t="s">
        <v>1452</v>
      </c>
      <c r="L953" s="653">
        <v>162.19960041319106</v>
      </c>
      <c r="M953" s="653">
        <v>2</v>
      </c>
      <c r="N953" s="654">
        <v>324.39920082638213</v>
      </c>
    </row>
    <row r="954" spans="1:14" ht="14.4" customHeight="1" x14ac:dyDescent="0.3">
      <c r="A954" s="649" t="s">
        <v>595</v>
      </c>
      <c r="B954" s="650" t="s">
        <v>3038</v>
      </c>
      <c r="C954" s="651" t="s">
        <v>609</v>
      </c>
      <c r="D954" s="652" t="s">
        <v>3041</v>
      </c>
      <c r="E954" s="651" t="s">
        <v>627</v>
      </c>
      <c r="F954" s="652" t="s">
        <v>3046</v>
      </c>
      <c r="G954" s="651" t="s">
        <v>1281</v>
      </c>
      <c r="H954" s="651" t="s">
        <v>2715</v>
      </c>
      <c r="I954" s="651" t="s">
        <v>2716</v>
      </c>
      <c r="J954" s="651" t="s">
        <v>2717</v>
      </c>
      <c r="K954" s="651" t="s">
        <v>2718</v>
      </c>
      <c r="L954" s="653">
        <v>29.59</v>
      </c>
      <c r="M954" s="653">
        <v>2</v>
      </c>
      <c r="N954" s="654">
        <v>59.18</v>
      </c>
    </row>
    <row r="955" spans="1:14" ht="14.4" customHeight="1" x14ac:dyDescent="0.3">
      <c r="A955" s="649" t="s">
        <v>595</v>
      </c>
      <c r="B955" s="650" t="s">
        <v>3038</v>
      </c>
      <c r="C955" s="651" t="s">
        <v>609</v>
      </c>
      <c r="D955" s="652" t="s">
        <v>3041</v>
      </c>
      <c r="E955" s="651" t="s">
        <v>627</v>
      </c>
      <c r="F955" s="652" t="s">
        <v>3046</v>
      </c>
      <c r="G955" s="651" t="s">
        <v>1281</v>
      </c>
      <c r="H955" s="651" t="s">
        <v>1453</v>
      </c>
      <c r="I955" s="651" t="s">
        <v>1454</v>
      </c>
      <c r="J955" s="651" t="s">
        <v>1455</v>
      </c>
      <c r="K955" s="651" t="s">
        <v>1456</v>
      </c>
      <c r="L955" s="653">
        <v>151.25</v>
      </c>
      <c r="M955" s="653">
        <v>1</v>
      </c>
      <c r="N955" s="654">
        <v>151.25</v>
      </c>
    </row>
    <row r="956" spans="1:14" ht="14.4" customHeight="1" x14ac:dyDescent="0.3">
      <c r="A956" s="649" t="s">
        <v>595</v>
      </c>
      <c r="B956" s="650" t="s">
        <v>3038</v>
      </c>
      <c r="C956" s="651" t="s">
        <v>609</v>
      </c>
      <c r="D956" s="652" t="s">
        <v>3041</v>
      </c>
      <c r="E956" s="651" t="s">
        <v>627</v>
      </c>
      <c r="F956" s="652" t="s">
        <v>3046</v>
      </c>
      <c r="G956" s="651" t="s">
        <v>1281</v>
      </c>
      <c r="H956" s="651" t="s">
        <v>2316</v>
      </c>
      <c r="I956" s="651" t="s">
        <v>2317</v>
      </c>
      <c r="J956" s="651" t="s">
        <v>2318</v>
      </c>
      <c r="K956" s="651" t="s">
        <v>2319</v>
      </c>
      <c r="L956" s="653">
        <v>84.18</v>
      </c>
      <c r="M956" s="653">
        <v>1</v>
      </c>
      <c r="N956" s="654">
        <v>84.18</v>
      </c>
    </row>
    <row r="957" spans="1:14" ht="14.4" customHeight="1" x14ac:dyDescent="0.3">
      <c r="A957" s="649" t="s">
        <v>595</v>
      </c>
      <c r="B957" s="650" t="s">
        <v>3038</v>
      </c>
      <c r="C957" s="651" t="s">
        <v>609</v>
      </c>
      <c r="D957" s="652" t="s">
        <v>3041</v>
      </c>
      <c r="E957" s="651" t="s">
        <v>627</v>
      </c>
      <c r="F957" s="652" t="s">
        <v>3046</v>
      </c>
      <c r="G957" s="651" t="s">
        <v>1281</v>
      </c>
      <c r="H957" s="651" t="s">
        <v>1464</v>
      </c>
      <c r="I957" s="651" t="s">
        <v>1465</v>
      </c>
      <c r="J957" s="651" t="s">
        <v>1466</v>
      </c>
      <c r="K957" s="651" t="s">
        <v>1467</v>
      </c>
      <c r="L957" s="653">
        <v>550.61</v>
      </c>
      <c r="M957" s="653">
        <v>1</v>
      </c>
      <c r="N957" s="654">
        <v>550.61</v>
      </c>
    </row>
    <row r="958" spans="1:14" ht="14.4" customHeight="1" x14ac:dyDescent="0.3">
      <c r="A958" s="649" t="s">
        <v>595</v>
      </c>
      <c r="B958" s="650" t="s">
        <v>3038</v>
      </c>
      <c r="C958" s="651" t="s">
        <v>609</v>
      </c>
      <c r="D958" s="652" t="s">
        <v>3041</v>
      </c>
      <c r="E958" s="651" t="s">
        <v>627</v>
      </c>
      <c r="F958" s="652" t="s">
        <v>3046</v>
      </c>
      <c r="G958" s="651" t="s">
        <v>1281</v>
      </c>
      <c r="H958" s="651" t="s">
        <v>1468</v>
      </c>
      <c r="I958" s="651" t="s">
        <v>1469</v>
      </c>
      <c r="J958" s="651" t="s">
        <v>1470</v>
      </c>
      <c r="K958" s="651" t="s">
        <v>1471</v>
      </c>
      <c r="L958" s="653">
        <v>1497.88</v>
      </c>
      <c r="M958" s="653">
        <v>2</v>
      </c>
      <c r="N958" s="654">
        <v>2995.76</v>
      </c>
    </row>
    <row r="959" spans="1:14" ht="14.4" customHeight="1" x14ac:dyDescent="0.3">
      <c r="A959" s="649" t="s">
        <v>595</v>
      </c>
      <c r="B959" s="650" t="s">
        <v>3038</v>
      </c>
      <c r="C959" s="651" t="s">
        <v>609</v>
      </c>
      <c r="D959" s="652" t="s">
        <v>3041</v>
      </c>
      <c r="E959" s="651" t="s">
        <v>627</v>
      </c>
      <c r="F959" s="652" t="s">
        <v>3046</v>
      </c>
      <c r="G959" s="651" t="s">
        <v>1281</v>
      </c>
      <c r="H959" s="651" t="s">
        <v>2719</v>
      </c>
      <c r="I959" s="651" t="s">
        <v>2720</v>
      </c>
      <c r="J959" s="651" t="s">
        <v>2721</v>
      </c>
      <c r="K959" s="651" t="s">
        <v>2722</v>
      </c>
      <c r="L959" s="653">
        <v>412.05</v>
      </c>
      <c r="M959" s="653">
        <v>1</v>
      </c>
      <c r="N959" s="654">
        <v>412.05</v>
      </c>
    </row>
    <row r="960" spans="1:14" ht="14.4" customHeight="1" x14ac:dyDescent="0.3">
      <c r="A960" s="649" t="s">
        <v>595</v>
      </c>
      <c r="B960" s="650" t="s">
        <v>3038</v>
      </c>
      <c r="C960" s="651" t="s">
        <v>609</v>
      </c>
      <c r="D960" s="652" t="s">
        <v>3041</v>
      </c>
      <c r="E960" s="651" t="s">
        <v>627</v>
      </c>
      <c r="F960" s="652" t="s">
        <v>3046</v>
      </c>
      <c r="G960" s="651" t="s">
        <v>1281</v>
      </c>
      <c r="H960" s="651" t="s">
        <v>1472</v>
      </c>
      <c r="I960" s="651" t="s">
        <v>1473</v>
      </c>
      <c r="J960" s="651" t="s">
        <v>1474</v>
      </c>
      <c r="K960" s="651" t="s">
        <v>1475</v>
      </c>
      <c r="L960" s="653">
        <v>1030.3699999999999</v>
      </c>
      <c r="M960" s="653">
        <v>4</v>
      </c>
      <c r="N960" s="654">
        <v>4121.4799999999996</v>
      </c>
    </row>
    <row r="961" spans="1:14" ht="14.4" customHeight="1" x14ac:dyDescent="0.3">
      <c r="A961" s="649" t="s">
        <v>595</v>
      </c>
      <c r="B961" s="650" t="s">
        <v>3038</v>
      </c>
      <c r="C961" s="651" t="s">
        <v>609</v>
      </c>
      <c r="D961" s="652" t="s">
        <v>3041</v>
      </c>
      <c r="E961" s="651" t="s">
        <v>627</v>
      </c>
      <c r="F961" s="652" t="s">
        <v>3046</v>
      </c>
      <c r="G961" s="651" t="s">
        <v>1281</v>
      </c>
      <c r="H961" s="651" t="s">
        <v>2723</v>
      </c>
      <c r="I961" s="651" t="s">
        <v>2724</v>
      </c>
      <c r="J961" s="651" t="s">
        <v>1404</v>
      </c>
      <c r="K961" s="651" t="s">
        <v>1163</v>
      </c>
      <c r="L961" s="653">
        <v>193.54999999999993</v>
      </c>
      <c r="M961" s="653">
        <v>1</v>
      </c>
      <c r="N961" s="654">
        <v>193.54999999999993</v>
      </c>
    </row>
    <row r="962" spans="1:14" ht="14.4" customHeight="1" x14ac:dyDescent="0.3">
      <c r="A962" s="649" t="s">
        <v>595</v>
      </c>
      <c r="B962" s="650" t="s">
        <v>3038</v>
      </c>
      <c r="C962" s="651" t="s">
        <v>609</v>
      </c>
      <c r="D962" s="652" t="s">
        <v>3041</v>
      </c>
      <c r="E962" s="651" t="s">
        <v>627</v>
      </c>
      <c r="F962" s="652" t="s">
        <v>3046</v>
      </c>
      <c r="G962" s="651" t="s">
        <v>1281</v>
      </c>
      <c r="H962" s="651" t="s">
        <v>2725</v>
      </c>
      <c r="I962" s="651" t="s">
        <v>2726</v>
      </c>
      <c r="J962" s="651" t="s">
        <v>2727</v>
      </c>
      <c r="K962" s="651" t="s">
        <v>2728</v>
      </c>
      <c r="L962" s="653">
        <v>73.220266077961838</v>
      </c>
      <c r="M962" s="653">
        <v>1</v>
      </c>
      <c r="N962" s="654">
        <v>73.220266077961838</v>
      </c>
    </row>
    <row r="963" spans="1:14" ht="14.4" customHeight="1" x14ac:dyDescent="0.3">
      <c r="A963" s="649" t="s">
        <v>595</v>
      </c>
      <c r="B963" s="650" t="s">
        <v>3038</v>
      </c>
      <c r="C963" s="651" t="s">
        <v>609</v>
      </c>
      <c r="D963" s="652" t="s">
        <v>3041</v>
      </c>
      <c r="E963" s="651" t="s">
        <v>627</v>
      </c>
      <c r="F963" s="652" t="s">
        <v>3046</v>
      </c>
      <c r="G963" s="651" t="s">
        <v>1281</v>
      </c>
      <c r="H963" s="651" t="s">
        <v>2729</v>
      </c>
      <c r="I963" s="651" t="s">
        <v>2729</v>
      </c>
      <c r="J963" s="651" t="s">
        <v>2730</v>
      </c>
      <c r="K963" s="651" t="s">
        <v>2710</v>
      </c>
      <c r="L963" s="653">
        <v>910.82</v>
      </c>
      <c r="M963" s="653">
        <v>1</v>
      </c>
      <c r="N963" s="654">
        <v>910.82</v>
      </c>
    </row>
    <row r="964" spans="1:14" ht="14.4" customHeight="1" x14ac:dyDescent="0.3">
      <c r="A964" s="649" t="s">
        <v>595</v>
      </c>
      <c r="B964" s="650" t="s">
        <v>3038</v>
      </c>
      <c r="C964" s="651" t="s">
        <v>609</v>
      </c>
      <c r="D964" s="652" t="s">
        <v>3041</v>
      </c>
      <c r="E964" s="651" t="s">
        <v>627</v>
      </c>
      <c r="F964" s="652" t="s">
        <v>3046</v>
      </c>
      <c r="G964" s="651" t="s">
        <v>1281</v>
      </c>
      <c r="H964" s="651" t="s">
        <v>2731</v>
      </c>
      <c r="I964" s="651" t="s">
        <v>2732</v>
      </c>
      <c r="J964" s="651" t="s">
        <v>2733</v>
      </c>
      <c r="K964" s="651" t="s">
        <v>2734</v>
      </c>
      <c r="L964" s="653">
        <v>414.93000000000023</v>
      </c>
      <c r="M964" s="653">
        <v>1</v>
      </c>
      <c r="N964" s="654">
        <v>414.93000000000023</v>
      </c>
    </row>
    <row r="965" spans="1:14" ht="14.4" customHeight="1" x14ac:dyDescent="0.3">
      <c r="A965" s="649" t="s">
        <v>595</v>
      </c>
      <c r="B965" s="650" t="s">
        <v>3038</v>
      </c>
      <c r="C965" s="651" t="s">
        <v>609</v>
      </c>
      <c r="D965" s="652" t="s">
        <v>3041</v>
      </c>
      <c r="E965" s="651" t="s">
        <v>627</v>
      </c>
      <c r="F965" s="652" t="s">
        <v>3046</v>
      </c>
      <c r="G965" s="651" t="s">
        <v>1281</v>
      </c>
      <c r="H965" s="651" t="s">
        <v>1479</v>
      </c>
      <c r="I965" s="651" t="s">
        <v>1479</v>
      </c>
      <c r="J965" s="651" t="s">
        <v>1480</v>
      </c>
      <c r="K965" s="651" t="s">
        <v>1481</v>
      </c>
      <c r="L965" s="653">
        <v>97.300000000000026</v>
      </c>
      <c r="M965" s="653">
        <v>1</v>
      </c>
      <c r="N965" s="654">
        <v>97.300000000000026</v>
      </c>
    </row>
    <row r="966" spans="1:14" ht="14.4" customHeight="1" x14ac:dyDescent="0.3">
      <c r="A966" s="649" t="s">
        <v>595</v>
      </c>
      <c r="B966" s="650" t="s">
        <v>3038</v>
      </c>
      <c r="C966" s="651" t="s">
        <v>609</v>
      </c>
      <c r="D966" s="652" t="s">
        <v>3041</v>
      </c>
      <c r="E966" s="651" t="s">
        <v>1482</v>
      </c>
      <c r="F966" s="652" t="s">
        <v>3047</v>
      </c>
      <c r="G966" s="651" t="s">
        <v>639</v>
      </c>
      <c r="H966" s="651" t="s">
        <v>1487</v>
      </c>
      <c r="I966" s="651" t="s">
        <v>1488</v>
      </c>
      <c r="J966" s="651" t="s">
        <v>1489</v>
      </c>
      <c r="K966" s="651" t="s">
        <v>1490</v>
      </c>
      <c r="L966" s="653">
        <v>2145.8879999999999</v>
      </c>
      <c r="M966" s="653">
        <v>15</v>
      </c>
      <c r="N966" s="654">
        <v>32188.32</v>
      </c>
    </row>
    <row r="967" spans="1:14" ht="14.4" customHeight="1" x14ac:dyDescent="0.3">
      <c r="A967" s="649" t="s">
        <v>595</v>
      </c>
      <c r="B967" s="650" t="s">
        <v>3038</v>
      </c>
      <c r="C967" s="651" t="s">
        <v>609</v>
      </c>
      <c r="D967" s="652" t="s">
        <v>3041</v>
      </c>
      <c r="E967" s="651" t="s">
        <v>1482</v>
      </c>
      <c r="F967" s="652" t="s">
        <v>3047</v>
      </c>
      <c r="G967" s="651" t="s">
        <v>639</v>
      </c>
      <c r="H967" s="651" t="s">
        <v>1491</v>
      </c>
      <c r="I967" s="651" t="s">
        <v>1492</v>
      </c>
      <c r="J967" s="651" t="s">
        <v>1493</v>
      </c>
      <c r="K967" s="651" t="s">
        <v>1490</v>
      </c>
      <c r="L967" s="653">
        <v>2038.7907272727273</v>
      </c>
      <c r="M967" s="653">
        <v>11</v>
      </c>
      <c r="N967" s="654">
        <v>22426.698</v>
      </c>
    </row>
    <row r="968" spans="1:14" ht="14.4" customHeight="1" x14ac:dyDescent="0.3">
      <c r="A968" s="649" t="s">
        <v>595</v>
      </c>
      <c r="B968" s="650" t="s">
        <v>3038</v>
      </c>
      <c r="C968" s="651" t="s">
        <v>609</v>
      </c>
      <c r="D968" s="652" t="s">
        <v>3041</v>
      </c>
      <c r="E968" s="651" t="s">
        <v>1482</v>
      </c>
      <c r="F968" s="652" t="s">
        <v>3047</v>
      </c>
      <c r="G968" s="651" t="s">
        <v>639</v>
      </c>
      <c r="H968" s="651" t="s">
        <v>1494</v>
      </c>
      <c r="I968" s="651" t="s">
        <v>1495</v>
      </c>
      <c r="J968" s="651" t="s">
        <v>1496</v>
      </c>
      <c r="K968" s="651" t="s">
        <v>1490</v>
      </c>
      <c r="L968" s="653">
        <v>2368.0050000000001</v>
      </c>
      <c r="M968" s="653">
        <v>4</v>
      </c>
      <c r="N968" s="654">
        <v>9472.02</v>
      </c>
    </row>
    <row r="969" spans="1:14" ht="14.4" customHeight="1" x14ac:dyDescent="0.3">
      <c r="A969" s="649" t="s">
        <v>595</v>
      </c>
      <c r="B969" s="650" t="s">
        <v>3038</v>
      </c>
      <c r="C969" s="651" t="s">
        <v>609</v>
      </c>
      <c r="D969" s="652" t="s">
        <v>3041</v>
      </c>
      <c r="E969" s="651" t="s">
        <v>1482</v>
      </c>
      <c r="F969" s="652" t="s">
        <v>3047</v>
      </c>
      <c r="G969" s="651" t="s">
        <v>639</v>
      </c>
      <c r="H969" s="651" t="s">
        <v>1501</v>
      </c>
      <c r="I969" s="651" t="s">
        <v>1502</v>
      </c>
      <c r="J969" s="651" t="s">
        <v>1503</v>
      </c>
      <c r="K969" s="651" t="s">
        <v>1500</v>
      </c>
      <c r="L969" s="653">
        <v>1389.89</v>
      </c>
      <c r="M969" s="653">
        <v>5</v>
      </c>
      <c r="N969" s="654">
        <v>6949.4500000000007</v>
      </c>
    </row>
    <row r="970" spans="1:14" ht="14.4" customHeight="1" x14ac:dyDescent="0.3">
      <c r="A970" s="649" t="s">
        <v>595</v>
      </c>
      <c r="B970" s="650" t="s">
        <v>3038</v>
      </c>
      <c r="C970" s="651" t="s">
        <v>609</v>
      </c>
      <c r="D970" s="652" t="s">
        <v>3041</v>
      </c>
      <c r="E970" s="651" t="s">
        <v>1482</v>
      </c>
      <c r="F970" s="652" t="s">
        <v>3047</v>
      </c>
      <c r="G970" s="651" t="s">
        <v>1281</v>
      </c>
      <c r="H970" s="651" t="s">
        <v>2735</v>
      </c>
      <c r="I970" s="651" t="s">
        <v>2736</v>
      </c>
      <c r="J970" s="651" t="s">
        <v>2737</v>
      </c>
      <c r="K970" s="651" t="s">
        <v>2342</v>
      </c>
      <c r="L970" s="653">
        <v>54.46</v>
      </c>
      <c r="M970" s="653">
        <v>28</v>
      </c>
      <c r="N970" s="654">
        <v>1524.88</v>
      </c>
    </row>
    <row r="971" spans="1:14" ht="14.4" customHeight="1" x14ac:dyDescent="0.3">
      <c r="A971" s="649" t="s">
        <v>595</v>
      </c>
      <c r="B971" s="650" t="s">
        <v>3038</v>
      </c>
      <c r="C971" s="651" t="s">
        <v>609</v>
      </c>
      <c r="D971" s="652" t="s">
        <v>3041</v>
      </c>
      <c r="E971" s="651" t="s">
        <v>1482</v>
      </c>
      <c r="F971" s="652" t="s">
        <v>3047</v>
      </c>
      <c r="G971" s="651" t="s">
        <v>1281</v>
      </c>
      <c r="H971" s="651" t="s">
        <v>2738</v>
      </c>
      <c r="I971" s="651" t="s">
        <v>2739</v>
      </c>
      <c r="J971" s="651" t="s">
        <v>2740</v>
      </c>
      <c r="K971" s="651" t="s">
        <v>2342</v>
      </c>
      <c r="L971" s="653">
        <v>54.46</v>
      </c>
      <c r="M971" s="653">
        <v>4</v>
      </c>
      <c r="N971" s="654">
        <v>217.84</v>
      </c>
    </row>
    <row r="972" spans="1:14" ht="14.4" customHeight="1" x14ac:dyDescent="0.3">
      <c r="A972" s="649" t="s">
        <v>595</v>
      </c>
      <c r="B972" s="650" t="s">
        <v>3038</v>
      </c>
      <c r="C972" s="651" t="s">
        <v>609</v>
      </c>
      <c r="D972" s="652" t="s">
        <v>3041</v>
      </c>
      <c r="E972" s="651" t="s">
        <v>1482</v>
      </c>
      <c r="F972" s="652" t="s">
        <v>3047</v>
      </c>
      <c r="G972" s="651" t="s">
        <v>1281</v>
      </c>
      <c r="H972" s="651" t="s">
        <v>1518</v>
      </c>
      <c r="I972" s="651" t="s">
        <v>1518</v>
      </c>
      <c r="J972" s="651" t="s">
        <v>1519</v>
      </c>
      <c r="K972" s="651" t="s">
        <v>1520</v>
      </c>
      <c r="L972" s="653">
        <v>71.94</v>
      </c>
      <c r="M972" s="653">
        <v>5</v>
      </c>
      <c r="N972" s="654">
        <v>359.7</v>
      </c>
    </row>
    <row r="973" spans="1:14" ht="14.4" customHeight="1" x14ac:dyDescent="0.3">
      <c r="A973" s="649" t="s">
        <v>595</v>
      </c>
      <c r="B973" s="650" t="s">
        <v>3038</v>
      </c>
      <c r="C973" s="651" t="s">
        <v>609</v>
      </c>
      <c r="D973" s="652" t="s">
        <v>3041</v>
      </c>
      <c r="E973" s="651" t="s">
        <v>1482</v>
      </c>
      <c r="F973" s="652" t="s">
        <v>3047</v>
      </c>
      <c r="G973" s="651" t="s">
        <v>1281</v>
      </c>
      <c r="H973" s="651" t="s">
        <v>1529</v>
      </c>
      <c r="I973" s="651" t="s">
        <v>1529</v>
      </c>
      <c r="J973" s="651" t="s">
        <v>1519</v>
      </c>
      <c r="K973" s="651" t="s">
        <v>1530</v>
      </c>
      <c r="L973" s="653">
        <v>183.36998230603729</v>
      </c>
      <c r="M973" s="653">
        <v>19</v>
      </c>
      <c r="N973" s="654">
        <v>3484.0296638147083</v>
      </c>
    </row>
    <row r="974" spans="1:14" ht="14.4" customHeight="1" x14ac:dyDescent="0.3">
      <c r="A974" s="649" t="s">
        <v>595</v>
      </c>
      <c r="B974" s="650" t="s">
        <v>3038</v>
      </c>
      <c r="C974" s="651" t="s">
        <v>609</v>
      </c>
      <c r="D974" s="652" t="s">
        <v>3041</v>
      </c>
      <c r="E974" s="651" t="s">
        <v>1531</v>
      </c>
      <c r="F974" s="652" t="s">
        <v>3048</v>
      </c>
      <c r="G974" s="651" t="s">
        <v>639</v>
      </c>
      <c r="H974" s="651" t="s">
        <v>2353</v>
      </c>
      <c r="I974" s="651" t="s">
        <v>2353</v>
      </c>
      <c r="J974" s="651" t="s">
        <v>2354</v>
      </c>
      <c r="K974" s="651" t="s">
        <v>2355</v>
      </c>
      <c r="L974" s="653">
        <v>72.839999999999989</v>
      </c>
      <c r="M974" s="653">
        <v>1</v>
      </c>
      <c r="N974" s="654">
        <v>72.839999999999989</v>
      </c>
    </row>
    <row r="975" spans="1:14" ht="14.4" customHeight="1" x14ac:dyDescent="0.3">
      <c r="A975" s="649" t="s">
        <v>595</v>
      </c>
      <c r="B975" s="650" t="s">
        <v>3038</v>
      </c>
      <c r="C975" s="651" t="s">
        <v>609</v>
      </c>
      <c r="D975" s="652" t="s">
        <v>3041</v>
      </c>
      <c r="E975" s="651" t="s">
        <v>1531</v>
      </c>
      <c r="F975" s="652" t="s">
        <v>3048</v>
      </c>
      <c r="G975" s="651" t="s">
        <v>639</v>
      </c>
      <c r="H975" s="651" t="s">
        <v>1539</v>
      </c>
      <c r="I975" s="651" t="s">
        <v>1540</v>
      </c>
      <c r="J975" s="651" t="s">
        <v>1541</v>
      </c>
      <c r="K975" s="651" t="s">
        <v>1542</v>
      </c>
      <c r="L975" s="653">
        <v>40.040443868852705</v>
      </c>
      <c r="M975" s="653">
        <v>26</v>
      </c>
      <c r="N975" s="654">
        <v>1041.0515405901704</v>
      </c>
    </row>
    <row r="976" spans="1:14" ht="14.4" customHeight="1" x14ac:dyDescent="0.3">
      <c r="A976" s="649" t="s">
        <v>595</v>
      </c>
      <c r="B976" s="650" t="s">
        <v>3038</v>
      </c>
      <c r="C976" s="651" t="s">
        <v>609</v>
      </c>
      <c r="D976" s="652" t="s">
        <v>3041</v>
      </c>
      <c r="E976" s="651" t="s">
        <v>1531</v>
      </c>
      <c r="F976" s="652" t="s">
        <v>3048</v>
      </c>
      <c r="G976" s="651" t="s">
        <v>639</v>
      </c>
      <c r="H976" s="651" t="s">
        <v>2356</v>
      </c>
      <c r="I976" s="651" t="s">
        <v>2357</v>
      </c>
      <c r="J976" s="651" t="s">
        <v>2358</v>
      </c>
      <c r="K976" s="651" t="s">
        <v>2359</v>
      </c>
      <c r="L976" s="653">
        <v>67.983181818181819</v>
      </c>
      <c r="M976" s="653">
        <v>22</v>
      </c>
      <c r="N976" s="654">
        <v>1495.6299999999999</v>
      </c>
    </row>
    <row r="977" spans="1:14" ht="14.4" customHeight="1" x14ac:dyDescent="0.3">
      <c r="A977" s="649" t="s">
        <v>595</v>
      </c>
      <c r="B977" s="650" t="s">
        <v>3038</v>
      </c>
      <c r="C977" s="651" t="s">
        <v>609</v>
      </c>
      <c r="D977" s="652" t="s">
        <v>3041</v>
      </c>
      <c r="E977" s="651" t="s">
        <v>1531</v>
      </c>
      <c r="F977" s="652" t="s">
        <v>3048</v>
      </c>
      <c r="G977" s="651" t="s">
        <v>639</v>
      </c>
      <c r="H977" s="651" t="s">
        <v>2360</v>
      </c>
      <c r="I977" s="651" t="s">
        <v>2361</v>
      </c>
      <c r="J977" s="651" t="s">
        <v>2362</v>
      </c>
      <c r="K977" s="651" t="s">
        <v>2363</v>
      </c>
      <c r="L977" s="653">
        <v>26.8</v>
      </c>
      <c r="M977" s="653">
        <v>3</v>
      </c>
      <c r="N977" s="654">
        <v>80.400000000000006</v>
      </c>
    </row>
    <row r="978" spans="1:14" ht="14.4" customHeight="1" x14ac:dyDescent="0.3">
      <c r="A978" s="649" t="s">
        <v>595</v>
      </c>
      <c r="B978" s="650" t="s">
        <v>3038</v>
      </c>
      <c r="C978" s="651" t="s">
        <v>609</v>
      </c>
      <c r="D978" s="652" t="s">
        <v>3041</v>
      </c>
      <c r="E978" s="651" t="s">
        <v>1531</v>
      </c>
      <c r="F978" s="652" t="s">
        <v>3048</v>
      </c>
      <c r="G978" s="651" t="s">
        <v>639</v>
      </c>
      <c r="H978" s="651" t="s">
        <v>1543</v>
      </c>
      <c r="I978" s="651" t="s">
        <v>1544</v>
      </c>
      <c r="J978" s="651" t="s">
        <v>1545</v>
      </c>
      <c r="K978" s="651" t="s">
        <v>1546</v>
      </c>
      <c r="L978" s="653">
        <v>148.5029705197326</v>
      </c>
      <c r="M978" s="653">
        <v>15</v>
      </c>
      <c r="N978" s="654">
        <v>2227.544557795989</v>
      </c>
    </row>
    <row r="979" spans="1:14" ht="14.4" customHeight="1" x14ac:dyDescent="0.3">
      <c r="A979" s="649" t="s">
        <v>595</v>
      </c>
      <c r="B979" s="650" t="s">
        <v>3038</v>
      </c>
      <c r="C979" s="651" t="s">
        <v>609</v>
      </c>
      <c r="D979" s="652" t="s">
        <v>3041</v>
      </c>
      <c r="E979" s="651" t="s">
        <v>1531</v>
      </c>
      <c r="F979" s="652" t="s">
        <v>3048</v>
      </c>
      <c r="G979" s="651" t="s">
        <v>639</v>
      </c>
      <c r="H979" s="651" t="s">
        <v>1547</v>
      </c>
      <c r="I979" s="651" t="s">
        <v>1548</v>
      </c>
      <c r="J979" s="651" t="s">
        <v>1549</v>
      </c>
      <c r="K979" s="651" t="s">
        <v>1550</v>
      </c>
      <c r="L979" s="653">
        <v>33.317110155238026</v>
      </c>
      <c r="M979" s="653">
        <v>20</v>
      </c>
      <c r="N979" s="654">
        <v>666.34220310476053</v>
      </c>
    </row>
    <row r="980" spans="1:14" ht="14.4" customHeight="1" x14ac:dyDescent="0.3">
      <c r="A980" s="649" t="s">
        <v>595</v>
      </c>
      <c r="B980" s="650" t="s">
        <v>3038</v>
      </c>
      <c r="C980" s="651" t="s">
        <v>609</v>
      </c>
      <c r="D980" s="652" t="s">
        <v>3041</v>
      </c>
      <c r="E980" s="651" t="s">
        <v>1531</v>
      </c>
      <c r="F980" s="652" t="s">
        <v>3048</v>
      </c>
      <c r="G980" s="651" t="s">
        <v>639</v>
      </c>
      <c r="H980" s="651" t="s">
        <v>1551</v>
      </c>
      <c r="I980" s="651" t="s">
        <v>1552</v>
      </c>
      <c r="J980" s="651" t="s">
        <v>1553</v>
      </c>
      <c r="K980" s="651" t="s">
        <v>1554</v>
      </c>
      <c r="L980" s="653">
        <v>428.73121100007648</v>
      </c>
      <c r="M980" s="653">
        <v>18.5</v>
      </c>
      <c r="N980" s="654">
        <v>7931.5274035014145</v>
      </c>
    </row>
    <row r="981" spans="1:14" ht="14.4" customHeight="1" x14ac:dyDescent="0.3">
      <c r="A981" s="649" t="s">
        <v>595</v>
      </c>
      <c r="B981" s="650" t="s">
        <v>3038</v>
      </c>
      <c r="C981" s="651" t="s">
        <v>609</v>
      </c>
      <c r="D981" s="652" t="s">
        <v>3041</v>
      </c>
      <c r="E981" s="651" t="s">
        <v>1531</v>
      </c>
      <c r="F981" s="652" t="s">
        <v>3048</v>
      </c>
      <c r="G981" s="651" t="s">
        <v>639</v>
      </c>
      <c r="H981" s="651" t="s">
        <v>2364</v>
      </c>
      <c r="I981" s="651" t="s">
        <v>2365</v>
      </c>
      <c r="J981" s="651" t="s">
        <v>1633</v>
      </c>
      <c r="K981" s="651" t="s">
        <v>2366</v>
      </c>
      <c r="L981" s="653">
        <v>181.80025279861314</v>
      </c>
      <c r="M981" s="653">
        <v>5</v>
      </c>
      <c r="N981" s="654">
        <v>909.00126399306578</v>
      </c>
    </row>
    <row r="982" spans="1:14" ht="14.4" customHeight="1" x14ac:dyDescent="0.3">
      <c r="A982" s="649" t="s">
        <v>595</v>
      </c>
      <c r="B982" s="650" t="s">
        <v>3038</v>
      </c>
      <c r="C982" s="651" t="s">
        <v>609</v>
      </c>
      <c r="D982" s="652" t="s">
        <v>3041</v>
      </c>
      <c r="E982" s="651" t="s">
        <v>1531</v>
      </c>
      <c r="F982" s="652" t="s">
        <v>3048</v>
      </c>
      <c r="G982" s="651" t="s">
        <v>639</v>
      </c>
      <c r="H982" s="651" t="s">
        <v>1555</v>
      </c>
      <c r="I982" s="651" t="s">
        <v>1556</v>
      </c>
      <c r="J982" s="651" t="s">
        <v>1557</v>
      </c>
      <c r="K982" s="651" t="s">
        <v>1558</v>
      </c>
      <c r="L982" s="653">
        <v>1113.1888308446753</v>
      </c>
      <c r="M982" s="653">
        <v>24.993333333333332</v>
      </c>
      <c r="N982" s="654">
        <v>27822.299512244583</v>
      </c>
    </row>
    <row r="983" spans="1:14" ht="14.4" customHeight="1" x14ac:dyDescent="0.3">
      <c r="A983" s="649" t="s">
        <v>595</v>
      </c>
      <c r="B983" s="650" t="s">
        <v>3038</v>
      </c>
      <c r="C983" s="651" t="s">
        <v>609</v>
      </c>
      <c r="D983" s="652" t="s">
        <v>3041</v>
      </c>
      <c r="E983" s="651" t="s">
        <v>1531</v>
      </c>
      <c r="F983" s="652" t="s">
        <v>3048</v>
      </c>
      <c r="G983" s="651" t="s">
        <v>639</v>
      </c>
      <c r="H983" s="651" t="s">
        <v>1566</v>
      </c>
      <c r="I983" s="651" t="s">
        <v>1567</v>
      </c>
      <c r="J983" s="651" t="s">
        <v>1568</v>
      </c>
      <c r="K983" s="651" t="s">
        <v>1569</v>
      </c>
      <c r="L983" s="653">
        <v>103.37290293626681</v>
      </c>
      <c r="M983" s="653">
        <v>214.59999999999988</v>
      </c>
      <c r="N983" s="654">
        <v>22183.824970122845</v>
      </c>
    </row>
    <row r="984" spans="1:14" ht="14.4" customHeight="1" x14ac:dyDescent="0.3">
      <c r="A984" s="649" t="s">
        <v>595</v>
      </c>
      <c r="B984" s="650" t="s">
        <v>3038</v>
      </c>
      <c r="C984" s="651" t="s">
        <v>609</v>
      </c>
      <c r="D984" s="652" t="s">
        <v>3041</v>
      </c>
      <c r="E984" s="651" t="s">
        <v>1531</v>
      </c>
      <c r="F984" s="652" t="s">
        <v>3048</v>
      </c>
      <c r="G984" s="651" t="s">
        <v>639</v>
      </c>
      <c r="H984" s="651" t="s">
        <v>1570</v>
      </c>
      <c r="I984" s="651" t="s">
        <v>1571</v>
      </c>
      <c r="J984" s="651" t="s">
        <v>1572</v>
      </c>
      <c r="K984" s="651" t="s">
        <v>1573</v>
      </c>
      <c r="L984" s="653">
        <v>2899.210678735169</v>
      </c>
      <c r="M984" s="653">
        <v>5.3</v>
      </c>
      <c r="N984" s="654">
        <v>15365.816597296394</v>
      </c>
    </row>
    <row r="985" spans="1:14" ht="14.4" customHeight="1" x14ac:dyDescent="0.3">
      <c r="A985" s="649" t="s">
        <v>595</v>
      </c>
      <c r="B985" s="650" t="s">
        <v>3038</v>
      </c>
      <c r="C985" s="651" t="s">
        <v>609</v>
      </c>
      <c r="D985" s="652" t="s">
        <v>3041</v>
      </c>
      <c r="E985" s="651" t="s">
        <v>1531</v>
      </c>
      <c r="F985" s="652" t="s">
        <v>3048</v>
      </c>
      <c r="G985" s="651" t="s">
        <v>639</v>
      </c>
      <c r="H985" s="651" t="s">
        <v>2375</v>
      </c>
      <c r="I985" s="651" t="s">
        <v>2376</v>
      </c>
      <c r="J985" s="651" t="s">
        <v>2377</v>
      </c>
      <c r="K985" s="651" t="s">
        <v>2378</v>
      </c>
      <c r="L985" s="653">
        <v>120.20004108123712</v>
      </c>
      <c r="M985" s="653">
        <v>5</v>
      </c>
      <c r="N985" s="654">
        <v>601.00020540618561</v>
      </c>
    </row>
    <row r="986" spans="1:14" ht="14.4" customHeight="1" x14ac:dyDescent="0.3">
      <c r="A986" s="649" t="s">
        <v>595</v>
      </c>
      <c r="B986" s="650" t="s">
        <v>3038</v>
      </c>
      <c r="C986" s="651" t="s">
        <v>609</v>
      </c>
      <c r="D986" s="652" t="s">
        <v>3041</v>
      </c>
      <c r="E986" s="651" t="s">
        <v>1531</v>
      </c>
      <c r="F986" s="652" t="s">
        <v>3048</v>
      </c>
      <c r="G986" s="651" t="s">
        <v>639</v>
      </c>
      <c r="H986" s="651" t="s">
        <v>1574</v>
      </c>
      <c r="I986" s="651" t="s">
        <v>1575</v>
      </c>
      <c r="J986" s="651" t="s">
        <v>1576</v>
      </c>
      <c r="K986" s="651" t="s">
        <v>1577</v>
      </c>
      <c r="L986" s="653">
        <v>81.099999999999994</v>
      </c>
      <c r="M986" s="653">
        <v>10</v>
      </c>
      <c r="N986" s="654">
        <v>811</v>
      </c>
    </row>
    <row r="987" spans="1:14" ht="14.4" customHeight="1" x14ac:dyDescent="0.3">
      <c r="A987" s="649" t="s">
        <v>595</v>
      </c>
      <c r="B987" s="650" t="s">
        <v>3038</v>
      </c>
      <c r="C987" s="651" t="s">
        <v>609</v>
      </c>
      <c r="D987" s="652" t="s">
        <v>3041</v>
      </c>
      <c r="E987" s="651" t="s">
        <v>1531</v>
      </c>
      <c r="F987" s="652" t="s">
        <v>3048</v>
      </c>
      <c r="G987" s="651" t="s">
        <v>639</v>
      </c>
      <c r="H987" s="651" t="s">
        <v>1578</v>
      </c>
      <c r="I987" s="651" t="s">
        <v>1579</v>
      </c>
      <c r="J987" s="651" t="s">
        <v>1580</v>
      </c>
      <c r="K987" s="651" t="s">
        <v>1581</v>
      </c>
      <c r="L987" s="653">
        <v>678.1200842437903</v>
      </c>
      <c r="M987" s="653">
        <v>9.1000000000000014</v>
      </c>
      <c r="N987" s="654">
        <v>6170.8927666184927</v>
      </c>
    </row>
    <row r="988" spans="1:14" ht="14.4" customHeight="1" x14ac:dyDescent="0.3">
      <c r="A988" s="649" t="s">
        <v>595</v>
      </c>
      <c r="B988" s="650" t="s">
        <v>3038</v>
      </c>
      <c r="C988" s="651" t="s">
        <v>609</v>
      </c>
      <c r="D988" s="652" t="s">
        <v>3041</v>
      </c>
      <c r="E988" s="651" t="s">
        <v>1531</v>
      </c>
      <c r="F988" s="652" t="s">
        <v>3048</v>
      </c>
      <c r="G988" s="651" t="s">
        <v>639</v>
      </c>
      <c r="H988" s="651" t="s">
        <v>1582</v>
      </c>
      <c r="I988" s="651" t="s">
        <v>1583</v>
      </c>
      <c r="J988" s="651" t="s">
        <v>1584</v>
      </c>
      <c r="K988" s="651" t="s">
        <v>1585</v>
      </c>
      <c r="L988" s="653">
        <v>607.21976902818062</v>
      </c>
      <c r="M988" s="653">
        <v>14.35</v>
      </c>
      <c r="N988" s="654">
        <v>8713.6036855543916</v>
      </c>
    </row>
    <row r="989" spans="1:14" ht="14.4" customHeight="1" x14ac:dyDescent="0.3">
      <c r="A989" s="649" t="s">
        <v>595</v>
      </c>
      <c r="B989" s="650" t="s">
        <v>3038</v>
      </c>
      <c r="C989" s="651" t="s">
        <v>609</v>
      </c>
      <c r="D989" s="652" t="s">
        <v>3041</v>
      </c>
      <c r="E989" s="651" t="s">
        <v>1531</v>
      </c>
      <c r="F989" s="652" t="s">
        <v>3048</v>
      </c>
      <c r="G989" s="651" t="s">
        <v>639</v>
      </c>
      <c r="H989" s="651" t="s">
        <v>1586</v>
      </c>
      <c r="I989" s="651" t="s">
        <v>1587</v>
      </c>
      <c r="J989" s="651" t="s">
        <v>1588</v>
      </c>
      <c r="K989" s="651" t="s">
        <v>1589</v>
      </c>
      <c r="L989" s="653">
        <v>517.50048481719432</v>
      </c>
      <c r="M989" s="653">
        <v>6.6</v>
      </c>
      <c r="N989" s="654">
        <v>3415.5031997934821</v>
      </c>
    </row>
    <row r="990" spans="1:14" ht="14.4" customHeight="1" x14ac:dyDescent="0.3">
      <c r="A990" s="649" t="s">
        <v>595</v>
      </c>
      <c r="B990" s="650" t="s">
        <v>3038</v>
      </c>
      <c r="C990" s="651" t="s">
        <v>609</v>
      </c>
      <c r="D990" s="652" t="s">
        <v>3041</v>
      </c>
      <c r="E990" s="651" t="s">
        <v>1531</v>
      </c>
      <c r="F990" s="652" t="s">
        <v>3048</v>
      </c>
      <c r="G990" s="651" t="s">
        <v>639</v>
      </c>
      <c r="H990" s="651" t="s">
        <v>2379</v>
      </c>
      <c r="I990" s="651" t="s">
        <v>2380</v>
      </c>
      <c r="J990" s="651" t="s">
        <v>2381</v>
      </c>
      <c r="K990" s="651" t="s">
        <v>2382</v>
      </c>
      <c r="L990" s="653">
        <v>155.07507302220696</v>
      </c>
      <c r="M990" s="653">
        <v>12</v>
      </c>
      <c r="N990" s="654">
        <v>1860.9008762664835</v>
      </c>
    </row>
    <row r="991" spans="1:14" ht="14.4" customHeight="1" x14ac:dyDescent="0.3">
      <c r="A991" s="649" t="s">
        <v>595</v>
      </c>
      <c r="B991" s="650" t="s">
        <v>3038</v>
      </c>
      <c r="C991" s="651" t="s">
        <v>609</v>
      </c>
      <c r="D991" s="652" t="s">
        <v>3041</v>
      </c>
      <c r="E991" s="651" t="s">
        <v>1531</v>
      </c>
      <c r="F991" s="652" t="s">
        <v>3048</v>
      </c>
      <c r="G991" s="651" t="s">
        <v>639</v>
      </c>
      <c r="H991" s="651" t="s">
        <v>1597</v>
      </c>
      <c r="I991" s="651" t="s">
        <v>1598</v>
      </c>
      <c r="J991" s="651" t="s">
        <v>1599</v>
      </c>
      <c r="K991" s="651" t="s">
        <v>1600</v>
      </c>
      <c r="L991" s="653">
        <v>1440.9486658735079</v>
      </c>
      <c r="M991" s="653">
        <v>1.5</v>
      </c>
      <c r="N991" s="654">
        <v>2161.422998810262</v>
      </c>
    </row>
    <row r="992" spans="1:14" ht="14.4" customHeight="1" x14ac:dyDescent="0.3">
      <c r="A992" s="649" t="s">
        <v>595</v>
      </c>
      <c r="B992" s="650" t="s">
        <v>3038</v>
      </c>
      <c r="C992" s="651" t="s">
        <v>609</v>
      </c>
      <c r="D992" s="652" t="s">
        <v>3041</v>
      </c>
      <c r="E992" s="651" t="s">
        <v>1531</v>
      </c>
      <c r="F992" s="652" t="s">
        <v>3048</v>
      </c>
      <c r="G992" s="651" t="s">
        <v>639</v>
      </c>
      <c r="H992" s="651" t="s">
        <v>1601</v>
      </c>
      <c r="I992" s="651" t="s">
        <v>1601</v>
      </c>
      <c r="J992" s="651" t="s">
        <v>1602</v>
      </c>
      <c r="K992" s="651" t="s">
        <v>1603</v>
      </c>
      <c r="L992" s="653">
        <v>1495</v>
      </c>
      <c r="M992" s="653">
        <v>9</v>
      </c>
      <c r="N992" s="654">
        <v>13455</v>
      </c>
    </row>
    <row r="993" spans="1:14" ht="14.4" customHeight="1" x14ac:dyDescent="0.3">
      <c r="A993" s="649" t="s">
        <v>595</v>
      </c>
      <c r="B993" s="650" t="s">
        <v>3038</v>
      </c>
      <c r="C993" s="651" t="s">
        <v>609</v>
      </c>
      <c r="D993" s="652" t="s">
        <v>3041</v>
      </c>
      <c r="E993" s="651" t="s">
        <v>1531</v>
      </c>
      <c r="F993" s="652" t="s">
        <v>3048</v>
      </c>
      <c r="G993" s="651" t="s">
        <v>639</v>
      </c>
      <c r="H993" s="651" t="s">
        <v>2741</v>
      </c>
      <c r="I993" s="651" t="s">
        <v>2741</v>
      </c>
      <c r="J993" s="651" t="s">
        <v>2742</v>
      </c>
      <c r="K993" s="651" t="s">
        <v>2743</v>
      </c>
      <c r="L993" s="653">
        <v>1078.6333333333334</v>
      </c>
      <c r="M993" s="653">
        <v>9</v>
      </c>
      <c r="N993" s="654">
        <v>9707.7000000000007</v>
      </c>
    </row>
    <row r="994" spans="1:14" ht="14.4" customHeight="1" x14ac:dyDescent="0.3">
      <c r="A994" s="649" t="s">
        <v>595</v>
      </c>
      <c r="B994" s="650" t="s">
        <v>3038</v>
      </c>
      <c r="C994" s="651" t="s">
        <v>609</v>
      </c>
      <c r="D994" s="652" t="s">
        <v>3041</v>
      </c>
      <c r="E994" s="651" t="s">
        <v>1531</v>
      </c>
      <c r="F994" s="652" t="s">
        <v>3048</v>
      </c>
      <c r="G994" s="651" t="s">
        <v>639</v>
      </c>
      <c r="H994" s="651" t="s">
        <v>1604</v>
      </c>
      <c r="I994" s="651" t="s">
        <v>1605</v>
      </c>
      <c r="J994" s="651" t="s">
        <v>1606</v>
      </c>
      <c r="K994" s="651" t="s">
        <v>1607</v>
      </c>
      <c r="L994" s="653">
        <v>246.29810022776283</v>
      </c>
      <c r="M994" s="653">
        <v>5</v>
      </c>
      <c r="N994" s="654">
        <v>1231.4905011388141</v>
      </c>
    </row>
    <row r="995" spans="1:14" ht="14.4" customHeight="1" x14ac:dyDescent="0.3">
      <c r="A995" s="649" t="s">
        <v>595</v>
      </c>
      <c r="B995" s="650" t="s">
        <v>3038</v>
      </c>
      <c r="C995" s="651" t="s">
        <v>609</v>
      </c>
      <c r="D995" s="652" t="s">
        <v>3041</v>
      </c>
      <c r="E995" s="651" t="s">
        <v>1531</v>
      </c>
      <c r="F995" s="652" t="s">
        <v>3048</v>
      </c>
      <c r="G995" s="651" t="s">
        <v>639</v>
      </c>
      <c r="H995" s="651" t="s">
        <v>2387</v>
      </c>
      <c r="I995" s="651" t="s">
        <v>2388</v>
      </c>
      <c r="J995" s="651" t="s">
        <v>2389</v>
      </c>
      <c r="K995" s="651" t="s">
        <v>2390</v>
      </c>
      <c r="L995" s="653">
        <v>250.50000000000009</v>
      </c>
      <c r="M995" s="653">
        <v>3</v>
      </c>
      <c r="N995" s="654">
        <v>751.50000000000023</v>
      </c>
    </row>
    <row r="996" spans="1:14" ht="14.4" customHeight="1" x14ac:dyDescent="0.3">
      <c r="A996" s="649" t="s">
        <v>595</v>
      </c>
      <c r="B996" s="650" t="s">
        <v>3038</v>
      </c>
      <c r="C996" s="651" t="s">
        <v>609</v>
      </c>
      <c r="D996" s="652" t="s">
        <v>3041</v>
      </c>
      <c r="E996" s="651" t="s">
        <v>1531</v>
      </c>
      <c r="F996" s="652" t="s">
        <v>3048</v>
      </c>
      <c r="G996" s="651" t="s">
        <v>639</v>
      </c>
      <c r="H996" s="651" t="s">
        <v>1608</v>
      </c>
      <c r="I996" s="651" t="s">
        <v>1609</v>
      </c>
      <c r="J996" s="651" t="s">
        <v>1580</v>
      </c>
      <c r="K996" s="651" t="s">
        <v>1610</v>
      </c>
      <c r="L996" s="653">
        <v>119.91</v>
      </c>
      <c r="M996" s="653">
        <v>1</v>
      </c>
      <c r="N996" s="654">
        <v>119.91</v>
      </c>
    </row>
    <row r="997" spans="1:14" ht="14.4" customHeight="1" x14ac:dyDescent="0.3">
      <c r="A997" s="649" t="s">
        <v>595</v>
      </c>
      <c r="B997" s="650" t="s">
        <v>3038</v>
      </c>
      <c r="C997" s="651" t="s">
        <v>609</v>
      </c>
      <c r="D997" s="652" t="s">
        <v>3041</v>
      </c>
      <c r="E997" s="651" t="s">
        <v>1531</v>
      </c>
      <c r="F997" s="652" t="s">
        <v>3048</v>
      </c>
      <c r="G997" s="651" t="s">
        <v>639</v>
      </c>
      <c r="H997" s="651" t="s">
        <v>2744</v>
      </c>
      <c r="I997" s="651" t="s">
        <v>2745</v>
      </c>
      <c r="J997" s="651" t="s">
        <v>2746</v>
      </c>
      <c r="K997" s="651" t="s">
        <v>2359</v>
      </c>
      <c r="L997" s="653">
        <v>61.07999999999997</v>
      </c>
      <c r="M997" s="653">
        <v>8</v>
      </c>
      <c r="N997" s="654">
        <v>488.63999999999976</v>
      </c>
    </row>
    <row r="998" spans="1:14" ht="14.4" customHeight="1" x14ac:dyDescent="0.3">
      <c r="A998" s="649" t="s">
        <v>595</v>
      </c>
      <c r="B998" s="650" t="s">
        <v>3038</v>
      </c>
      <c r="C998" s="651" t="s">
        <v>609</v>
      </c>
      <c r="D998" s="652" t="s">
        <v>3041</v>
      </c>
      <c r="E998" s="651" t="s">
        <v>1531</v>
      </c>
      <c r="F998" s="652" t="s">
        <v>3048</v>
      </c>
      <c r="G998" s="651" t="s">
        <v>639</v>
      </c>
      <c r="H998" s="651" t="s">
        <v>1611</v>
      </c>
      <c r="I998" s="651" t="s">
        <v>1611</v>
      </c>
      <c r="J998" s="651" t="s">
        <v>1612</v>
      </c>
      <c r="K998" s="651" t="s">
        <v>1613</v>
      </c>
      <c r="L998" s="653">
        <v>2500.9299999999998</v>
      </c>
      <c r="M998" s="653">
        <v>1.2</v>
      </c>
      <c r="N998" s="654">
        <v>3001.1159999999995</v>
      </c>
    </row>
    <row r="999" spans="1:14" ht="14.4" customHeight="1" x14ac:dyDescent="0.3">
      <c r="A999" s="649" t="s">
        <v>595</v>
      </c>
      <c r="B999" s="650" t="s">
        <v>3038</v>
      </c>
      <c r="C999" s="651" t="s">
        <v>609</v>
      </c>
      <c r="D999" s="652" t="s">
        <v>3041</v>
      </c>
      <c r="E999" s="651" t="s">
        <v>1531</v>
      </c>
      <c r="F999" s="652" t="s">
        <v>3048</v>
      </c>
      <c r="G999" s="651" t="s">
        <v>639</v>
      </c>
      <c r="H999" s="651" t="s">
        <v>1621</v>
      </c>
      <c r="I999" s="651" t="s">
        <v>1621</v>
      </c>
      <c r="J999" s="651" t="s">
        <v>1622</v>
      </c>
      <c r="K999" s="651" t="s">
        <v>1623</v>
      </c>
      <c r="L999" s="653">
        <v>920.00000000000045</v>
      </c>
      <c r="M999" s="653">
        <v>2.4</v>
      </c>
      <c r="N999" s="654">
        <v>2208.0000000000009</v>
      </c>
    </row>
    <row r="1000" spans="1:14" ht="14.4" customHeight="1" x14ac:dyDescent="0.3">
      <c r="A1000" s="649" t="s">
        <v>595</v>
      </c>
      <c r="B1000" s="650" t="s">
        <v>3038</v>
      </c>
      <c r="C1000" s="651" t="s">
        <v>609</v>
      </c>
      <c r="D1000" s="652" t="s">
        <v>3041</v>
      </c>
      <c r="E1000" s="651" t="s">
        <v>1531</v>
      </c>
      <c r="F1000" s="652" t="s">
        <v>3048</v>
      </c>
      <c r="G1000" s="651" t="s">
        <v>639</v>
      </c>
      <c r="H1000" s="651" t="s">
        <v>1624</v>
      </c>
      <c r="I1000" s="651" t="s">
        <v>1624</v>
      </c>
      <c r="J1000" s="651" t="s">
        <v>1625</v>
      </c>
      <c r="K1000" s="651" t="s">
        <v>1626</v>
      </c>
      <c r="L1000" s="653">
        <v>166.75</v>
      </c>
      <c r="M1000" s="653">
        <v>0.89999999999999991</v>
      </c>
      <c r="N1000" s="654">
        <v>150.07499999999999</v>
      </c>
    </row>
    <row r="1001" spans="1:14" ht="14.4" customHeight="1" x14ac:dyDescent="0.3">
      <c r="A1001" s="649" t="s">
        <v>595</v>
      </c>
      <c r="B1001" s="650" t="s">
        <v>3038</v>
      </c>
      <c r="C1001" s="651" t="s">
        <v>609</v>
      </c>
      <c r="D1001" s="652" t="s">
        <v>3041</v>
      </c>
      <c r="E1001" s="651" t="s">
        <v>1531</v>
      </c>
      <c r="F1001" s="652" t="s">
        <v>3048</v>
      </c>
      <c r="G1001" s="651" t="s">
        <v>1281</v>
      </c>
      <c r="H1001" s="651" t="s">
        <v>1627</v>
      </c>
      <c r="I1001" s="651" t="s">
        <v>1628</v>
      </c>
      <c r="J1001" s="651" t="s">
        <v>1629</v>
      </c>
      <c r="K1001" s="651" t="s">
        <v>1630</v>
      </c>
      <c r="L1001" s="653">
        <v>88.6</v>
      </c>
      <c r="M1001" s="653">
        <v>40</v>
      </c>
      <c r="N1001" s="654">
        <v>3544</v>
      </c>
    </row>
    <row r="1002" spans="1:14" ht="14.4" customHeight="1" x14ac:dyDescent="0.3">
      <c r="A1002" s="649" t="s">
        <v>595</v>
      </c>
      <c r="B1002" s="650" t="s">
        <v>3038</v>
      </c>
      <c r="C1002" s="651" t="s">
        <v>609</v>
      </c>
      <c r="D1002" s="652" t="s">
        <v>3041</v>
      </c>
      <c r="E1002" s="651" t="s">
        <v>1531</v>
      </c>
      <c r="F1002" s="652" t="s">
        <v>3048</v>
      </c>
      <c r="G1002" s="651" t="s">
        <v>1281</v>
      </c>
      <c r="H1002" s="651" t="s">
        <v>1631</v>
      </c>
      <c r="I1002" s="651" t="s">
        <v>1632</v>
      </c>
      <c r="J1002" s="651" t="s">
        <v>1633</v>
      </c>
      <c r="K1002" s="651" t="s">
        <v>1634</v>
      </c>
      <c r="L1002" s="653">
        <v>45.848395165091254</v>
      </c>
      <c r="M1002" s="653">
        <v>719</v>
      </c>
      <c r="N1002" s="654">
        <v>32964.996123700614</v>
      </c>
    </row>
    <row r="1003" spans="1:14" ht="14.4" customHeight="1" x14ac:dyDescent="0.3">
      <c r="A1003" s="649" t="s">
        <v>595</v>
      </c>
      <c r="B1003" s="650" t="s">
        <v>3038</v>
      </c>
      <c r="C1003" s="651" t="s">
        <v>609</v>
      </c>
      <c r="D1003" s="652" t="s">
        <v>3041</v>
      </c>
      <c r="E1003" s="651" t="s">
        <v>1531</v>
      </c>
      <c r="F1003" s="652" t="s">
        <v>3048</v>
      </c>
      <c r="G1003" s="651" t="s">
        <v>1281</v>
      </c>
      <c r="H1003" s="651" t="s">
        <v>1635</v>
      </c>
      <c r="I1003" s="651" t="s">
        <v>1636</v>
      </c>
      <c r="J1003" s="651" t="s">
        <v>1637</v>
      </c>
      <c r="K1003" s="651" t="s">
        <v>1638</v>
      </c>
      <c r="L1003" s="653">
        <v>138.35999999999996</v>
      </c>
      <c r="M1003" s="653">
        <v>5</v>
      </c>
      <c r="N1003" s="654">
        <v>691.79999999999973</v>
      </c>
    </row>
    <row r="1004" spans="1:14" ht="14.4" customHeight="1" x14ac:dyDescent="0.3">
      <c r="A1004" s="649" t="s">
        <v>595</v>
      </c>
      <c r="B1004" s="650" t="s">
        <v>3038</v>
      </c>
      <c r="C1004" s="651" t="s">
        <v>609</v>
      </c>
      <c r="D1004" s="652" t="s">
        <v>3041</v>
      </c>
      <c r="E1004" s="651" t="s">
        <v>1531</v>
      </c>
      <c r="F1004" s="652" t="s">
        <v>3048</v>
      </c>
      <c r="G1004" s="651" t="s">
        <v>1281</v>
      </c>
      <c r="H1004" s="651" t="s">
        <v>2391</v>
      </c>
      <c r="I1004" s="651" t="s">
        <v>2392</v>
      </c>
      <c r="J1004" s="651" t="s">
        <v>2393</v>
      </c>
      <c r="K1004" s="651" t="s">
        <v>1638</v>
      </c>
      <c r="L1004" s="653">
        <v>57.369999999999983</v>
      </c>
      <c r="M1004" s="653">
        <v>3</v>
      </c>
      <c r="N1004" s="654">
        <v>172.10999999999996</v>
      </c>
    </row>
    <row r="1005" spans="1:14" ht="14.4" customHeight="1" x14ac:dyDescent="0.3">
      <c r="A1005" s="649" t="s">
        <v>595</v>
      </c>
      <c r="B1005" s="650" t="s">
        <v>3038</v>
      </c>
      <c r="C1005" s="651" t="s">
        <v>609</v>
      </c>
      <c r="D1005" s="652" t="s">
        <v>3041</v>
      </c>
      <c r="E1005" s="651" t="s">
        <v>1531</v>
      </c>
      <c r="F1005" s="652" t="s">
        <v>3048</v>
      </c>
      <c r="G1005" s="651" t="s">
        <v>1281</v>
      </c>
      <c r="H1005" s="651" t="s">
        <v>1639</v>
      </c>
      <c r="I1005" s="651" t="s">
        <v>1640</v>
      </c>
      <c r="J1005" s="651" t="s">
        <v>1641</v>
      </c>
      <c r="K1005" s="651" t="s">
        <v>1642</v>
      </c>
      <c r="L1005" s="653">
        <v>153.59493481507377</v>
      </c>
      <c r="M1005" s="653">
        <v>1</v>
      </c>
      <c r="N1005" s="654">
        <v>153.59493481507377</v>
      </c>
    </row>
    <row r="1006" spans="1:14" ht="14.4" customHeight="1" x14ac:dyDescent="0.3">
      <c r="A1006" s="649" t="s">
        <v>595</v>
      </c>
      <c r="B1006" s="650" t="s">
        <v>3038</v>
      </c>
      <c r="C1006" s="651" t="s">
        <v>609</v>
      </c>
      <c r="D1006" s="652" t="s">
        <v>3041</v>
      </c>
      <c r="E1006" s="651" t="s">
        <v>1531</v>
      </c>
      <c r="F1006" s="652" t="s">
        <v>3048</v>
      </c>
      <c r="G1006" s="651" t="s">
        <v>1281</v>
      </c>
      <c r="H1006" s="651" t="s">
        <v>1651</v>
      </c>
      <c r="I1006" s="651" t="s">
        <v>1652</v>
      </c>
      <c r="J1006" s="651" t="s">
        <v>1653</v>
      </c>
      <c r="K1006" s="651" t="s">
        <v>1573</v>
      </c>
      <c r="L1006" s="653">
        <v>250.02850159415129</v>
      </c>
      <c r="M1006" s="653">
        <v>4.1999999999999993</v>
      </c>
      <c r="N1006" s="654">
        <v>1050.1197066954353</v>
      </c>
    </row>
    <row r="1007" spans="1:14" ht="14.4" customHeight="1" x14ac:dyDescent="0.3">
      <c r="A1007" s="649" t="s">
        <v>595</v>
      </c>
      <c r="B1007" s="650" t="s">
        <v>3038</v>
      </c>
      <c r="C1007" s="651" t="s">
        <v>609</v>
      </c>
      <c r="D1007" s="652" t="s">
        <v>3041</v>
      </c>
      <c r="E1007" s="651" t="s">
        <v>1531</v>
      </c>
      <c r="F1007" s="652" t="s">
        <v>3048</v>
      </c>
      <c r="G1007" s="651" t="s">
        <v>1281</v>
      </c>
      <c r="H1007" s="651" t="s">
        <v>1654</v>
      </c>
      <c r="I1007" s="651" t="s">
        <v>1655</v>
      </c>
      <c r="J1007" s="651" t="s">
        <v>1656</v>
      </c>
      <c r="K1007" s="651" t="s">
        <v>1657</v>
      </c>
      <c r="L1007" s="653">
        <v>75.22</v>
      </c>
      <c r="M1007" s="653">
        <v>20</v>
      </c>
      <c r="N1007" s="654">
        <v>1504.4</v>
      </c>
    </row>
    <row r="1008" spans="1:14" ht="14.4" customHeight="1" x14ac:dyDescent="0.3">
      <c r="A1008" s="649" t="s">
        <v>595</v>
      </c>
      <c r="B1008" s="650" t="s">
        <v>3038</v>
      </c>
      <c r="C1008" s="651" t="s">
        <v>609</v>
      </c>
      <c r="D1008" s="652" t="s">
        <v>3041</v>
      </c>
      <c r="E1008" s="651" t="s">
        <v>1531</v>
      </c>
      <c r="F1008" s="652" t="s">
        <v>3048</v>
      </c>
      <c r="G1008" s="651" t="s">
        <v>1281</v>
      </c>
      <c r="H1008" s="651" t="s">
        <v>1662</v>
      </c>
      <c r="I1008" s="651" t="s">
        <v>1663</v>
      </c>
      <c r="J1008" s="651" t="s">
        <v>1664</v>
      </c>
      <c r="K1008" s="651" t="s">
        <v>1665</v>
      </c>
      <c r="L1008" s="653">
        <v>54.43</v>
      </c>
      <c r="M1008" s="653">
        <v>6</v>
      </c>
      <c r="N1008" s="654">
        <v>326.58</v>
      </c>
    </row>
    <row r="1009" spans="1:14" ht="14.4" customHeight="1" x14ac:dyDescent="0.3">
      <c r="A1009" s="649" t="s">
        <v>595</v>
      </c>
      <c r="B1009" s="650" t="s">
        <v>3038</v>
      </c>
      <c r="C1009" s="651" t="s">
        <v>609</v>
      </c>
      <c r="D1009" s="652" t="s">
        <v>3041</v>
      </c>
      <c r="E1009" s="651" t="s">
        <v>1531</v>
      </c>
      <c r="F1009" s="652" t="s">
        <v>3048</v>
      </c>
      <c r="G1009" s="651" t="s">
        <v>1281</v>
      </c>
      <c r="H1009" s="651" t="s">
        <v>1666</v>
      </c>
      <c r="I1009" s="651" t="s">
        <v>1667</v>
      </c>
      <c r="J1009" s="651" t="s">
        <v>1629</v>
      </c>
      <c r="K1009" s="651" t="s">
        <v>1668</v>
      </c>
      <c r="L1009" s="653">
        <v>74</v>
      </c>
      <c r="M1009" s="653">
        <v>20</v>
      </c>
      <c r="N1009" s="654">
        <v>1480</v>
      </c>
    </row>
    <row r="1010" spans="1:14" ht="14.4" customHeight="1" x14ac:dyDescent="0.3">
      <c r="A1010" s="649" t="s">
        <v>595</v>
      </c>
      <c r="B1010" s="650" t="s">
        <v>3038</v>
      </c>
      <c r="C1010" s="651" t="s">
        <v>609</v>
      </c>
      <c r="D1010" s="652" t="s">
        <v>3041</v>
      </c>
      <c r="E1010" s="651" t="s">
        <v>1531</v>
      </c>
      <c r="F1010" s="652" t="s">
        <v>3048</v>
      </c>
      <c r="G1010" s="651" t="s">
        <v>1281</v>
      </c>
      <c r="H1010" s="651" t="s">
        <v>2747</v>
      </c>
      <c r="I1010" s="651" t="s">
        <v>2748</v>
      </c>
      <c r="J1010" s="651" t="s">
        <v>2749</v>
      </c>
      <c r="K1010" s="651" t="s">
        <v>2750</v>
      </c>
      <c r="L1010" s="653">
        <v>59.789999999999992</v>
      </c>
      <c r="M1010" s="653">
        <v>30</v>
      </c>
      <c r="N1010" s="654">
        <v>1793.6999999999998</v>
      </c>
    </row>
    <row r="1011" spans="1:14" ht="14.4" customHeight="1" x14ac:dyDescent="0.3">
      <c r="A1011" s="649" t="s">
        <v>595</v>
      </c>
      <c r="B1011" s="650" t="s">
        <v>3038</v>
      </c>
      <c r="C1011" s="651" t="s">
        <v>609</v>
      </c>
      <c r="D1011" s="652" t="s">
        <v>3041</v>
      </c>
      <c r="E1011" s="651" t="s">
        <v>1531</v>
      </c>
      <c r="F1011" s="652" t="s">
        <v>3048</v>
      </c>
      <c r="G1011" s="651" t="s">
        <v>1281</v>
      </c>
      <c r="H1011" s="651" t="s">
        <v>1669</v>
      </c>
      <c r="I1011" s="651" t="s">
        <v>1670</v>
      </c>
      <c r="J1011" s="651" t="s">
        <v>1671</v>
      </c>
      <c r="K1011" s="651" t="s">
        <v>1672</v>
      </c>
      <c r="L1011" s="653">
        <v>12592.481688808833</v>
      </c>
      <c r="M1011" s="653">
        <v>8</v>
      </c>
      <c r="N1011" s="654">
        <v>100739.85351047067</v>
      </c>
    </row>
    <row r="1012" spans="1:14" ht="14.4" customHeight="1" x14ac:dyDescent="0.3">
      <c r="A1012" s="649" t="s">
        <v>595</v>
      </c>
      <c r="B1012" s="650" t="s">
        <v>3038</v>
      </c>
      <c r="C1012" s="651" t="s">
        <v>609</v>
      </c>
      <c r="D1012" s="652" t="s">
        <v>3041</v>
      </c>
      <c r="E1012" s="651" t="s">
        <v>1681</v>
      </c>
      <c r="F1012" s="652" t="s">
        <v>3049</v>
      </c>
      <c r="G1012" s="651" t="s">
        <v>639</v>
      </c>
      <c r="H1012" s="651" t="s">
        <v>2751</v>
      </c>
      <c r="I1012" s="651" t="s">
        <v>2752</v>
      </c>
      <c r="J1012" s="651" t="s">
        <v>2753</v>
      </c>
      <c r="K1012" s="651" t="s">
        <v>2754</v>
      </c>
      <c r="L1012" s="653">
        <v>92.716032904044283</v>
      </c>
      <c r="M1012" s="653">
        <v>8</v>
      </c>
      <c r="N1012" s="654">
        <v>741.72826323235427</v>
      </c>
    </row>
    <row r="1013" spans="1:14" ht="14.4" customHeight="1" x14ac:dyDescent="0.3">
      <c r="A1013" s="649" t="s">
        <v>595</v>
      </c>
      <c r="B1013" s="650" t="s">
        <v>3038</v>
      </c>
      <c r="C1013" s="651" t="s">
        <v>609</v>
      </c>
      <c r="D1013" s="652" t="s">
        <v>3041</v>
      </c>
      <c r="E1013" s="651" t="s">
        <v>1681</v>
      </c>
      <c r="F1013" s="652" t="s">
        <v>3049</v>
      </c>
      <c r="G1013" s="651" t="s">
        <v>639</v>
      </c>
      <c r="H1013" s="651" t="s">
        <v>2755</v>
      </c>
      <c r="I1013" s="651" t="s">
        <v>2756</v>
      </c>
      <c r="J1013" s="651" t="s">
        <v>2757</v>
      </c>
      <c r="K1013" s="651" t="s">
        <v>2758</v>
      </c>
      <c r="L1013" s="653">
        <v>7690</v>
      </c>
      <c r="M1013" s="653">
        <v>1</v>
      </c>
      <c r="N1013" s="654">
        <v>7690</v>
      </c>
    </row>
    <row r="1014" spans="1:14" ht="14.4" customHeight="1" x14ac:dyDescent="0.3">
      <c r="A1014" s="649" t="s">
        <v>595</v>
      </c>
      <c r="B1014" s="650" t="s">
        <v>3038</v>
      </c>
      <c r="C1014" s="651" t="s">
        <v>609</v>
      </c>
      <c r="D1014" s="652" t="s">
        <v>3041</v>
      </c>
      <c r="E1014" s="651" t="s">
        <v>1681</v>
      </c>
      <c r="F1014" s="652" t="s">
        <v>3049</v>
      </c>
      <c r="G1014" s="651" t="s">
        <v>1281</v>
      </c>
      <c r="H1014" s="651" t="s">
        <v>1686</v>
      </c>
      <c r="I1014" s="651" t="s">
        <v>1687</v>
      </c>
      <c r="J1014" s="651" t="s">
        <v>1688</v>
      </c>
      <c r="K1014" s="651"/>
      <c r="L1014" s="653">
        <v>35.884290362515728</v>
      </c>
      <c r="M1014" s="653">
        <v>112</v>
      </c>
      <c r="N1014" s="654">
        <v>4019.0405206017613</v>
      </c>
    </row>
    <row r="1015" spans="1:14" ht="14.4" customHeight="1" x14ac:dyDescent="0.3">
      <c r="A1015" s="649" t="s">
        <v>595</v>
      </c>
      <c r="B1015" s="650" t="s">
        <v>3038</v>
      </c>
      <c r="C1015" s="651" t="s">
        <v>609</v>
      </c>
      <c r="D1015" s="652" t="s">
        <v>3041</v>
      </c>
      <c r="E1015" s="651" t="s">
        <v>1681</v>
      </c>
      <c r="F1015" s="652" t="s">
        <v>3049</v>
      </c>
      <c r="G1015" s="651" t="s">
        <v>1281</v>
      </c>
      <c r="H1015" s="651" t="s">
        <v>1689</v>
      </c>
      <c r="I1015" s="651" t="s">
        <v>1690</v>
      </c>
      <c r="J1015" s="651" t="s">
        <v>1691</v>
      </c>
      <c r="K1015" s="651" t="s">
        <v>1692</v>
      </c>
      <c r="L1015" s="653">
        <v>1834.9088221617767</v>
      </c>
      <c r="M1015" s="653">
        <v>1</v>
      </c>
      <c r="N1015" s="654">
        <v>1834.9088221617767</v>
      </c>
    </row>
    <row r="1016" spans="1:14" ht="14.4" customHeight="1" x14ac:dyDescent="0.3">
      <c r="A1016" s="649" t="s">
        <v>595</v>
      </c>
      <c r="B1016" s="650" t="s">
        <v>3038</v>
      </c>
      <c r="C1016" s="651" t="s">
        <v>609</v>
      </c>
      <c r="D1016" s="652" t="s">
        <v>3041</v>
      </c>
      <c r="E1016" s="651" t="s">
        <v>1700</v>
      </c>
      <c r="F1016" s="652" t="s">
        <v>3050</v>
      </c>
      <c r="G1016" s="651"/>
      <c r="H1016" s="651"/>
      <c r="I1016" s="651" t="s">
        <v>1701</v>
      </c>
      <c r="J1016" s="651" t="s">
        <v>1702</v>
      </c>
      <c r="K1016" s="651"/>
      <c r="L1016" s="653">
        <v>3842.04</v>
      </c>
      <c r="M1016" s="653">
        <v>5</v>
      </c>
      <c r="N1016" s="654">
        <v>19210.2</v>
      </c>
    </row>
    <row r="1017" spans="1:14" ht="14.4" customHeight="1" x14ac:dyDescent="0.3">
      <c r="A1017" s="649" t="s">
        <v>595</v>
      </c>
      <c r="B1017" s="650" t="s">
        <v>3038</v>
      </c>
      <c r="C1017" s="651" t="s">
        <v>609</v>
      </c>
      <c r="D1017" s="652" t="s">
        <v>3041</v>
      </c>
      <c r="E1017" s="651" t="s">
        <v>1700</v>
      </c>
      <c r="F1017" s="652" t="s">
        <v>3050</v>
      </c>
      <c r="G1017" s="651"/>
      <c r="H1017" s="651"/>
      <c r="I1017" s="651" t="s">
        <v>1703</v>
      </c>
      <c r="J1017" s="651" t="s">
        <v>1704</v>
      </c>
      <c r="K1017" s="651"/>
      <c r="L1017" s="653">
        <v>1407.54</v>
      </c>
      <c r="M1017" s="653">
        <v>4</v>
      </c>
      <c r="N1017" s="654">
        <v>5630.16</v>
      </c>
    </row>
    <row r="1018" spans="1:14" ht="14.4" customHeight="1" x14ac:dyDescent="0.3">
      <c r="A1018" s="649" t="s">
        <v>595</v>
      </c>
      <c r="B1018" s="650" t="s">
        <v>3038</v>
      </c>
      <c r="C1018" s="651" t="s">
        <v>609</v>
      </c>
      <c r="D1018" s="652" t="s">
        <v>3041</v>
      </c>
      <c r="E1018" s="651" t="s">
        <v>2759</v>
      </c>
      <c r="F1018" s="652" t="s">
        <v>3051</v>
      </c>
      <c r="G1018" s="651"/>
      <c r="H1018" s="651"/>
      <c r="I1018" s="651" t="s">
        <v>2760</v>
      </c>
      <c r="J1018" s="651" t="s">
        <v>2761</v>
      </c>
      <c r="K1018" s="651"/>
      <c r="L1018" s="653">
        <v>8855</v>
      </c>
      <c r="M1018" s="653">
        <v>1</v>
      </c>
      <c r="N1018" s="654">
        <v>8855</v>
      </c>
    </row>
    <row r="1019" spans="1:14" ht="14.4" customHeight="1" x14ac:dyDescent="0.3">
      <c r="A1019" s="649" t="s">
        <v>595</v>
      </c>
      <c r="B1019" s="650" t="s">
        <v>3038</v>
      </c>
      <c r="C1019" s="651" t="s">
        <v>609</v>
      </c>
      <c r="D1019" s="652" t="s">
        <v>3041</v>
      </c>
      <c r="E1019" s="651" t="s">
        <v>2759</v>
      </c>
      <c r="F1019" s="652" t="s">
        <v>3051</v>
      </c>
      <c r="G1019" s="651"/>
      <c r="H1019" s="651"/>
      <c r="I1019" s="651" t="s">
        <v>2762</v>
      </c>
      <c r="J1019" s="651" t="s">
        <v>2763</v>
      </c>
      <c r="K1019" s="651"/>
      <c r="L1019" s="653">
        <v>4445.99</v>
      </c>
      <c r="M1019" s="653">
        <v>1</v>
      </c>
      <c r="N1019" s="654">
        <v>4445.99</v>
      </c>
    </row>
    <row r="1020" spans="1:14" ht="14.4" customHeight="1" x14ac:dyDescent="0.3">
      <c r="A1020" s="649" t="s">
        <v>595</v>
      </c>
      <c r="B1020" s="650" t="s">
        <v>3038</v>
      </c>
      <c r="C1020" s="651" t="s">
        <v>612</v>
      </c>
      <c r="D1020" s="652" t="s">
        <v>3042</v>
      </c>
      <c r="E1020" s="651" t="s">
        <v>627</v>
      </c>
      <c r="F1020" s="652" t="s">
        <v>3046</v>
      </c>
      <c r="G1020" s="651" t="s">
        <v>639</v>
      </c>
      <c r="H1020" s="651" t="s">
        <v>657</v>
      </c>
      <c r="I1020" s="651" t="s">
        <v>658</v>
      </c>
      <c r="J1020" s="651" t="s">
        <v>659</v>
      </c>
      <c r="K1020" s="651" t="s">
        <v>660</v>
      </c>
      <c r="L1020" s="653">
        <v>84.570000000000007</v>
      </c>
      <c r="M1020" s="653">
        <v>1</v>
      </c>
      <c r="N1020" s="654">
        <v>84.570000000000007</v>
      </c>
    </row>
    <row r="1021" spans="1:14" ht="14.4" customHeight="1" x14ac:dyDescent="0.3">
      <c r="A1021" s="649" t="s">
        <v>595</v>
      </c>
      <c r="B1021" s="650" t="s">
        <v>3038</v>
      </c>
      <c r="C1021" s="651" t="s">
        <v>612</v>
      </c>
      <c r="D1021" s="652" t="s">
        <v>3042</v>
      </c>
      <c r="E1021" s="651" t="s">
        <v>627</v>
      </c>
      <c r="F1021" s="652" t="s">
        <v>3046</v>
      </c>
      <c r="G1021" s="651" t="s">
        <v>639</v>
      </c>
      <c r="H1021" s="651" t="s">
        <v>661</v>
      </c>
      <c r="I1021" s="651" t="s">
        <v>662</v>
      </c>
      <c r="J1021" s="651" t="s">
        <v>663</v>
      </c>
      <c r="K1021" s="651" t="s">
        <v>664</v>
      </c>
      <c r="L1021" s="653">
        <v>96.23599999999999</v>
      </c>
      <c r="M1021" s="653">
        <v>5</v>
      </c>
      <c r="N1021" s="654">
        <v>481.17999999999995</v>
      </c>
    </row>
    <row r="1022" spans="1:14" ht="14.4" customHeight="1" x14ac:dyDescent="0.3">
      <c r="A1022" s="649" t="s">
        <v>595</v>
      </c>
      <c r="B1022" s="650" t="s">
        <v>3038</v>
      </c>
      <c r="C1022" s="651" t="s">
        <v>612</v>
      </c>
      <c r="D1022" s="652" t="s">
        <v>3042</v>
      </c>
      <c r="E1022" s="651" t="s">
        <v>627</v>
      </c>
      <c r="F1022" s="652" t="s">
        <v>3046</v>
      </c>
      <c r="G1022" s="651" t="s">
        <v>639</v>
      </c>
      <c r="H1022" s="651" t="s">
        <v>668</v>
      </c>
      <c r="I1022" s="651" t="s">
        <v>669</v>
      </c>
      <c r="J1022" s="651" t="s">
        <v>670</v>
      </c>
      <c r="K1022" s="651" t="s">
        <v>671</v>
      </c>
      <c r="L1022" s="653">
        <v>170.17142688218016</v>
      </c>
      <c r="M1022" s="653">
        <v>32</v>
      </c>
      <c r="N1022" s="654">
        <v>5445.485660229765</v>
      </c>
    </row>
    <row r="1023" spans="1:14" ht="14.4" customHeight="1" x14ac:dyDescent="0.3">
      <c r="A1023" s="649" t="s">
        <v>595</v>
      </c>
      <c r="B1023" s="650" t="s">
        <v>3038</v>
      </c>
      <c r="C1023" s="651" t="s">
        <v>612</v>
      </c>
      <c r="D1023" s="652" t="s">
        <v>3042</v>
      </c>
      <c r="E1023" s="651" t="s">
        <v>627</v>
      </c>
      <c r="F1023" s="652" t="s">
        <v>3046</v>
      </c>
      <c r="G1023" s="651" t="s">
        <v>639</v>
      </c>
      <c r="H1023" s="651" t="s">
        <v>684</v>
      </c>
      <c r="I1023" s="651" t="s">
        <v>685</v>
      </c>
      <c r="J1023" s="651" t="s">
        <v>686</v>
      </c>
      <c r="K1023" s="651" t="s">
        <v>687</v>
      </c>
      <c r="L1023" s="653">
        <v>56.429552918140104</v>
      </c>
      <c r="M1023" s="653">
        <v>3</v>
      </c>
      <c r="N1023" s="654">
        <v>169.28865875442031</v>
      </c>
    </row>
    <row r="1024" spans="1:14" ht="14.4" customHeight="1" x14ac:dyDescent="0.3">
      <c r="A1024" s="649" t="s">
        <v>595</v>
      </c>
      <c r="B1024" s="650" t="s">
        <v>3038</v>
      </c>
      <c r="C1024" s="651" t="s">
        <v>612</v>
      </c>
      <c r="D1024" s="652" t="s">
        <v>3042</v>
      </c>
      <c r="E1024" s="651" t="s">
        <v>627</v>
      </c>
      <c r="F1024" s="652" t="s">
        <v>3046</v>
      </c>
      <c r="G1024" s="651" t="s">
        <v>639</v>
      </c>
      <c r="H1024" s="651" t="s">
        <v>702</v>
      </c>
      <c r="I1024" s="651" t="s">
        <v>703</v>
      </c>
      <c r="J1024" s="651" t="s">
        <v>704</v>
      </c>
      <c r="K1024" s="651" t="s">
        <v>705</v>
      </c>
      <c r="L1024" s="653">
        <v>61.899999999999942</v>
      </c>
      <c r="M1024" s="653">
        <v>1</v>
      </c>
      <c r="N1024" s="654">
        <v>61.899999999999942</v>
      </c>
    </row>
    <row r="1025" spans="1:14" ht="14.4" customHeight="1" x14ac:dyDescent="0.3">
      <c r="A1025" s="649" t="s">
        <v>595</v>
      </c>
      <c r="B1025" s="650" t="s">
        <v>3038</v>
      </c>
      <c r="C1025" s="651" t="s">
        <v>612</v>
      </c>
      <c r="D1025" s="652" t="s">
        <v>3042</v>
      </c>
      <c r="E1025" s="651" t="s">
        <v>627</v>
      </c>
      <c r="F1025" s="652" t="s">
        <v>3046</v>
      </c>
      <c r="G1025" s="651" t="s">
        <v>639</v>
      </c>
      <c r="H1025" s="651" t="s">
        <v>1860</v>
      </c>
      <c r="I1025" s="651" t="s">
        <v>237</v>
      </c>
      <c r="J1025" s="651" t="s">
        <v>1861</v>
      </c>
      <c r="K1025" s="651" t="s">
        <v>1862</v>
      </c>
      <c r="L1025" s="653">
        <v>181.05626006642072</v>
      </c>
      <c r="M1025" s="653">
        <v>6</v>
      </c>
      <c r="N1025" s="654">
        <v>1086.3375603985244</v>
      </c>
    </row>
    <row r="1026" spans="1:14" ht="14.4" customHeight="1" x14ac:dyDescent="0.3">
      <c r="A1026" s="649" t="s">
        <v>595</v>
      </c>
      <c r="B1026" s="650" t="s">
        <v>3038</v>
      </c>
      <c r="C1026" s="651" t="s">
        <v>612</v>
      </c>
      <c r="D1026" s="652" t="s">
        <v>3042</v>
      </c>
      <c r="E1026" s="651" t="s">
        <v>627</v>
      </c>
      <c r="F1026" s="652" t="s">
        <v>3046</v>
      </c>
      <c r="G1026" s="651" t="s">
        <v>639</v>
      </c>
      <c r="H1026" s="651" t="s">
        <v>936</v>
      </c>
      <c r="I1026" s="651" t="s">
        <v>937</v>
      </c>
      <c r="J1026" s="651" t="s">
        <v>938</v>
      </c>
      <c r="K1026" s="651" t="s">
        <v>939</v>
      </c>
      <c r="L1026" s="653">
        <v>110.92976289195192</v>
      </c>
      <c r="M1026" s="653">
        <v>2</v>
      </c>
      <c r="N1026" s="654">
        <v>221.85952578390385</v>
      </c>
    </row>
    <row r="1027" spans="1:14" ht="14.4" customHeight="1" x14ac:dyDescent="0.3">
      <c r="A1027" s="649" t="s">
        <v>595</v>
      </c>
      <c r="B1027" s="650" t="s">
        <v>3038</v>
      </c>
      <c r="C1027" s="651" t="s">
        <v>612</v>
      </c>
      <c r="D1027" s="652" t="s">
        <v>3042</v>
      </c>
      <c r="E1027" s="651" t="s">
        <v>627</v>
      </c>
      <c r="F1027" s="652" t="s">
        <v>3046</v>
      </c>
      <c r="G1027" s="651" t="s">
        <v>639</v>
      </c>
      <c r="H1027" s="651" t="s">
        <v>980</v>
      </c>
      <c r="I1027" s="651" t="s">
        <v>237</v>
      </c>
      <c r="J1027" s="651" t="s">
        <v>981</v>
      </c>
      <c r="K1027" s="651"/>
      <c r="L1027" s="653">
        <v>193.3564807384318</v>
      </c>
      <c r="M1027" s="653">
        <v>20</v>
      </c>
      <c r="N1027" s="654">
        <v>3867.1296147686362</v>
      </c>
    </row>
    <row r="1028" spans="1:14" ht="14.4" customHeight="1" x14ac:dyDescent="0.3">
      <c r="A1028" s="649" t="s">
        <v>595</v>
      </c>
      <c r="B1028" s="650" t="s">
        <v>3038</v>
      </c>
      <c r="C1028" s="651" t="s">
        <v>612</v>
      </c>
      <c r="D1028" s="652" t="s">
        <v>3042</v>
      </c>
      <c r="E1028" s="651" t="s">
        <v>627</v>
      </c>
      <c r="F1028" s="652" t="s">
        <v>3046</v>
      </c>
      <c r="G1028" s="651" t="s">
        <v>639</v>
      </c>
      <c r="H1028" s="651" t="s">
        <v>1023</v>
      </c>
      <c r="I1028" s="651" t="s">
        <v>1024</v>
      </c>
      <c r="J1028" s="651" t="s">
        <v>719</v>
      </c>
      <c r="K1028" s="651" t="s">
        <v>1025</v>
      </c>
      <c r="L1028" s="653">
        <v>60.35</v>
      </c>
      <c r="M1028" s="653">
        <v>1</v>
      </c>
      <c r="N1028" s="654">
        <v>60.35</v>
      </c>
    </row>
    <row r="1029" spans="1:14" ht="14.4" customHeight="1" x14ac:dyDescent="0.3">
      <c r="A1029" s="649" t="s">
        <v>595</v>
      </c>
      <c r="B1029" s="650" t="s">
        <v>3038</v>
      </c>
      <c r="C1029" s="651" t="s">
        <v>612</v>
      </c>
      <c r="D1029" s="652" t="s">
        <v>3042</v>
      </c>
      <c r="E1029" s="651" t="s">
        <v>627</v>
      </c>
      <c r="F1029" s="652" t="s">
        <v>3046</v>
      </c>
      <c r="G1029" s="651" t="s">
        <v>639</v>
      </c>
      <c r="H1029" s="651" t="s">
        <v>1087</v>
      </c>
      <c r="I1029" s="651" t="s">
        <v>1088</v>
      </c>
      <c r="J1029" s="651" t="s">
        <v>670</v>
      </c>
      <c r="K1029" s="651" t="s">
        <v>1089</v>
      </c>
      <c r="L1029" s="653">
        <v>51.236123028877159</v>
      </c>
      <c r="M1029" s="653">
        <v>10</v>
      </c>
      <c r="N1029" s="654">
        <v>512.36123028877159</v>
      </c>
    </row>
    <row r="1030" spans="1:14" ht="14.4" customHeight="1" x14ac:dyDescent="0.3">
      <c r="A1030" s="649" t="s">
        <v>595</v>
      </c>
      <c r="B1030" s="650" t="s">
        <v>3038</v>
      </c>
      <c r="C1030" s="651" t="s">
        <v>612</v>
      </c>
      <c r="D1030" s="652" t="s">
        <v>3042</v>
      </c>
      <c r="E1030" s="651" t="s">
        <v>627</v>
      </c>
      <c r="F1030" s="652" t="s">
        <v>3046</v>
      </c>
      <c r="G1030" s="651" t="s">
        <v>639</v>
      </c>
      <c r="H1030" s="651" t="s">
        <v>2764</v>
      </c>
      <c r="I1030" s="651" t="s">
        <v>237</v>
      </c>
      <c r="J1030" s="651" t="s">
        <v>2765</v>
      </c>
      <c r="K1030" s="651"/>
      <c r="L1030" s="653">
        <v>109.90743788819876</v>
      </c>
      <c r="M1030" s="653">
        <v>4</v>
      </c>
      <c r="N1030" s="654">
        <v>439.62975155279503</v>
      </c>
    </row>
    <row r="1031" spans="1:14" ht="14.4" customHeight="1" x14ac:dyDescent="0.3">
      <c r="A1031" s="649" t="s">
        <v>595</v>
      </c>
      <c r="B1031" s="650" t="s">
        <v>3038</v>
      </c>
      <c r="C1031" s="651" t="s">
        <v>612</v>
      </c>
      <c r="D1031" s="652" t="s">
        <v>3042</v>
      </c>
      <c r="E1031" s="651" t="s">
        <v>627</v>
      </c>
      <c r="F1031" s="652" t="s">
        <v>3046</v>
      </c>
      <c r="G1031" s="651" t="s">
        <v>639</v>
      </c>
      <c r="H1031" s="651" t="s">
        <v>1148</v>
      </c>
      <c r="I1031" s="651" t="s">
        <v>1149</v>
      </c>
      <c r="J1031" s="651" t="s">
        <v>1150</v>
      </c>
      <c r="K1031" s="651" t="s">
        <v>1151</v>
      </c>
      <c r="L1031" s="653">
        <v>127.18000000000004</v>
      </c>
      <c r="M1031" s="653">
        <v>4</v>
      </c>
      <c r="N1031" s="654">
        <v>508.72000000000014</v>
      </c>
    </row>
    <row r="1032" spans="1:14" ht="14.4" customHeight="1" x14ac:dyDescent="0.3">
      <c r="A1032" s="649" t="s">
        <v>595</v>
      </c>
      <c r="B1032" s="650" t="s">
        <v>3038</v>
      </c>
      <c r="C1032" s="651" t="s">
        <v>612</v>
      </c>
      <c r="D1032" s="652" t="s">
        <v>3042</v>
      </c>
      <c r="E1032" s="651" t="s">
        <v>627</v>
      </c>
      <c r="F1032" s="652" t="s">
        <v>3046</v>
      </c>
      <c r="G1032" s="651" t="s">
        <v>639</v>
      </c>
      <c r="H1032" s="651" t="s">
        <v>2568</v>
      </c>
      <c r="I1032" s="651" t="s">
        <v>2569</v>
      </c>
      <c r="J1032" s="651" t="s">
        <v>2570</v>
      </c>
      <c r="K1032" s="651" t="s">
        <v>2571</v>
      </c>
      <c r="L1032" s="653">
        <v>113.24</v>
      </c>
      <c r="M1032" s="653">
        <v>1</v>
      </c>
      <c r="N1032" s="654">
        <v>113.24</v>
      </c>
    </row>
    <row r="1033" spans="1:14" ht="14.4" customHeight="1" x14ac:dyDescent="0.3">
      <c r="A1033" s="649" t="s">
        <v>595</v>
      </c>
      <c r="B1033" s="650" t="s">
        <v>3038</v>
      </c>
      <c r="C1033" s="651" t="s">
        <v>612</v>
      </c>
      <c r="D1033" s="652" t="s">
        <v>3042</v>
      </c>
      <c r="E1033" s="651" t="s">
        <v>627</v>
      </c>
      <c r="F1033" s="652" t="s">
        <v>3046</v>
      </c>
      <c r="G1033" s="651" t="s">
        <v>639</v>
      </c>
      <c r="H1033" s="651" t="s">
        <v>2574</v>
      </c>
      <c r="I1033" s="651" t="s">
        <v>237</v>
      </c>
      <c r="J1033" s="651" t="s">
        <v>2575</v>
      </c>
      <c r="K1033" s="651"/>
      <c r="L1033" s="653">
        <v>152.25703491203433</v>
      </c>
      <c r="M1033" s="653">
        <v>17</v>
      </c>
      <c r="N1033" s="654">
        <v>2588.3695935045835</v>
      </c>
    </row>
    <row r="1034" spans="1:14" ht="14.4" customHeight="1" x14ac:dyDescent="0.3">
      <c r="A1034" s="649" t="s">
        <v>595</v>
      </c>
      <c r="B1034" s="650" t="s">
        <v>3038</v>
      </c>
      <c r="C1034" s="651" t="s">
        <v>612</v>
      </c>
      <c r="D1034" s="652" t="s">
        <v>3042</v>
      </c>
      <c r="E1034" s="651" t="s">
        <v>627</v>
      </c>
      <c r="F1034" s="652" t="s">
        <v>3046</v>
      </c>
      <c r="G1034" s="651" t="s">
        <v>639</v>
      </c>
      <c r="H1034" s="651" t="s">
        <v>2766</v>
      </c>
      <c r="I1034" s="651" t="s">
        <v>237</v>
      </c>
      <c r="J1034" s="651" t="s">
        <v>2767</v>
      </c>
      <c r="K1034" s="651" t="s">
        <v>2768</v>
      </c>
      <c r="L1034" s="653">
        <v>96.840023786270066</v>
      </c>
      <c r="M1034" s="653">
        <v>1</v>
      </c>
      <c r="N1034" s="654">
        <v>96.840023786270066</v>
      </c>
    </row>
    <row r="1035" spans="1:14" ht="14.4" customHeight="1" x14ac:dyDescent="0.3">
      <c r="A1035" s="649" t="s">
        <v>595</v>
      </c>
      <c r="B1035" s="650" t="s">
        <v>3038</v>
      </c>
      <c r="C1035" s="651" t="s">
        <v>612</v>
      </c>
      <c r="D1035" s="652" t="s">
        <v>3042</v>
      </c>
      <c r="E1035" s="651" t="s">
        <v>627</v>
      </c>
      <c r="F1035" s="652" t="s">
        <v>3046</v>
      </c>
      <c r="G1035" s="651" t="s">
        <v>639</v>
      </c>
      <c r="H1035" s="651" t="s">
        <v>2769</v>
      </c>
      <c r="I1035" s="651" t="s">
        <v>237</v>
      </c>
      <c r="J1035" s="651" t="s">
        <v>2770</v>
      </c>
      <c r="K1035" s="651"/>
      <c r="L1035" s="653">
        <v>301.4515994858196</v>
      </c>
      <c r="M1035" s="653">
        <v>5</v>
      </c>
      <c r="N1035" s="654">
        <v>1507.2579974290979</v>
      </c>
    </row>
    <row r="1036" spans="1:14" ht="14.4" customHeight="1" x14ac:dyDescent="0.3">
      <c r="A1036" s="649" t="s">
        <v>595</v>
      </c>
      <c r="B1036" s="650" t="s">
        <v>3038</v>
      </c>
      <c r="C1036" s="651" t="s">
        <v>612</v>
      </c>
      <c r="D1036" s="652" t="s">
        <v>3042</v>
      </c>
      <c r="E1036" s="651" t="s">
        <v>627</v>
      </c>
      <c r="F1036" s="652" t="s">
        <v>3046</v>
      </c>
      <c r="G1036" s="651" t="s">
        <v>639</v>
      </c>
      <c r="H1036" s="651" t="s">
        <v>2771</v>
      </c>
      <c r="I1036" s="651" t="s">
        <v>2772</v>
      </c>
      <c r="J1036" s="651" t="s">
        <v>2773</v>
      </c>
      <c r="K1036" s="651" t="s">
        <v>2774</v>
      </c>
      <c r="L1036" s="653">
        <v>291.69333333333338</v>
      </c>
      <c r="M1036" s="653">
        <v>3</v>
      </c>
      <c r="N1036" s="654">
        <v>875.08000000000015</v>
      </c>
    </row>
    <row r="1037" spans="1:14" ht="14.4" customHeight="1" x14ac:dyDescent="0.3">
      <c r="A1037" s="649" t="s">
        <v>595</v>
      </c>
      <c r="B1037" s="650" t="s">
        <v>3038</v>
      </c>
      <c r="C1037" s="651" t="s">
        <v>612</v>
      </c>
      <c r="D1037" s="652" t="s">
        <v>3042</v>
      </c>
      <c r="E1037" s="651" t="s">
        <v>627</v>
      </c>
      <c r="F1037" s="652" t="s">
        <v>3046</v>
      </c>
      <c r="G1037" s="651" t="s">
        <v>639</v>
      </c>
      <c r="H1037" s="651" t="s">
        <v>2775</v>
      </c>
      <c r="I1037" s="651" t="s">
        <v>237</v>
      </c>
      <c r="J1037" s="651" t="s">
        <v>2776</v>
      </c>
      <c r="K1037" s="651" t="s">
        <v>2777</v>
      </c>
      <c r="L1037" s="653">
        <v>36.193447377140259</v>
      </c>
      <c r="M1037" s="653">
        <v>7</v>
      </c>
      <c r="N1037" s="654">
        <v>253.3541316399818</v>
      </c>
    </row>
    <row r="1038" spans="1:14" ht="14.4" customHeight="1" x14ac:dyDescent="0.3">
      <c r="A1038" s="649" t="s">
        <v>595</v>
      </c>
      <c r="B1038" s="650" t="s">
        <v>3038</v>
      </c>
      <c r="C1038" s="651" t="s">
        <v>612</v>
      </c>
      <c r="D1038" s="652" t="s">
        <v>3042</v>
      </c>
      <c r="E1038" s="651" t="s">
        <v>627</v>
      </c>
      <c r="F1038" s="652" t="s">
        <v>3046</v>
      </c>
      <c r="G1038" s="651" t="s">
        <v>639</v>
      </c>
      <c r="H1038" s="651" t="s">
        <v>2108</v>
      </c>
      <c r="I1038" s="651" t="s">
        <v>2109</v>
      </c>
      <c r="J1038" s="651" t="s">
        <v>2110</v>
      </c>
      <c r="K1038" s="651"/>
      <c r="L1038" s="653">
        <v>146.99303451804724</v>
      </c>
      <c r="M1038" s="653">
        <v>4</v>
      </c>
      <c r="N1038" s="654">
        <v>587.97213807218895</v>
      </c>
    </row>
    <row r="1039" spans="1:14" ht="14.4" customHeight="1" x14ac:dyDescent="0.3">
      <c r="A1039" s="649" t="s">
        <v>595</v>
      </c>
      <c r="B1039" s="650" t="s">
        <v>3038</v>
      </c>
      <c r="C1039" s="651" t="s">
        <v>612</v>
      </c>
      <c r="D1039" s="652" t="s">
        <v>3042</v>
      </c>
      <c r="E1039" s="651" t="s">
        <v>627</v>
      </c>
      <c r="F1039" s="652" t="s">
        <v>3046</v>
      </c>
      <c r="G1039" s="651" t="s">
        <v>639</v>
      </c>
      <c r="H1039" s="651" t="s">
        <v>2778</v>
      </c>
      <c r="I1039" s="651" t="s">
        <v>237</v>
      </c>
      <c r="J1039" s="651" t="s">
        <v>2779</v>
      </c>
      <c r="K1039" s="651"/>
      <c r="L1039" s="653">
        <v>91.037588936506864</v>
      </c>
      <c r="M1039" s="653">
        <v>5</v>
      </c>
      <c r="N1039" s="654">
        <v>455.18794468253429</v>
      </c>
    </row>
    <row r="1040" spans="1:14" ht="14.4" customHeight="1" x14ac:dyDescent="0.3">
      <c r="A1040" s="649" t="s">
        <v>595</v>
      </c>
      <c r="B1040" s="650" t="s">
        <v>3038</v>
      </c>
      <c r="C1040" s="651" t="s">
        <v>612</v>
      </c>
      <c r="D1040" s="652" t="s">
        <v>3042</v>
      </c>
      <c r="E1040" s="651" t="s">
        <v>627</v>
      </c>
      <c r="F1040" s="652" t="s">
        <v>3046</v>
      </c>
      <c r="G1040" s="651" t="s">
        <v>639</v>
      </c>
      <c r="H1040" s="651" t="s">
        <v>2780</v>
      </c>
      <c r="I1040" s="651" t="s">
        <v>237</v>
      </c>
      <c r="J1040" s="651" t="s">
        <v>2781</v>
      </c>
      <c r="K1040" s="651"/>
      <c r="L1040" s="653">
        <v>95.425661814325267</v>
      </c>
      <c r="M1040" s="653">
        <v>13</v>
      </c>
      <c r="N1040" s="654">
        <v>1240.5336035862285</v>
      </c>
    </row>
    <row r="1041" spans="1:14" ht="14.4" customHeight="1" x14ac:dyDescent="0.3">
      <c r="A1041" s="649" t="s">
        <v>595</v>
      </c>
      <c r="B1041" s="650" t="s">
        <v>3038</v>
      </c>
      <c r="C1041" s="651" t="s">
        <v>612</v>
      </c>
      <c r="D1041" s="652" t="s">
        <v>3042</v>
      </c>
      <c r="E1041" s="651" t="s">
        <v>627</v>
      </c>
      <c r="F1041" s="652" t="s">
        <v>3046</v>
      </c>
      <c r="G1041" s="651" t="s">
        <v>639</v>
      </c>
      <c r="H1041" s="651" t="s">
        <v>2782</v>
      </c>
      <c r="I1041" s="651" t="s">
        <v>237</v>
      </c>
      <c r="J1041" s="651" t="s">
        <v>2783</v>
      </c>
      <c r="K1041" s="651"/>
      <c r="L1041" s="653">
        <v>186.35517954632397</v>
      </c>
      <c r="M1041" s="653">
        <v>2</v>
      </c>
      <c r="N1041" s="654">
        <v>372.71035909264793</v>
      </c>
    </row>
    <row r="1042" spans="1:14" ht="14.4" customHeight="1" x14ac:dyDescent="0.3">
      <c r="A1042" s="649" t="s">
        <v>595</v>
      </c>
      <c r="B1042" s="650" t="s">
        <v>3038</v>
      </c>
      <c r="C1042" s="651" t="s">
        <v>612</v>
      </c>
      <c r="D1042" s="652" t="s">
        <v>3042</v>
      </c>
      <c r="E1042" s="651" t="s">
        <v>627</v>
      </c>
      <c r="F1042" s="652" t="s">
        <v>3046</v>
      </c>
      <c r="G1042" s="651" t="s">
        <v>639</v>
      </c>
      <c r="H1042" s="651" t="s">
        <v>2784</v>
      </c>
      <c r="I1042" s="651" t="s">
        <v>237</v>
      </c>
      <c r="J1042" s="651" t="s">
        <v>2785</v>
      </c>
      <c r="K1042" s="651" t="s">
        <v>2628</v>
      </c>
      <c r="L1042" s="653">
        <v>379.19558644665409</v>
      </c>
      <c r="M1042" s="653">
        <v>4</v>
      </c>
      <c r="N1042" s="654">
        <v>1516.7823457866164</v>
      </c>
    </row>
    <row r="1043" spans="1:14" ht="14.4" customHeight="1" x14ac:dyDescent="0.3">
      <c r="A1043" s="649" t="s">
        <v>595</v>
      </c>
      <c r="B1043" s="650" t="s">
        <v>3038</v>
      </c>
      <c r="C1043" s="651" t="s">
        <v>612</v>
      </c>
      <c r="D1043" s="652" t="s">
        <v>3042</v>
      </c>
      <c r="E1043" s="651" t="s">
        <v>627</v>
      </c>
      <c r="F1043" s="652" t="s">
        <v>3046</v>
      </c>
      <c r="G1043" s="651" t="s">
        <v>639</v>
      </c>
      <c r="H1043" s="651" t="s">
        <v>2629</v>
      </c>
      <c r="I1043" s="651" t="s">
        <v>237</v>
      </c>
      <c r="J1043" s="651" t="s">
        <v>2630</v>
      </c>
      <c r="K1043" s="651"/>
      <c r="L1043" s="653">
        <v>107.46999999999998</v>
      </c>
      <c r="M1043" s="653">
        <v>3</v>
      </c>
      <c r="N1043" s="654">
        <v>322.40999999999997</v>
      </c>
    </row>
    <row r="1044" spans="1:14" ht="14.4" customHeight="1" x14ac:dyDescent="0.3">
      <c r="A1044" s="649" t="s">
        <v>595</v>
      </c>
      <c r="B1044" s="650" t="s">
        <v>3038</v>
      </c>
      <c r="C1044" s="651" t="s">
        <v>612</v>
      </c>
      <c r="D1044" s="652" t="s">
        <v>3042</v>
      </c>
      <c r="E1044" s="651" t="s">
        <v>627</v>
      </c>
      <c r="F1044" s="652" t="s">
        <v>3046</v>
      </c>
      <c r="G1044" s="651" t="s">
        <v>639</v>
      </c>
      <c r="H1044" s="651" t="s">
        <v>2786</v>
      </c>
      <c r="I1044" s="651" t="s">
        <v>2787</v>
      </c>
      <c r="J1044" s="651" t="s">
        <v>2543</v>
      </c>
      <c r="K1044" s="651" t="s">
        <v>2788</v>
      </c>
      <c r="L1044" s="653">
        <v>265.7700000000001</v>
      </c>
      <c r="M1044" s="653">
        <v>1</v>
      </c>
      <c r="N1044" s="654">
        <v>265.7700000000001</v>
      </c>
    </row>
    <row r="1045" spans="1:14" ht="14.4" customHeight="1" x14ac:dyDescent="0.3">
      <c r="A1045" s="649" t="s">
        <v>595</v>
      </c>
      <c r="B1045" s="650" t="s">
        <v>3038</v>
      </c>
      <c r="C1045" s="651" t="s">
        <v>612</v>
      </c>
      <c r="D1045" s="652" t="s">
        <v>3042</v>
      </c>
      <c r="E1045" s="651" t="s">
        <v>627</v>
      </c>
      <c r="F1045" s="652" t="s">
        <v>3046</v>
      </c>
      <c r="G1045" s="651" t="s">
        <v>639</v>
      </c>
      <c r="H1045" s="651" t="s">
        <v>2789</v>
      </c>
      <c r="I1045" s="651" t="s">
        <v>237</v>
      </c>
      <c r="J1045" s="651" t="s">
        <v>2790</v>
      </c>
      <c r="K1045" s="651"/>
      <c r="L1045" s="653">
        <v>113.54954221953976</v>
      </c>
      <c r="M1045" s="653">
        <v>1</v>
      </c>
      <c r="N1045" s="654">
        <v>113.54954221953976</v>
      </c>
    </row>
    <row r="1046" spans="1:14" ht="14.4" customHeight="1" x14ac:dyDescent="0.3">
      <c r="A1046" s="649" t="s">
        <v>595</v>
      </c>
      <c r="B1046" s="650" t="s">
        <v>3038</v>
      </c>
      <c r="C1046" s="651" t="s">
        <v>612</v>
      </c>
      <c r="D1046" s="652" t="s">
        <v>3042</v>
      </c>
      <c r="E1046" s="651" t="s">
        <v>627</v>
      </c>
      <c r="F1046" s="652" t="s">
        <v>3046</v>
      </c>
      <c r="G1046" s="651" t="s">
        <v>639</v>
      </c>
      <c r="H1046" s="651" t="s">
        <v>2791</v>
      </c>
      <c r="I1046" s="651" t="s">
        <v>2791</v>
      </c>
      <c r="J1046" s="651" t="s">
        <v>2792</v>
      </c>
      <c r="K1046" s="651" t="s">
        <v>2793</v>
      </c>
      <c r="L1046" s="653">
        <v>225.90926645625512</v>
      </c>
      <c r="M1046" s="653">
        <v>2</v>
      </c>
      <c r="N1046" s="654">
        <v>451.81853291251025</v>
      </c>
    </row>
    <row r="1047" spans="1:14" ht="14.4" customHeight="1" x14ac:dyDescent="0.3">
      <c r="A1047" s="649" t="s">
        <v>595</v>
      </c>
      <c r="B1047" s="650" t="s">
        <v>3038</v>
      </c>
      <c r="C1047" s="651" t="s">
        <v>612</v>
      </c>
      <c r="D1047" s="652" t="s">
        <v>3042</v>
      </c>
      <c r="E1047" s="651" t="s">
        <v>627</v>
      </c>
      <c r="F1047" s="652" t="s">
        <v>3046</v>
      </c>
      <c r="G1047" s="651" t="s">
        <v>639</v>
      </c>
      <c r="H1047" s="651" t="s">
        <v>2181</v>
      </c>
      <c r="I1047" s="651" t="s">
        <v>237</v>
      </c>
      <c r="J1047" s="651" t="s">
        <v>2182</v>
      </c>
      <c r="K1047" s="651"/>
      <c r="L1047" s="653">
        <v>42.59243059036649</v>
      </c>
      <c r="M1047" s="653">
        <v>4</v>
      </c>
      <c r="N1047" s="654">
        <v>170.36972236146596</v>
      </c>
    </row>
    <row r="1048" spans="1:14" ht="14.4" customHeight="1" x14ac:dyDescent="0.3">
      <c r="A1048" s="649" t="s">
        <v>595</v>
      </c>
      <c r="B1048" s="650" t="s">
        <v>3038</v>
      </c>
      <c r="C1048" s="651" t="s">
        <v>612</v>
      </c>
      <c r="D1048" s="652" t="s">
        <v>3042</v>
      </c>
      <c r="E1048" s="651" t="s">
        <v>627</v>
      </c>
      <c r="F1048" s="652" t="s">
        <v>3046</v>
      </c>
      <c r="G1048" s="651" t="s">
        <v>639</v>
      </c>
      <c r="H1048" s="651" t="s">
        <v>1271</v>
      </c>
      <c r="I1048" s="651" t="s">
        <v>237</v>
      </c>
      <c r="J1048" s="651" t="s">
        <v>1272</v>
      </c>
      <c r="K1048" s="651"/>
      <c r="L1048" s="653">
        <v>32.790000000000006</v>
      </c>
      <c r="M1048" s="653">
        <v>2</v>
      </c>
      <c r="N1048" s="654">
        <v>65.580000000000013</v>
      </c>
    </row>
    <row r="1049" spans="1:14" ht="14.4" customHeight="1" x14ac:dyDescent="0.3">
      <c r="A1049" s="649" t="s">
        <v>595</v>
      </c>
      <c r="B1049" s="650" t="s">
        <v>3038</v>
      </c>
      <c r="C1049" s="651" t="s">
        <v>615</v>
      </c>
      <c r="D1049" s="652" t="s">
        <v>3043</v>
      </c>
      <c r="E1049" s="651" t="s">
        <v>627</v>
      </c>
      <c r="F1049" s="652" t="s">
        <v>3046</v>
      </c>
      <c r="G1049" s="651"/>
      <c r="H1049" s="651" t="s">
        <v>2794</v>
      </c>
      <c r="I1049" s="651" t="s">
        <v>2794</v>
      </c>
      <c r="J1049" s="651" t="s">
        <v>2795</v>
      </c>
      <c r="K1049" s="651" t="s">
        <v>2796</v>
      </c>
      <c r="L1049" s="653">
        <v>115.679996288284</v>
      </c>
      <c r="M1049" s="653">
        <v>1</v>
      </c>
      <c r="N1049" s="654">
        <v>115.679996288284</v>
      </c>
    </row>
    <row r="1050" spans="1:14" ht="14.4" customHeight="1" x14ac:dyDescent="0.3">
      <c r="A1050" s="649" t="s">
        <v>595</v>
      </c>
      <c r="B1050" s="650" t="s">
        <v>3038</v>
      </c>
      <c r="C1050" s="651" t="s">
        <v>615</v>
      </c>
      <c r="D1050" s="652" t="s">
        <v>3043</v>
      </c>
      <c r="E1050" s="651" t="s">
        <v>627</v>
      </c>
      <c r="F1050" s="652" t="s">
        <v>3046</v>
      </c>
      <c r="G1050" s="651" t="s">
        <v>639</v>
      </c>
      <c r="H1050" s="651" t="s">
        <v>640</v>
      </c>
      <c r="I1050" s="651" t="s">
        <v>640</v>
      </c>
      <c r="J1050" s="651" t="s">
        <v>641</v>
      </c>
      <c r="K1050" s="651" t="s">
        <v>642</v>
      </c>
      <c r="L1050" s="653">
        <v>181.98155815050768</v>
      </c>
      <c r="M1050" s="653">
        <v>392</v>
      </c>
      <c r="N1050" s="654">
        <v>71336.770794999014</v>
      </c>
    </row>
    <row r="1051" spans="1:14" ht="14.4" customHeight="1" x14ac:dyDescent="0.3">
      <c r="A1051" s="649" t="s">
        <v>595</v>
      </c>
      <c r="B1051" s="650" t="s">
        <v>3038</v>
      </c>
      <c r="C1051" s="651" t="s">
        <v>615</v>
      </c>
      <c r="D1051" s="652" t="s">
        <v>3043</v>
      </c>
      <c r="E1051" s="651" t="s">
        <v>627</v>
      </c>
      <c r="F1051" s="652" t="s">
        <v>3046</v>
      </c>
      <c r="G1051" s="651" t="s">
        <v>639</v>
      </c>
      <c r="H1051" s="651" t="s">
        <v>643</v>
      </c>
      <c r="I1051" s="651" t="s">
        <v>643</v>
      </c>
      <c r="J1051" s="651" t="s">
        <v>644</v>
      </c>
      <c r="K1051" s="651" t="s">
        <v>645</v>
      </c>
      <c r="L1051" s="653">
        <v>181.58974359013555</v>
      </c>
      <c r="M1051" s="653">
        <v>29</v>
      </c>
      <c r="N1051" s="654">
        <v>5266.1025641139313</v>
      </c>
    </row>
    <row r="1052" spans="1:14" ht="14.4" customHeight="1" x14ac:dyDescent="0.3">
      <c r="A1052" s="649" t="s">
        <v>595</v>
      </c>
      <c r="B1052" s="650" t="s">
        <v>3038</v>
      </c>
      <c r="C1052" s="651" t="s">
        <v>615</v>
      </c>
      <c r="D1052" s="652" t="s">
        <v>3043</v>
      </c>
      <c r="E1052" s="651" t="s">
        <v>627</v>
      </c>
      <c r="F1052" s="652" t="s">
        <v>3046</v>
      </c>
      <c r="G1052" s="651" t="s">
        <v>639</v>
      </c>
      <c r="H1052" s="651" t="s">
        <v>2797</v>
      </c>
      <c r="I1052" s="651" t="s">
        <v>2797</v>
      </c>
      <c r="J1052" s="651" t="s">
        <v>647</v>
      </c>
      <c r="K1052" s="651" t="s">
        <v>645</v>
      </c>
      <c r="L1052" s="653">
        <v>149.49923476997122</v>
      </c>
      <c r="M1052" s="653">
        <v>4</v>
      </c>
      <c r="N1052" s="654">
        <v>597.9969390798849</v>
      </c>
    </row>
    <row r="1053" spans="1:14" ht="14.4" customHeight="1" x14ac:dyDescent="0.3">
      <c r="A1053" s="649" t="s">
        <v>595</v>
      </c>
      <c r="B1053" s="650" t="s">
        <v>3038</v>
      </c>
      <c r="C1053" s="651" t="s">
        <v>615</v>
      </c>
      <c r="D1053" s="652" t="s">
        <v>3043</v>
      </c>
      <c r="E1053" s="651" t="s">
        <v>627</v>
      </c>
      <c r="F1053" s="652" t="s">
        <v>3046</v>
      </c>
      <c r="G1053" s="651" t="s">
        <v>639</v>
      </c>
      <c r="H1053" s="651" t="s">
        <v>646</v>
      </c>
      <c r="I1053" s="651" t="s">
        <v>646</v>
      </c>
      <c r="J1053" s="651" t="s">
        <v>647</v>
      </c>
      <c r="K1053" s="651" t="s">
        <v>648</v>
      </c>
      <c r="L1053" s="653">
        <v>132.25</v>
      </c>
      <c r="M1053" s="653">
        <v>17</v>
      </c>
      <c r="N1053" s="654">
        <v>2248.25</v>
      </c>
    </row>
    <row r="1054" spans="1:14" ht="14.4" customHeight="1" x14ac:dyDescent="0.3">
      <c r="A1054" s="649" t="s">
        <v>595</v>
      </c>
      <c r="B1054" s="650" t="s">
        <v>3038</v>
      </c>
      <c r="C1054" s="651" t="s">
        <v>615</v>
      </c>
      <c r="D1054" s="652" t="s">
        <v>3043</v>
      </c>
      <c r="E1054" s="651" t="s">
        <v>627</v>
      </c>
      <c r="F1054" s="652" t="s">
        <v>3046</v>
      </c>
      <c r="G1054" s="651" t="s">
        <v>639</v>
      </c>
      <c r="H1054" s="651" t="s">
        <v>2409</v>
      </c>
      <c r="I1054" s="651" t="s">
        <v>2409</v>
      </c>
      <c r="J1054" s="651" t="s">
        <v>647</v>
      </c>
      <c r="K1054" s="651" t="s">
        <v>2410</v>
      </c>
      <c r="L1054" s="653">
        <v>232.29973576672512</v>
      </c>
      <c r="M1054" s="653">
        <v>9</v>
      </c>
      <c r="N1054" s="654">
        <v>2090.697621900526</v>
      </c>
    </row>
    <row r="1055" spans="1:14" ht="14.4" customHeight="1" x14ac:dyDescent="0.3">
      <c r="A1055" s="649" t="s">
        <v>595</v>
      </c>
      <c r="B1055" s="650" t="s">
        <v>3038</v>
      </c>
      <c r="C1055" s="651" t="s">
        <v>615</v>
      </c>
      <c r="D1055" s="652" t="s">
        <v>3043</v>
      </c>
      <c r="E1055" s="651" t="s">
        <v>627</v>
      </c>
      <c r="F1055" s="652" t="s">
        <v>3046</v>
      </c>
      <c r="G1055" s="651" t="s">
        <v>639</v>
      </c>
      <c r="H1055" s="651" t="s">
        <v>651</v>
      </c>
      <c r="I1055" s="651" t="s">
        <v>651</v>
      </c>
      <c r="J1055" s="651" t="s">
        <v>641</v>
      </c>
      <c r="K1055" s="651" t="s">
        <v>652</v>
      </c>
      <c r="L1055" s="653">
        <v>97.75</v>
      </c>
      <c r="M1055" s="653">
        <v>15.8</v>
      </c>
      <c r="N1055" s="654">
        <v>1544.45</v>
      </c>
    </row>
    <row r="1056" spans="1:14" ht="14.4" customHeight="1" x14ac:dyDescent="0.3">
      <c r="A1056" s="649" t="s">
        <v>595</v>
      </c>
      <c r="B1056" s="650" t="s">
        <v>3038</v>
      </c>
      <c r="C1056" s="651" t="s">
        <v>615</v>
      </c>
      <c r="D1056" s="652" t="s">
        <v>3043</v>
      </c>
      <c r="E1056" s="651" t="s">
        <v>627</v>
      </c>
      <c r="F1056" s="652" t="s">
        <v>3046</v>
      </c>
      <c r="G1056" s="651" t="s">
        <v>639</v>
      </c>
      <c r="H1056" s="651" t="s">
        <v>2411</v>
      </c>
      <c r="I1056" s="651" t="s">
        <v>2412</v>
      </c>
      <c r="J1056" s="651" t="s">
        <v>2413</v>
      </c>
      <c r="K1056" s="651" t="s">
        <v>1737</v>
      </c>
      <c r="L1056" s="653">
        <v>40.139999999999993</v>
      </c>
      <c r="M1056" s="653">
        <v>1</v>
      </c>
      <c r="N1056" s="654">
        <v>40.139999999999993</v>
      </c>
    </row>
    <row r="1057" spans="1:14" ht="14.4" customHeight="1" x14ac:dyDescent="0.3">
      <c r="A1057" s="649" t="s">
        <v>595</v>
      </c>
      <c r="B1057" s="650" t="s">
        <v>3038</v>
      </c>
      <c r="C1057" s="651" t="s">
        <v>615</v>
      </c>
      <c r="D1057" s="652" t="s">
        <v>3043</v>
      </c>
      <c r="E1057" s="651" t="s">
        <v>627</v>
      </c>
      <c r="F1057" s="652" t="s">
        <v>3046</v>
      </c>
      <c r="G1057" s="651" t="s">
        <v>639</v>
      </c>
      <c r="H1057" s="651" t="s">
        <v>653</v>
      </c>
      <c r="I1057" s="651" t="s">
        <v>654</v>
      </c>
      <c r="J1057" s="651" t="s">
        <v>655</v>
      </c>
      <c r="K1057" s="651" t="s">
        <v>656</v>
      </c>
      <c r="L1057" s="653">
        <v>53.75</v>
      </c>
      <c r="M1057" s="653">
        <v>1</v>
      </c>
      <c r="N1057" s="654">
        <v>53.75</v>
      </c>
    </row>
    <row r="1058" spans="1:14" ht="14.4" customHeight="1" x14ac:dyDescent="0.3">
      <c r="A1058" s="649" t="s">
        <v>595</v>
      </c>
      <c r="B1058" s="650" t="s">
        <v>3038</v>
      </c>
      <c r="C1058" s="651" t="s">
        <v>615</v>
      </c>
      <c r="D1058" s="652" t="s">
        <v>3043</v>
      </c>
      <c r="E1058" s="651" t="s">
        <v>627</v>
      </c>
      <c r="F1058" s="652" t="s">
        <v>3046</v>
      </c>
      <c r="G1058" s="651" t="s">
        <v>639</v>
      </c>
      <c r="H1058" s="651" t="s">
        <v>657</v>
      </c>
      <c r="I1058" s="651" t="s">
        <v>658</v>
      </c>
      <c r="J1058" s="651" t="s">
        <v>659</v>
      </c>
      <c r="K1058" s="651" t="s">
        <v>660</v>
      </c>
      <c r="L1058" s="653">
        <v>84.57</v>
      </c>
      <c r="M1058" s="653">
        <v>4</v>
      </c>
      <c r="N1058" s="654">
        <v>338.28</v>
      </c>
    </row>
    <row r="1059" spans="1:14" ht="14.4" customHeight="1" x14ac:dyDescent="0.3">
      <c r="A1059" s="649" t="s">
        <v>595</v>
      </c>
      <c r="B1059" s="650" t="s">
        <v>3038</v>
      </c>
      <c r="C1059" s="651" t="s">
        <v>615</v>
      </c>
      <c r="D1059" s="652" t="s">
        <v>3043</v>
      </c>
      <c r="E1059" s="651" t="s">
        <v>627</v>
      </c>
      <c r="F1059" s="652" t="s">
        <v>3046</v>
      </c>
      <c r="G1059" s="651" t="s">
        <v>639</v>
      </c>
      <c r="H1059" s="651" t="s">
        <v>661</v>
      </c>
      <c r="I1059" s="651" t="s">
        <v>662</v>
      </c>
      <c r="J1059" s="651" t="s">
        <v>663</v>
      </c>
      <c r="K1059" s="651" t="s">
        <v>664</v>
      </c>
      <c r="L1059" s="653">
        <v>95.079796770637202</v>
      </c>
      <c r="M1059" s="653">
        <v>6</v>
      </c>
      <c r="N1059" s="654">
        <v>570.47878062382324</v>
      </c>
    </row>
    <row r="1060" spans="1:14" ht="14.4" customHeight="1" x14ac:dyDescent="0.3">
      <c r="A1060" s="649" t="s">
        <v>595</v>
      </c>
      <c r="B1060" s="650" t="s">
        <v>3038</v>
      </c>
      <c r="C1060" s="651" t="s">
        <v>615</v>
      </c>
      <c r="D1060" s="652" t="s">
        <v>3043</v>
      </c>
      <c r="E1060" s="651" t="s">
        <v>627</v>
      </c>
      <c r="F1060" s="652" t="s">
        <v>3046</v>
      </c>
      <c r="G1060" s="651" t="s">
        <v>639</v>
      </c>
      <c r="H1060" s="651" t="s">
        <v>665</v>
      </c>
      <c r="I1060" s="651" t="s">
        <v>666</v>
      </c>
      <c r="J1060" s="651" t="s">
        <v>663</v>
      </c>
      <c r="K1060" s="651" t="s">
        <v>667</v>
      </c>
      <c r="L1060" s="653">
        <v>104.34170606959324</v>
      </c>
      <c r="M1060" s="653">
        <v>264</v>
      </c>
      <c r="N1060" s="654">
        <v>27546.210402372617</v>
      </c>
    </row>
    <row r="1061" spans="1:14" ht="14.4" customHeight="1" x14ac:dyDescent="0.3">
      <c r="A1061" s="649" t="s">
        <v>595</v>
      </c>
      <c r="B1061" s="650" t="s">
        <v>3038</v>
      </c>
      <c r="C1061" s="651" t="s">
        <v>615</v>
      </c>
      <c r="D1061" s="652" t="s">
        <v>3043</v>
      </c>
      <c r="E1061" s="651" t="s">
        <v>627</v>
      </c>
      <c r="F1061" s="652" t="s">
        <v>3046</v>
      </c>
      <c r="G1061" s="651" t="s">
        <v>639</v>
      </c>
      <c r="H1061" s="651" t="s">
        <v>668</v>
      </c>
      <c r="I1061" s="651" t="s">
        <v>669</v>
      </c>
      <c r="J1061" s="651" t="s">
        <v>670</v>
      </c>
      <c r="K1061" s="651" t="s">
        <v>671</v>
      </c>
      <c r="L1061" s="653">
        <v>170.18599999999998</v>
      </c>
      <c r="M1061" s="653">
        <v>5</v>
      </c>
      <c r="N1061" s="654">
        <v>850.93</v>
      </c>
    </row>
    <row r="1062" spans="1:14" ht="14.4" customHeight="1" x14ac:dyDescent="0.3">
      <c r="A1062" s="649" t="s">
        <v>595</v>
      </c>
      <c r="B1062" s="650" t="s">
        <v>3038</v>
      </c>
      <c r="C1062" s="651" t="s">
        <v>615</v>
      </c>
      <c r="D1062" s="652" t="s">
        <v>3043</v>
      </c>
      <c r="E1062" s="651" t="s">
        <v>627</v>
      </c>
      <c r="F1062" s="652" t="s">
        <v>3046</v>
      </c>
      <c r="G1062" s="651" t="s">
        <v>639</v>
      </c>
      <c r="H1062" s="651" t="s">
        <v>672</v>
      </c>
      <c r="I1062" s="651" t="s">
        <v>673</v>
      </c>
      <c r="J1062" s="651" t="s">
        <v>674</v>
      </c>
      <c r="K1062" s="651" t="s">
        <v>675</v>
      </c>
      <c r="L1062" s="653">
        <v>67.574395034621119</v>
      </c>
      <c r="M1062" s="653">
        <v>91</v>
      </c>
      <c r="N1062" s="654">
        <v>6149.2699481505224</v>
      </c>
    </row>
    <row r="1063" spans="1:14" ht="14.4" customHeight="1" x14ac:dyDescent="0.3">
      <c r="A1063" s="649" t="s">
        <v>595</v>
      </c>
      <c r="B1063" s="650" t="s">
        <v>3038</v>
      </c>
      <c r="C1063" s="651" t="s">
        <v>615</v>
      </c>
      <c r="D1063" s="652" t="s">
        <v>3043</v>
      </c>
      <c r="E1063" s="651" t="s">
        <v>627</v>
      </c>
      <c r="F1063" s="652" t="s">
        <v>3046</v>
      </c>
      <c r="G1063" s="651" t="s">
        <v>639</v>
      </c>
      <c r="H1063" s="651" t="s">
        <v>684</v>
      </c>
      <c r="I1063" s="651" t="s">
        <v>685</v>
      </c>
      <c r="J1063" s="651" t="s">
        <v>686</v>
      </c>
      <c r="K1063" s="651" t="s">
        <v>687</v>
      </c>
      <c r="L1063" s="653">
        <v>56.408638229535015</v>
      </c>
      <c r="M1063" s="653">
        <v>8</v>
      </c>
      <c r="N1063" s="654">
        <v>451.26910583628012</v>
      </c>
    </row>
    <row r="1064" spans="1:14" ht="14.4" customHeight="1" x14ac:dyDescent="0.3">
      <c r="A1064" s="649" t="s">
        <v>595</v>
      </c>
      <c r="B1064" s="650" t="s">
        <v>3038</v>
      </c>
      <c r="C1064" s="651" t="s">
        <v>615</v>
      </c>
      <c r="D1064" s="652" t="s">
        <v>3043</v>
      </c>
      <c r="E1064" s="651" t="s">
        <v>627</v>
      </c>
      <c r="F1064" s="652" t="s">
        <v>3046</v>
      </c>
      <c r="G1064" s="651" t="s">
        <v>639</v>
      </c>
      <c r="H1064" s="651" t="s">
        <v>2414</v>
      </c>
      <c r="I1064" s="651" t="s">
        <v>2415</v>
      </c>
      <c r="J1064" s="651" t="s">
        <v>2416</v>
      </c>
      <c r="K1064" s="651" t="s">
        <v>687</v>
      </c>
      <c r="L1064" s="653">
        <v>30.799999999999997</v>
      </c>
      <c r="M1064" s="653">
        <v>3</v>
      </c>
      <c r="N1064" s="654">
        <v>92.399999999999991</v>
      </c>
    </row>
    <row r="1065" spans="1:14" ht="14.4" customHeight="1" x14ac:dyDescent="0.3">
      <c r="A1065" s="649" t="s">
        <v>595</v>
      </c>
      <c r="B1065" s="650" t="s">
        <v>3038</v>
      </c>
      <c r="C1065" s="651" t="s">
        <v>615</v>
      </c>
      <c r="D1065" s="652" t="s">
        <v>3043</v>
      </c>
      <c r="E1065" s="651" t="s">
        <v>627</v>
      </c>
      <c r="F1065" s="652" t="s">
        <v>3046</v>
      </c>
      <c r="G1065" s="651" t="s">
        <v>639</v>
      </c>
      <c r="H1065" s="651" t="s">
        <v>688</v>
      </c>
      <c r="I1065" s="651" t="s">
        <v>689</v>
      </c>
      <c r="J1065" s="651" t="s">
        <v>690</v>
      </c>
      <c r="K1065" s="651" t="s">
        <v>691</v>
      </c>
      <c r="L1065" s="653">
        <v>84.454454352971013</v>
      </c>
      <c r="M1065" s="653">
        <v>62</v>
      </c>
      <c r="N1065" s="654">
        <v>5236.1761698842029</v>
      </c>
    </row>
    <row r="1066" spans="1:14" ht="14.4" customHeight="1" x14ac:dyDescent="0.3">
      <c r="A1066" s="649" t="s">
        <v>595</v>
      </c>
      <c r="B1066" s="650" t="s">
        <v>3038</v>
      </c>
      <c r="C1066" s="651" t="s">
        <v>615</v>
      </c>
      <c r="D1066" s="652" t="s">
        <v>3043</v>
      </c>
      <c r="E1066" s="651" t="s">
        <v>627</v>
      </c>
      <c r="F1066" s="652" t="s">
        <v>3046</v>
      </c>
      <c r="G1066" s="651" t="s">
        <v>639</v>
      </c>
      <c r="H1066" s="651" t="s">
        <v>692</v>
      </c>
      <c r="I1066" s="651" t="s">
        <v>693</v>
      </c>
      <c r="J1066" s="651" t="s">
        <v>694</v>
      </c>
      <c r="K1066" s="651" t="s">
        <v>695</v>
      </c>
      <c r="L1066" s="653">
        <v>28.762349105718322</v>
      </c>
      <c r="M1066" s="653">
        <v>230</v>
      </c>
      <c r="N1066" s="654">
        <v>6615.3402943152141</v>
      </c>
    </row>
    <row r="1067" spans="1:14" ht="14.4" customHeight="1" x14ac:dyDescent="0.3">
      <c r="A1067" s="649" t="s">
        <v>595</v>
      </c>
      <c r="B1067" s="650" t="s">
        <v>3038</v>
      </c>
      <c r="C1067" s="651" t="s">
        <v>615</v>
      </c>
      <c r="D1067" s="652" t="s">
        <v>3043</v>
      </c>
      <c r="E1067" s="651" t="s">
        <v>627</v>
      </c>
      <c r="F1067" s="652" t="s">
        <v>3046</v>
      </c>
      <c r="G1067" s="651" t="s">
        <v>639</v>
      </c>
      <c r="H1067" s="651" t="s">
        <v>696</v>
      </c>
      <c r="I1067" s="651" t="s">
        <v>697</v>
      </c>
      <c r="J1067" s="651" t="s">
        <v>698</v>
      </c>
      <c r="K1067" s="651" t="s">
        <v>656</v>
      </c>
      <c r="L1067" s="653">
        <v>42.079999999999984</v>
      </c>
      <c r="M1067" s="653">
        <v>1</v>
      </c>
      <c r="N1067" s="654">
        <v>42.079999999999984</v>
      </c>
    </row>
    <row r="1068" spans="1:14" ht="14.4" customHeight="1" x14ac:dyDescent="0.3">
      <c r="A1068" s="649" t="s">
        <v>595</v>
      </c>
      <c r="B1068" s="650" t="s">
        <v>3038</v>
      </c>
      <c r="C1068" s="651" t="s">
        <v>615</v>
      </c>
      <c r="D1068" s="652" t="s">
        <v>3043</v>
      </c>
      <c r="E1068" s="651" t="s">
        <v>627</v>
      </c>
      <c r="F1068" s="652" t="s">
        <v>3046</v>
      </c>
      <c r="G1068" s="651" t="s">
        <v>639</v>
      </c>
      <c r="H1068" s="651" t="s">
        <v>699</v>
      </c>
      <c r="I1068" s="651" t="s">
        <v>700</v>
      </c>
      <c r="J1068" s="651" t="s">
        <v>698</v>
      </c>
      <c r="K1068" s="651" t="s">
        <v>701</v>
      </c>
      <c r="L1068" s="653">
        <v>81.210000000000008</v>
      </c>
      <c r="M1068" s="653">
        <v>2</v>
      </c>
      <c r="N1068" s="654">
        <v>162.42000000000002</v>
      </c>
    </row>
    <row r="1069" spans="1:14" ht="14.4" customHeight="1" x14ac:dyDescent="0.3">
      <c r="A1069" s="649" t="s">
        <v>595</v>
      </c>
      <c r="B1069" s="650" t="s">
        <v>3038</v>
      </c>
      <c r="C1069" s="651" t="s">
        <v>615</v>
      </c>
      <c r="D1069" s="652" t="s">
        <v>3043</v>
      </c>
      <c r="E1069" s="651" t="s">
        <v>627</v>
      </c>
      <c r="F1069" s="652" t="s">
        <v>3046</v>
      </c>
      <c r="G1069" s="651" t="s">
        <v>639</v>
      </c>
      <c r="H1069" s="651" t="s">
        <v>710</v>
      </c>
      <c r="I1069" s="651" t="s">
        <v>711</v>
      </c>
      <c r="J1069" s="651" t="s">
        <v>712</v>
      </c>
      <c r="K1069" s="651" t="s">
        <v>687</v>
      </c>
      <c r="L1069" s="653">
        <v>67.286994067476869</v>
      </c>
      <c r="M1069" s="653">
        <v>47</v>
      </c>
      <c r="N1069" s="654">
        <v>3162.4887211714126</v>
      </c>
    </row>
    <row r="1070" spans="1:14" ht="14.4" customHeight="1" x14ac:dyDescent="0.3">
      <c r="A1070" s="649" t="s">
        <v>595</v>
      </c>
      <c r="B1070" s="650" t="s">
        <v>3038</v>
      </c>
      <c r="C1070" s="651" t="s">
        <v>615</v>
      </c>
      <c r="D1070" s="652" t="s">
        <v>3043</v>
      </c>
      <c r="E1070" s="651" t="s">
        <v>627</v>
      </c>
      <c r="F1070" s="652" t="s">
        <v>3046</v>
      </c>
      <c r="G1070" s="651" t="s">
        <v>639</v>
      </c>
      <c r="H1070" s="651" t="s">
        <v>713</v>
      </c>
      <c r="I1070" s="651" t="s">
        <v>714</v>
      </c>
      <c r="J1070" s="651" t="s">
        <v>715</v>
      </c>
      <c r="K1070" s="651" t="s">
        <v>716</v>
      </c>
      <c r="L1070" s="653">
        <v>59.200000000000017</v>
      </c>
      <c r="M1070" s="653">
        <v>3</v>
      </c>
      <c r="N1070" s="654">
        <v>177.60000000000005</v>
      </c>
    </row>
    <row r="1071" spans="1:14" ht="14.4" customHeight="1" x14ac:dyDescent="0.3">
      <c r="A1071" s="649" t="s">
        <v>595</v>
      </c>
      <c r="B1071" s="650" t="s">
        <v>3038</v>
      </c>
      <c r="C1071" s="651" t="s">
        <v>615</v>
      </c>
      <c r="D1071" s="652" t="s">
        <v>3043</v>
      </c>
      <c r="E1071" s="651" t="s">
        <v>627</v>
      </c>
      <c r="F1071" s="652" t="s">
        <v>3046</v>
      </c>
      <c r="G1071" s="651" t="s">
        <v>639</v>
      </c>
      <c r="H1071" s="651" t="s">
        <v>1738</v>
      </c>
      <c r="I1071" s="651" t="s">
        <v>1739</v>
      </c>
      <c r="J1071" s="651" t="s">
        <v>1740</v>
      </c>
      <c r="K1071" s="651" t="s">
        <v>1741</v>
      </c>
      <c r="L1071" s="653">
        <v>29.889999999999997</v>
      </c>
      <c r="M1071" s="653">
        <v>1</v>
      </c>
      <c r="N1071" s="654">
        <v>29.889999999999997</v>
      </c>
    </row>
    <row r="1072" spans="1:14" ht="14.4" customHeight="1" x14ac:dyDescent="0.3">
      <c r="A1072" s="649" t="s">
        <v>595</v>
      </c>
      <c r="B1072" s="650" t="s">
        <v>3038</v>
      </c>
      <c r="C1072" s="651" t="s">
        <v>615</v>
      </c>
      <c r="D1072" s="652" t="s">
        <v>3043</v>
      </c>
      <c r="E1072" s="651" t="s">
        <v>627</v>
      </c>
      <c r="F1072" s="652" t="s">
        <v>3046</v>
      </c>
      <c r="G1072" s="651" t="s">
        <v>639</v>
      </c>
      <c r="H1072" s="651" t="s">
        <v>721</v>
      </c>
      <c r="I1072" s="651" t="s">
        <v>722</v>
      </c>
      <c r="J1072" s="651" t="s">
        <v>723</v>
      </c>
      <c r="K1072" s="651" t="s">
        <v>724</v>
      </c>
      <c r="L1072" s="653">
        <v>113.00596509492303</v>
      </c>
      <c r="M1072" s="653">
        <v>5</v>
      </c>
      <c r="N1072" s="654">
        <v>565.02982547461511</v>
      </c>
    </row>
    <row r="1073" spans="1:14" ht="14.4" customHeight="1" x14ac:dyDescent="0.3">
      <c r="A1073" s="649" t="s">
        <v>595</v>
      </c>
      <c r="B1073" s="650" t="s">
        <v>3038</v>
      </c>
      <c r="C1073" s="651" t="s">
        <v>615</v>
      </c>
      <c r="D1073" s="652" t="s">
        <v>3043</v>
      </c>
      <c r="E1073" s="651" t="s">
        <v>627</v>
      </c>
      <c r="F1073" s="652" t="s">
        <v>3046</v>
      </c>
      <c r="G1073" s="651" t="s">
        <v>639</v>
      </c>
      <c r="H1073" s="651" t="s">
        <v>2417</v>
      </c>
      <c r="I1073" s="651" t="s">
        <v>2418</v>
      </c>
      <c r="J1073" s="651" t="s">
        <v>875</v>
      </c>
      <c r="K1073" s="651" t="s">
        <v>2419</v>
      </c>
      <c r="L1073" s="653">
        <v>43.065999999999995</v>
      </c>
      <c r="M1073" s="653">
        <v>5</v>
      </c>
      <c r="N1073" s="654">
        <v>215.32999999999998</v>
      </c>
    </row>
    <row r="1074" spans="1:14" ht="14.4" customHeight="1" x14ac:dyDescent="0.3">
      <c r="A1074" s="649" t="s">
        <v>595</v>
      </c>
      <c r="B1074" s="650" t="s">
        <v>3038</v>
      </c>
      <c r="C1074" s="651" t="s">
        <v>615</v>
      </c>
      <c r="D1074" s="652" t="s">
        <v>3043</v>
      </c>
      <c r="E1074" s="651" t="s">
        <v>627</v>
      </c>
      <c r="F1074" s="652" t="s">
        <v>3046</v>
      </c>
      <c r="G1074" s="651" t="s">
        <v>639</v>
      </c>
      <c r="H1074" s="651" t="s">
        <v>733</v>
      </c>
      <c r="I1074" s="651" t="s">
        <v>734</v>
      </c>
      <c r="J1074" s="651" t="s">
        <v>735</v>
      </c>
      <c r="K1074" s="651" t="s">
        <v>736</v>
      </c>
      <c r="L1074" s="653">
        <v>260</v>
      </c>
      <c r="M1074" s="653">
        <v>2</v>
      </c>
      <c r="N1074" s="654">
        <v>520</v>
      </c>
    </row>
    <row r="1075" spans="1:14" ht="14.4" customHeight="1" x14ac:dyDescent="0.3">
      <c r="A1075" s="649" t="s">
        <v>595</v>
      </c>
      <c r="B1075" s="650" t="s">
        <v>3038</v>
      </c>
      <c r="C1075" s="651" t="s">
        <v>615</v>
      </c>
      <c r="D1075" s="652" t="s">
        <v>3043</v>
      </c>
      <c r="E1075" s="651" t="s">
        <v>627</v>
      </c>
      <c r="F1075" s="652" t="s">
        <v>3046</v>
      </c>
      <c r="G1075" s="651" t="s">
        <v>639</v>
      </c>
      <c r="H1075" s="651" t="s">
        <v>2798</v>
      </c>
      <c r="I1075" s="651" t="s">
        <v>2799</v>
      </c>
      <c r="J1075" s="651" t="s">
        <v>2800</v>
      </c>
      <c r="K1075" s="651" t="s">
        <v>736</v>
      </c>
      <c r="L1075" s="653">
        <v>344.39</v>
      </c>
      <c r="M1075" s="653">
        <v>42</v>
      </c>
      <c r="N1075" s="654">
        <v>14464.38</v>
      </c>
    </row>
    <row r="1076" spans="1:14" ht="14.4" customHeight="1" x14ac:dyDescent="0.3">
      <c r="A1076" s="649" t="s">
        <v>595</v>
      </c>
      <c r="B1076" s="650" t="s">
        <v>3038</v>
      </c>
      <c r="C1076" s="651" t="s">
        <v>615</v>
      </c>
      <c r="D1076" s="652" t="s">
        <v>3043</v>
      </c>
      <c r="E1076" s="651" t="s">
        <v>627</v>
      </c>
      <c r="F1076" s="652" t="s">
        <v>3046</v>
      </c>
      <c r="G1076" s="651" t="s">
        <v>639</v>
      </c>
      <c r="H1076" s="651" t="s">
        <v>1750</v>
      </c>
      <c r="I1076" s="651" t="s">
        <v>1751</v>
      </c>
      <c r="J1076" s="651" t="s">
        <v>1752</v>
      </c>
      <c r="K1076" s="651" t="s">
        <v>1753</v>
      </c>
      <c r="L1076" s="653">
        <v>364.47</v>
      </c>
      <c r="M1076" s="653">
        <v>1</v>
      </c>
      <c r="N1076" s="654">
        <v>364.47</v>
      </c>
    </row>
    <row r="1077" spans="1:14" ht="14.4" customHeight="1" x14ac:dyDescent="0.3">
      <c r="A1077" s="649" t="s">
        <v>595</v>
      </c>
      <c r="B1077" s="650" t="s">
        <v>3038</v>
      </c>
      <c r="C1077" s="651" t="s">
        <v>615</v>
      </c>
      <c r="D1077" s="652" t="s">
        <v>3043</v>
      </c>
      <c r="E1077" s="651" t="s">
        <v>627</v>
      </c>
      <c r="F1077" s="652" t="s">
        <v>3046</v>
      </c>
      <c r="G1077" s="651" t="s">
        <v>639</v>
      </c>
      <c r="H1077" s="651" t="s">
        <v>745</v>
      </c>
      <c r="I1077" s="651" t="s">
        <v>746</v>
      </c>
      <c r="J1077" s="651" t="s">
        <v>747</v>
      </c>
      <c r="K1077" s="651" t="s">
        <v>748</v>
      </c>
      <c r="L1077" s="653">
        <v>41.280120734987563</v>
      </c>
      <c r="M1077" s="653">
        <v>4</v>
      </c>
      <c r="N1077" s="654">
        <v>165.12048293995025</v>
      </c>
    </row>
    <row r="1078" spans="1:14" ht="14.4" customHeight="1" x14ac:dyDescent="0.3">
      <c r="A1078" s="649" t="s">
        <v>595</v>
      </c>
      <c r="B1078" s="650" t="s">
        <v>3038</v>
      </c>
      <c r="C1078" s="651" t="s">
        <v>615</v>
      </c>
      <c r="D1078" s="652" t="s">
        <v>3043</v>
      </c>
      <c r="E1078" s="651" t="s">
        <v>627</v>
      </c>
      <c r="F1078" s="652" t="s">
        <v>3046</v>
      </c>
      <c r="G1078" s="651" t="s">
        <v>639</v>
      </c>
      <c r="H1078" s="651" t="s">
        <v>753</v>
      </c>
      <c r="I1078" s="651" t="s">
        <v>753</v>
      </c>
      <c r="J1078" s="651" t="s">
        <v>754</v>
      </c>
      <c r="K1078" s="651" t="s">
        <v>755</v>
      </c>
      <c r="L1078" s="653">
        <v>38.207771047417012</v>
      </c>
      <c r="M1078" s="653">
        <v>90</v>
      </c>
      <c r="N1078" s="654">
        <v>3438.6993942675308</v>
      </c>
    </row>
    <row r="1079" spans="1:14" ht="14.4" customHeight="1" x14ac:dyDescent="0.3">
      <c r="A1079" s="649" t="s">
        <v>595</v>
      </c>
      <c r="B1079" s="650" t="s">
        <v>3038</v>
      </c>
      <c r="C1079" s="651" t="s">
        <v>615</v>
      </c>
      <c r="D1079" s="652" t="s">
        <v>3043</v>
      </c>
      <c r="E1079" s="651" t="s">
        <v>627</v>
      </c>
      <c r="F1079" s="652" t="s">
        <v>3046</v>
      </c>
      <c r="G1079" s="651" t="s">
        <v>639</v>
      </c>
      <c r="H1079" s="651" t="s">
        <v>1766</v>
      </c>
      <c r="I1079" s="651" t="s">
        <v>1767</v>
      </c>
      <c r="J1079" s="651" t="s">
        <v>758</v>
      </c>
      <c r="K1079" s="651" t="s">
        <v>1768</v>
      </c>
      <c r="L1079" s="653">
        <v>73.489416385327985</v>
      </c>
      <c r="M1079" s="653">
        <v>17</v>
      </c>
      <c r="N1079" s="654">
        <v>1249.3200785505758</v>
      </c>
    </row>
    <row r="1080" spans="1:14" ht="14.4" customHeight="1" x14ac:dyDescent="0.3">
      <c r="A1080" s="649" t="s">
        <v>595</v>
      </c>
      <c r="B1080" s="650" t="s">
        <v>3038</v>
      </c>
      <c r="C1080" s="651" t="s">
        <v>615</v>
      </c>
      <c r="D1080" s="652" t="s">
        <v>3043</v>
      </c>
      <c r="E1080" s="651" t="s">
        <v>627</v>
      </c>
      <c r="F1080" s="652" t="s">
        <v>3046</v>
      </c>
      <c r="G1080" s="651" t="s">
        <v>639</v>
      </c>
      <c r="H1080" s="651" t="s">
        <v>764</v>
      </c>
      <c r="I1080" s="651" t="s">
        <v>765</v>
      </c>
      <c r="J1080" s="651" t="s">
        <v>766</v>
      </c>
      <c r="K1080" s="651" t="s">
        <v>767</v>
      </c>
      <c r="L1080" s="653">
        <v>117.93000000000002</v>
      </c>
      <c r="M1080" s="653">
        <v>1</v>
      </c>
      <c r="N1080" s="654">
        <v>117.93000000000002</v>
      </c>
    </row>
    <row r="1081" spans="1:14" ht="14.4" customHeight="1" x14ac:dyDescent="0.3">
      <c r="A1081" s="649" t="s">
        <v>595</v>
      </c>
      <c r="B1081" s="650" t="s">
        <v>3038</v>
      </c>
      <c r="C1081" s="651" t="s">
        <v>615</v>
      </c>
      <c r="D1081" s="652" t="s">
        <v>3043</v>
      </c>
      <c r="E1081" s="651" t="s">
        <v>627</v>
      </c>
      <c r="F1081" s="652" t="s">
        <v>3046</v>
      </c>
      <c r="G1081" s="651" t="s">
        <v>639</v>
      </c>
      <c r="H1081" s="651" t="s">
        <v>780</v>
      </c>
      <c r="I1081" s="651" t="s">
        <v>781</v>
      </c>
      <c r="J1081" s="651" t="s">
        <v>782</v>
      </c>
      <c r="K1081" s="651" t="s">
        <v>783</v>
      </c>
      <c r="L1081" s="653">
        <v>108.5</v>
      </c>
      <c r="M1081" s="653">
        <v>1</v>
      </c>
      <c r="N1081" s="654">
        <v>108.5</v>
      </c>
    </row>
    <row r="1082" spans="1:14" ht="14.4" customHeight="1" x14ac:dyDescent="0.3">
      <c r="A1082" s="649" t="s">
        <v>595</v>
      </c>
      <c r="B1082" s="650" t="s">
        <v>3038</v>
      </c>
      <c r="C1082" s="651" t="s">
        <v>615</v>
      </c>
      <c r="D1082" s="652" t="s">
        <v>3043</v>
      </c>
      <c r="E1082" s="651" t="s">
        <v>627</v>
      </c>
      <c r="F1082" s="652" t="s">
        <v>3046</v>
      </c>
      <c r="G1082" s="651" t="s">
        <v>639</v>
      </c>
      <c r="H1082" s="651" t="s">
        <v>788</v>
      </c>
      <c r="I1082" s="651" t="s">
        <v>789</v>
      </c>
      <c r="J1082" s="651" t="s">
        <v>790</v>
      </c>
      <c r="K1082" s="651" t="s">
        <v>791</v>
      </c>
      <c r="L1082" s="653">
        <v>340.05397781479098</v>
      </c>
      <c r="M1082" s="653">
        <v>13</v>
      </c>
      <c r="N1082" s="654">
        <v>4420.7017115922827</v>
      </c>
    </row>
    <row r="1083" spans="1:14" ht="14.4" customHeight="1" x14ac:dyDescent="0.3">
      <c r="A1083" s="649" t="s">
        <v>595</v>
      </c>
      <c r="B1083" s="650" t="s">
        <v>3038</v>
      </c>
      <c r="C1083" s="651" t="s">
        <v>615</v>
      </c>
      <c r="D1083" s="652" t="s">
        <v>3043</v>
      </c>
      <c r="E1083" s="651" t="s">
        <v>627</v>
      </c>
      <c r="F1083" s="652" t="s">
        <v>3046</v>
      </c>
      <c r="G1083" s="651" t="s">
        <v>639</v>
      </c>
      <c r="H1083" s="651" t="s">
        <v>795</v>
      </c>
      <c r="I1083" s="651" t="s">
        <v>796</v>
      </c>
      <c r="J1083" s="651" t="s">
        <v>797</v>
      </c>
      <c r="K1083" s="651" t="s">
        <v>798</v>
      </c>
      <c r="L1083" s="653">
        <v>76.919940621751294</v>
      </c>
      <c r="M1083" s="653">
        <v>1</v>
      </c>
      <c r="N1083" s="654">
        <v>76.919940621751294</v>
      </c>
    </row>
    <row r="1084" spans="1:14" ht="14.4" customHeight="1" x14ac:dyDescent="0.3">
      <c r="A1084" s="649" t="s">
        <v>595</v>
      </c>
      <c r="B1084" s="650" t="s">
        <v>3038</v>
      </c>
      <c r="C1084" s="651" t="s">
        <v>615</v>
      </c>
      <c r="D1084" s="652" t="s">
        <v>3043</v>
      </c>
      <c r="E1084" s="651" t="s">
        <v>627</v>
      </c>
      <c r="F1084" s="652" t="s">
        <v>3046</v>
      </c>
      <c r="G1084" s="651" t="s">
        <v>639</v>
      </c>
      <c r="H1084" s="651" t="s">
        <v>1787</v>
      </c>
      <c r="I1084" s="651" t="s">
        <v>1788</v>
      </c>
      <c r="J1084" s="651" t="s">
        <v>1789</v>
      </c>
      <c r="K1084" s="651" t="s">
        <v>1790</v>
      </c>
      <c r="L1084" s="653">
        <v>21.399999999999995</v>
      </c>
      <c r="M1084" s="653">
        <v>1</v>
      </c>
      <c r="N1084" s="654">
        <v>21.399999999999995</v>
      </c>
    </row>
    <row r="1085" spans="1:14" ht="14.4" customHeight="1" x14ac:dyDescent="0.3">
      <c r="A1085" s="649" t="s">
        <v>595</v>
      </c>
      <c r="B1085" s="650" t="s">
        <v>3038</v>
      </c>
      <c r="C1085" s="651" t="s">
        <v>615</v>
      </c>
      <c r="D1085" s="652" t="s">
        <v>3043</v>
      </c>
      <c r="E1085" s="651" t="s">
        <v>627</v>
      </c>
      <c r="F1085" s="652" t="s">
        <v>3046</v>
      </c>
      <c r="G1085" s="651" t="s">
        <v>639</v>
      </c>
      <c r="H1085" s="651" t="s">
        <v>2801</v>
      </c>
      <c r="I1085" s="651" t="s">
        <v>2802</v>
      </c>
      <c r="J1085" s="651" t="s">
        <v>2803</v>
      </c>
      <c r="K1085" s="651" t="s">
        <v>2804</v>
      </c>
      <c r="L1085" s="653">
        <v>331.02764284645059</v>
      </c>
      <c r="M1085" s="653">
        <v>1</v>
      </c>
      <c r="N1085" s="654">
        <v>331.02764284645059</v>
      </c>
    </row>
    <row r="1086" spans="1:14" ht="14.4" customHeight="1" x14ac:dyDescent="0.3">
      <c r="A1086" s="649" t="s">
        <v>595</v>
      </c>
      <c r="B1086" s="650" t="s">
        <v>3038</v>
      </c>
      <c r="C1086" s="651" t="s">
        <v>615</v>
      </c>
      <c r="D1086" s="652" t="s">
        <v>3043</v>
      </c>
      <c r="E1086" s="651" t="s">
        <v>627</v>
      </c>
      <c r="F1086" s="652" t="s">
        <v>3046</v>
      </c>
      <c r="G1086" s="651" t="s">
        <v>639</v>
      </c>
      <c r="H1086" s="651" t="s">
        <v>2805</v>
      </c>
      <c r="I1086" s="651" t="s">
        <v>2806</v>
      </c>
      <c r="J1086" s="651" t="s">
        <v>2807</v>
      </c>
      <c r="K1086" s="651" t="s">
        <v>2808</v>
      </c>
      <c r="L1086" s="653">
        <v>39.060249485724221</v>
      </c>
      <c r="M1086" s="653">
        <v>39</v>
      </c>
      <c r="N1086" s="654">
        <v>1523.3497299432445</v>
      </c>
    </row>
    <row r="1087" spans="1:14" ht="14.4" customHeight="1" x14ac:dyDescent="0.3">
      <c r="A1087" s="649" t="s">
        <v>595</v>
      </c>
      <c r="B1087" s="650" t="s">
        <v>3038</v>
      </c>
      <c r="C1087" s="651" t="s">
        <v>615</v>
      </c>
      <c r="D1087" s="652" t="s">
        <v>3043</v>
      </c>
      <c r="E1087" s="651" t="s">
        <v>627</v>
      </c>
      <c r="F1087" s="652" t="s">
        <v>3046</v>
      </c>
      <c r="G1087" s="651" t="s">
        <v>639</v>
      </c>
      <c r="H1087" s="651" t="s">
        <v>807</v>
      </c>
      <c r="I1087" s="651" t="s">
        <v>808</v>
      </c>
      <c r="J1087" s="651" t="s">
        <v>719</v>
      </c>
      <c r="K1087" s="651" t="s">
        <v>809</v>
      </c>
      <c r="L1087" s="653">
        <v>22.576661856657225</v>
      </c>
      <c r="M1087" s="653">
        <v>3</v>
      </c>
      <c r="N1087" s="654">
        <v>67.729985569971674</v>
      </c>
    </row>
    <row r="1088" spans="1:14" ht="14.4" customHeight="1" x14ac:dyDescent="0.3">
      <c r="A1088" s="649" t="s">
        <v>595</v>
      </c>
      <c r="B1088" s="650" t="s">
        <v>3038</v>
      </c>
      <c r="C1088" s="651" t="s">
        <v>615</v>
      </c>
      <c r="D1088" s="652" t="s">
        <v>3043</v>
      </c>
      <c r="E1088" s="651" t="s">
        <v>627</v>
      </c>
      <c r="F1088" s="652" t="s">
        <v>3046</v>
      </c>
      <c r="G1088" s="651" t="s">
        <v>639</v>
      </c>
      <c r="H1088" s="651" t="s">
        <v>810</v>
      </c>
      <c r="I1088" s="651" t="s">
        <v>811</v>
      </c>
      <c r="J1088" s="651" t="s">
        <v>812</v>
      </c>
      <c r="K1088" s="651" t="s">
        <v>813</v>
      </c>
      <c r="L1088" s="653">
        <v>60.400076381930866</v>
      </c>
      <c r="M1088" s="653">
        <v>2</v>
      </c>
      <c r="N1088" s="654">
        <v>120.80015276386173</v>
      </c>
    </row>
    <row r="1089" spans="1:14" ht="14.4" customHeight="1" x14ac:dyDescent="0.3">
      <c r="A1089" s="649" t="s">
        <v>595</v>
      </c>
      <c r="B1089" s="650" t="s">
        <v>3038</v>
      </c>
      <c r="C1089" s="651" t="s">
        <v>615</v>
      </c>
      <c r="D1089" s="652" t="s">
        <v>3043</v>
      </c>
      <c r="E1089" s="651" t="s">
        <v>627</v>
      </c>
      <c r="F1089" s="652" t="s">
        <v>3046</v>
      </c>
      <c r="G1089" s="651" t="s">
        <v>639</v>
      </c>
      <c r="H1089" s="651" t="s">
        <v>826</v>
      </c>
      <c r="I1089" s="651" t="s">
        <v>827</v>
      </c>
      <c r="J1089" s="651" t="s">
        <v>828</v>
      </c>
      <c r="K1089" s="651" t="s">
        <v>829</v>
      </c>
      <c r="L1089" s="653">
        <v>134.23008276217766</v>
      </c>
      <c r="M1089" s="653">
        <v>2</v>
      </c>
      <c r="N1089" s="654">
        <v>268.46016552435532</v>
      </c>
    </row>
    <row r="1090" spans="1:14" ht="14.4" customHeight="1" x14ac:dyDescent="0.3">
      <c r="A1090" s="649" t="s">
        <v>595</v>
      </c>
      <c r="B1090" s="650" t="s">
        <v>3038</v>
      </c>
      <c r="C1090" s="651" t="s">
        <v>615</v>
      </c>
      <c r="D1090" s="652" t="s">
        <v>3043</v>
      </c>
      <c r="E1090" s="651" t="s">
        <v>627</v>
      </c>
      <c r="F1090" s="652" t="s">
        <v>3046</v>
      </c>
      <c r="G1090" s="651" t="s">
        <v>639</v>
      </c>
      <c r="H1090" s="651" t="s">
        <v>1811</v>
      </c>
      <c r="I1090" s="651" t="s">
        <v>1812</v>
      </c>
      <c r="J1090" s="651" t="s">
        <v>1813</v>
      </c>
      <c r="K1090" s="651" t="s">
        <v>1814</v>
      </c>
      <c r="L1090" s="653">
        <v>69.56</v>
      </c>
      <c r="M1090" s="653">
        <v>1</v>
      </c>
      <c r="N1090" s="654">
        <v>69.56</v>
      </c>
    </row>
    <row r="1091" spans="1:14" ht="14.4" customHeight="1" x14ac:dyDescent="0.3">
      <c r="A1091" s="649" t="s">
        <v>595</v>
      </c>
      <c r="B1091" s="650" t="s">
        <v>3038</v>
      </c>
      <c r="C1091" s="651" t="s">
        <v>615</v>
      </c>
      <c r="D1091" s="652" t="s">
        <v>3043</v>
      </c>
      <c r="E1091" s="651" t="s">
        <v>627</v>
      </c>
      <c r="F1091" s="652" t="s">
        <v>3046</v>
      </c>
      <c r="G1091" s="651" t="s">
        <v>639</v>
      </c>
      <c r="H1091" s="651" t="s">
        <v>2809</v>
      </c>
      <c r="I1091" s="651" t="s">
        <v>2810</v>
      </c>
      <c r="J1091" s="651" t="s">
        <v>2811</v>
      </c>
      <c r="K1091" s="651" t="s">
        <v>2812</v>
      </c>
      <c r="L1091" s="653">
        <v>100.51001645847448</v>
      </c>
      <c r="M1091" s="653">
        <v>3</v>
      </c>
      <c r="N1091" s="654">
        <v>301.53004937542346</v>
      </c>
    </row>
    <row r="1092" spans="1:14" ht="14.4" customHeight="1" x14ac:dyDescent="0.3">
      <c r="A1092" s="649" t="s">
        <v>595</v>
      </c>
      <c r="B1092" s="650" t="s">
        <v>3038</v>
      </c>
      <c r="C1092" s="651" t="s">
        <v>615</v>
      </c>
      <c r="D1092" s="652" t="s">
        <v>3043</v>
      </c>
      <c r="E1092" s="651" t="s">
        <v>627</v>
      </c>
      <c r="F1092" s="652" t="s">
        <v>3046</v>
      </c>
      <c r="G1092" s="651" t="s">
        <v>639</v>
      </c>
      <c r="H1092" s="651" t="s">
        <v>2813</v>
      </c>
      <c r="I1092" s="651" t="s">
        <v>2814</v>
      </c>
      <c r="J1092" s="651" t="s">
        <v>2815</v>
      </c>
      <c r="K1092" s="651" t="s">
        <v>2816</v>
      </c>
      <c r="L1092" s="653">
        <v>376.02916563084148</v>
      </c>
      <c r="M1092" s="653">
        <v>4</v>
      </c>
      <c r="N1092" s="654">
        <v>1504.1166625233659</v>
      </c>
    </row>
    <row r="1093" spans="1:14" ht="14.4" customHeight="1" x14ac:dyDescent="0.3">
      <c r="A1093" s="649" t="s">
        <v>595</v>
      </c>
      <c r="B1093" s="650" t="s">
        <v>3038</v>
      </c>
      <c r="C1093" s="651" t="s">
        <v>615</v>
      </c>
      <c r="D1093" s="652" t="s">
        <v>3043</v>
      </c>
      <c r="E1093" s="651" t="s">
        <v>627</v>
      </c>
      <c r="F1093" s="652" t="s">
        <v>3046</v>
      </c>
      <c r="G1093" s="651" t="s">
        <v>639</v>
      </c>
      <c r="H1093" s="651" t="s">
        <v>850</v>
      </c>
      <c r="I1093" s="651" t="s">
        <v>851</v>
      </c>
      <c r="J1093" s="651" t="s">
        <v>852</v>
      </c>
      <c r="K1093" s="651" t="s">
        <v>853</v>
      </c>
      <c r="L1093" s="653">
        <v>65.193243825846409</v>
      </c>
      <c r="M1093" s="653">
        <v>3</v>
      </c>
      <c r="N1093" s="654">
        <v>195.57973147753924</v>
      </c>
    </row>
    <row r="1094" spans="1:14" ht="14.4" customHeight="1" x14ac:dyDescent="0.3">
      <c r="A1094" s="649" t="s">
        <v>595</v>
      </c>
      <c r="B1094" s="650" t="s">
        <v>3038</v>
      </c>
      <c r="C1094" s="651" t="s">
        <v>615</v>
      </c>
      <c r="D1094" s="652" t="s">
        <v>3043</v>
      </c>
      <c r="E1094" s="651" t="s">
        <v>627</v>
      </c>
      <c r="F1094" s="652" t="s">
        <v>3046</v>
      </c>
      <c r="G1094" s="651" t="s">
        <v>639</v>
      </c>
      <c r="H1094" s="651" t="s">
        <v>2817</v>
      </c>
      <c r="I1094" s="651" t="s">
        <v>2817</v>
      </c>
      <c r="J1094" s="651" t="s">
        <v>2818</v>
      </c>
      <c r="K1094" s="651" t="s">
        <v>1836</v>
      </c>
      <c r="L1094" s="653">
        <v>154.5</v>
      </c>
      <c r="M1094" s="653">
        <v>1</v>
      </c>
      <c r="N1094" s="654">
        <v>154.5</v>
      </c>
    </row>
    <row r="1095" spans="1:14" ht="14.4" customHeight="1" x14ac:dyDescent="0.3">
      <c r="A1095" s="649" t="s">
        <v>595</v>
      </c>
      <c r="B1095" s="650" t="s">
        <v>3038</v>
      </c>
      <c r="C1095" s="651" t="s">
        <v>615</v>
      </c>
      <c r="D1095" s="652" t="s">
        <v>3043</v>
      </c>
      <c r="E1095" s="651" t="s">
        <v>627</v>
      </c>
      <c r="F1095" s="652" t="s">
        <v>3046</v>
      </c>
      <c r="G1095" s="651" t="s">
        <v>639</v>
      </c>
      <c r="H1095" s="651" t="s">
        <v>1823</v>
      </c>
      <c r="I1095" s="651" t="s">
        <v>1824</v>
      </c>
      <c r="J1095" s="651" t="s">
        <v>1825</v>
      </c>
      <c r="K1095" s="651" t="s">
        <v>1826</v>
      </c>
      <c r="L1095" s="653">
        <v>134.37</v>
      </c>
      <c r="M1095" s="653">
        <v>1</v>
      </c>
      <c r="N1095" s="654">
        <v>134.37</v>
      </c>
    </row>
    <row r="1096" spans="1:14" ht="14.4" customHeight="1" x14ac:dyDescent="0.3">
      <c r="A1096" s="649" t="s">
        <v>595</v>
      </c>
      <c r="B1096" s="650" t="s">
        <v>3038</v>
      </c>
      <c r="C1096" s="651" t="s">
        <v>615</v>
      </c>
      <c r="D1096" s="652" t="s">
        <v>3043</v>
      </c>
      <c r="E1096" s="651" t="s">
        <v>627</v>
      </c>
      <c r="F1096" s="652" t="s">
        <v>3046</v>
      </c>
      <c r="G1096" s="651" t="s">
        <v>639</v>
      </c>
      <c r="H1096" s="651" t="s">
        <v>862</v>
      </c>
      <c r="I1096" s="651" t="s">
        <v>863</v>
      </c>
      <c r="J1096" s="651" t="s">
        <v>864</v>
      </c>
      <c r="K1096" s="651" t="s">
        <v>865</v>
      </c>
      <c r="L1096" s="653">
        <v>135.31977688645469</v>
      </c>
      <c r="M1096" s="653">
        <v>2</v>
      </c>
      <c r="N1096" s="654">
        <v>270.63955377290938</v>
      </c>
    </row>
    <row r="1097" spans="1:14" ht="14.4" customHeight="1" x14ac:dyDescent="0.3">
      <c r="A1097" s="649" t="s">
        <v>595</v>
      </c>
      <c r="B1097" s="650" t="s">
        <v>3038</v>
      </c>
      <c r="C1097" s="651" t="s">
        <v>615</v>
      </c>
      <c r="D1097" s="652" t="s">
        <v>3043</v>
      </c>
      <c r="E1097" s="651" t="s">
        <v>627</v>
      </c>
      <c r="F1097" s="652" t="s">
        <v>3046</v>
      </c>
      <c r="G1097" s="651" t="s">
        <v>639</v>
      </c>
      <c r="H1097" s="651" t="s">
        <v>866</v>
      </c>
      <c r="I1097" s="651" t="s">
        <v>867</v>
      </c>
      <c r="J1097" s="651" t="s">
        <v>864</v>
      </c>
      <c r="K1097" s="651" t="s">
        <v>868</v>
      </c>
      <c r="L1097" s="653">
        <v>149.77037441350583</v>
      </c>
      <c r="M1097" s="653">
        <v>3</v>
      </c>
      <c r="N1097" s="654">
        <v>449.31112324051753</v>
      </c>
    </row>
    <row r="1098" spans="1:14" ht="14.4" customHeight="1" x14ac:dyDescent="0.3">
      <c r="A1098" s="649" t="s">
        <v>595</v>
      </c>
      <c r="B1098" s="650" t="s">
        <v>3038</v>
      </c>
      <c r="C1098" s="651" t="s">
        <v>615</v>
      </c>
      <c r="D1098" s="652" t="s">
        <v>3043</v>
      </c>
      <c r="E1098" s="651" t="s">
        <v>627</v>
      </c>
      <c r="F1098" s="652" t="s">
        <v>3046</v>
      </c>
      <c r="G1098" s="651" t="s">
        <v>639</v>
      </c>
      <c r="H1098" s="651" t="s">
        <v>869</v>
      </c>
      <c r="I1098" s="651" t="s">
        <v>870</v>
      </c>
      <c r="J1098" s="651" t="s">
        <v>871</v>
      </c>
      <c r="K1098" s="651" t="s">
        <v>872</v>
      </c>
      <c r="L1098" s="653">
        <v>73.405015608505053</v>
      </c>
      <c r="M1098" s="653">
        <v>12</v>
      </c>
      <c r="N1098" s="654">
        <v>880.86018730206058</v>
      </c>
    </row>
    <row r="1099" spans="1:14" ht="14.4" customHeight="1" x14ac:dyDescent="0.3">
      <c r="A1099" s="649" t="s">
        <v>595</v>
      </c>
      <c r="B1099" s="650" t="s">
        <v>3038</v>
      </c>
      <c r="C1099" s="651" t="s">
        <v>615</v>
      </c>
      <c r="D1099" s="652" t="s">
        <v>3043</v>
      </c>
      <c r="E1099" s="651" t="s">
        <v>627</v>
      </c>
      <c r="F1099" s="652" t="s">
        <v>3046</v>
      </c>
      <c r="G1099" s="651" t="s">
        <v>639</v>
      </c>
      <c r="H1099" s="651" t="s">
        <v>873</v>
      </c>
      <c r="I1099" s="651" t="s">
        <v>874</v>
      </c>
      <c r="J1099" s="651" t="s">
        <v>875</v>
      </c>
      <c r="K1099" s="651" t="s">
        <v>876</v>
      </c>
      <c r="L1099" s="653">
        <v>46.672516484724689</v>
      </c>
      <c r="M1099" s="653">
        <v>32</v>
      </c>
      <c r="N1099" s="654">
        <v>1493.52052751119</v>
      </c>
    </row>
    <row r="1100" spans="1:14" ht="14.4" customHeight="1" x14ac:dyDescent="0.3">
      <c r="A1100" s="649" t="s">
        <v>595</v>
      </c>
      <c r="B1100" s="650" t="s">
        <v>3038</v>
      </c>
      <c r="C1100" s="651" t="s">
        <v>615</v>
      </c>
      <c r="D1100" s="652" t="s">
        <v>3043</v>
      </c>
      <c r="E1100" s="651" t="s">
        <v>627</v>
      </c>
      <c r="F1100" s="652" t="s">
        <v>3046</v>
      </c>
      <c r="G1100" s="651" t="s">
        <v>639</v>
      </c>
      <c r="H1100" s="651" t="s">
        <v>877</v>
      </c>
      <c r="I1100" s="651" t="s">
        <v>878</v>
      </c>
      <c r="J1100" s="651" t="s">
        <v>879</v>
      </c>
      <c r="K1100" s="651" t="s">
        <v>880</v>
      </c>
      <c r="L1100" s="653">
        <v>92.480000000000018</v>
      </c>
      <c r="M1100" s="653">
        <v>2</v>
      </c>
      <c r="N1100" s="654">
        <v>184.96000000000004</v>
      </c>
    </row>
    <row r="1101" spans="1:14" ht="14.4" customHeight="1" x14ac:dyDescent="0.3">
      <c r="A1101" s="649" t="s">
        <v>595</v>
      </c>
      <c r="B1101" s="650" t="s">
        <v>3038</v>
      </c>
      <c r="C1101" s="651" t="s">
        <v>615</v>
      </c>
      <c r="D1101" s="652" t="s">
        <v>3043</v>
      </c>
      <c r="E1101" s="651" t="s">
        <v>627</v>
      </c>
      <c r="F1101" s="652" t="s">
        <v>3046</v>
      </c>
      <c r="G1101" s="651" t="s">
        <v>639</v>
      </c>
      <c r="H1101" s="651" t="s">
        <v>881</v>
      </c>
      <c r="I1101" s="651" t="s">
        <v>882</v>
      </c>
      <c r="J1101" s="651" t="s">
        <v>883</v>
      </c>
      <c r="K1101" s="651" t="s">
        <v>884</v>
      </c>
      <c r="L1101" s="653">
        <v>49.728588158726623</v>
      </c>
      <c r="M1101" s="653">
        <v>327</v>
      </c>
      <c r="N1101" s="654">
        <v>16261.248327903606</v>
      </c>
    </row>
    <row r="1102" spans="1:14" ht="14.4" customHeight="1" x14ac:dyDescent="0.3">
      <c r="A1102" s="649" t="s">
        <v>595</v>
      </c>
      <c r="B1102" s="650" t="s">
        <v>3038</v>
      </c>
      <c r="C1102" s="651" t="s">
        <v>615</v>
      </c>
      <c r="D1102" s="652" t="s">
        <v>3043</v>
      </c>
      <c r="E1102" s="651" t="s">
        <v>627</v>
      </c>
      <c r="F1102" s="652" t="s">
        <v>3046</v>
      </c>
      <c r="G1102" s="651" t="s">
        <v>639</v>
      </c>
      <c r="H1102" s="651" t="s">
        <v>1831</v>
      </c>
      <c r="I1102" s="651" t="s">
        <v>1831</v>
      </c>
      <c r="J1102" s="651" t="s">
        <v>1744</v>
      </c>
      <c r="K1102" s="651" t="s">
        <v>1832</v>
      </c>
      <c r="L1102" s="653">
        <v>106.98</v>
      </c>
      <c r="M1102" s="653">
        <v>1</v>
      </c>
      <c r="N1102" s="654">
        <v>106.98</v>
      </c>
    </row>
    <row r="1103" spans="1:14" ht="14.4" customHeight="1" x14ac:dyDescent="0.3">
      <c r="A1103" s="649" t="s">
        <v>595</v>
      </c>
      <c r="B1103" s="650" t="s">
        <v>3038</v>
      </c>
      <c r="C1103" s="651" t="s">
        <v>615</v>
      </c>
      <c r="D1103" s="652" t="s">
        <v>3043</v>
      </c>
      <c r="E1103" s="651" t="s">
        <v>627</v>
      </c>
      <c r="F1103" s="652" t="s">
        <v>3046</v>
      </c>
      <c r="G1103" s="651" t="s">
        <v>639</v>
      </c>
      <c r="H1103" s="651" t="s">
        <v>889</v>
      </c>
      <c r="I1103" s="651" t="s">
        <v>890</v>
      </c>
      <c r="J1103" s="651" t="s">
        <v>887</v>
      </c>
      <c r="K1103" s="651" t="s">
        <v>891</v>
      </c>
      <c r="L1103" s="653">
        <v>292.48152851380019</v>
      </c>
      <c r="M1103" s="653">
        <v>49</v>
      </c>
      <c r="N1103" s="654">
        <v>14331.594897176208</v>
      </c>
    </row>
    <row r="1104" spans="1:14" ht="14.4" customHeight="1" x14ac:dyDescent="0.3">
      <c r="A1104" s="649" t="s">
        <v>595</v>
      </c>
      <c r="B1104" s="650" t="s">
        <v>3038</v>
      </c>
      <c r="C1104" s="651" t="s">
        <v>615</v>
      </c>
      <c r="D1104" s="652" t="s">
        <v>3043</v>
      </c>
      <c r="E1104" s="651" t="s">
        <v>627</v>
      </c>
      <c r="F1104" s="652" t="s">
        <v>3046</v>
      </c>
      <c r="G1104" s="651" t="s">
        <v>639</v>
      </c>
      <c r="H1104" s="651" t="s">
        <v>892</v>
      </c>
      <c r="I1104" s="651" t="s">
        <v>893</v>
      </c>
      <c r="J1104" s="651" t="s">
        <v>894</v>
      </c>
      <c r="K1104" s="651" t="s">
        <v>895</v>
      </c>
      <c r="L1104" s="653">
        <v>393.27499999999998</v>
      </c>
      <c r="M1104" s="653">
        <v>2</v>
      </c>
      <c r="N1104" s="654">
        <v>786.55</v>
      </c>
    </row>
    <row r="1105" spans="1:14" ht="14.4" customHeight="1" x14ac:dyDescent="0.3">
      <c r="A1105" s="649" t="s">
        <v>595</v>
      </c>
      <c r="B1105" s="650" t="s">
        <v>3038</v>
      </c>
      <c r="C1105" s="651" t="s">
        <v>615</v>
      </c>
      <c r="D1105" s="652" t="s">
        <v>3043</v>
      </c>
      <c r="E1105" s="651" t="s">
        <v>627</v>
      </c>
      <c r="F1105" s="652" t="s">
        <v>3046</v>
      </c>
      <c r="G1105" s="651" t="s">
        <v>639</v>
      </c>
      <c r="H1105" s="651" t="s">
        <v>896</v>
      </c>
      <c r="I1105" s="651" t="s">
        <v>897</v>
      </c>
      <c r="J1105" s="651" t="s">
        <v>898</v>
      </c>
      <c r="K1105" s="651" t="s">
        <v>899</v>
      </c>
      <c r="L1105" s="653">
        <v>91.76</v>
      </c>
      <c r="M1105" s="653">
        <v>1</v>
      </c>
      <c r="N1105" s="654">
        <v>91.76</v>
      </c>
    </row>
    <row r="1106" spans="1:14" ht="14.4" customHeight="1" x14ac:dyDescent="0.3">
      <c r="A1106" s="649" t="s">
        <v>595</v>
      </c>
      <c r="B1106" s="650" t="s">
        <v>3038</v>
      </c>
      <c r="C1106" s="651" t="s">
        <v>615</v>
      </c>
      <c r="D1106" s="652" t="s">
        <v>3043</v>
      </c>
      <c r="E1106" s="651" t="s">
        <v>627</v>
      </c>
      <c r="F1106" s="652" t="s">
        <v>3046</v>
      </c>
      <c r="G1106" s="651" t="s">
        <v>639</v>
      </c>
      <c r="H1106" s="651" t="s">
        <v>1849</v>
      </c>
      <c r="I1106" s="651" t="s">
        <v>1850</v>
      </c>
      <c r="J1106" s="651" t="s">
        <v>1851</v>
      </c>
      <c r="K1106" s="651" t="s">
        <v>1852</v>
      </c>
      <c r="L1106" s="653">
        <v>28.89</v>
      </c>
      <c r="M1106" s="653">
        <v>1</v>
      </c>
      <c r="N1106" s="654">
        <v>28.89</v>
      </c>
    </row>
    <row r="1107" spans="1:14" ht="14.4" customHeight="1" x14ac:dyDescent="0.3">
      <c r="A1107" s="649" t="s">
        <v>595</v>
      </c>
      <c r="B1107" s="650" t="s">
        <v>3038</v>
      </c>
      <c r="C1107" s="651" t="s">
        <v>615</v>
      </c>
      <c r="D1107" s="652" t="s">
        <v>3043</v>
      </c>
      <c r="E1107" s="651" t="s">
        <v>627</v>
      </c>
      <c r="F1107" s="652" t="s">
        <v>3046</v>
      </c>
      <c r="G1107" s="651" t="s">
        <v>639</v>
      </c>
      <c r="H1107" s="651" t="s">
        <v>2819</v>
      </c>
      <c r="I1107" s="651" t="s">
        <v>2820</v>
      </c>
      <c r="J1107" s="651" t="s">
        <v>2821</v>
      </c>
      <c r="K1107" s="651" t="s">
        <v>2822</v>
      </c>
      <c r="L1107" s="653">
        <v>160.52999999999994</v>
      </c>
      <c r="M1107" s="653">
        <v>1</v>
      </c>
      <c r="N1107" s="654">
        <v>160.52999999999994</v>
      </c>
    </row>
    <row r="1108" spans="1:14" ht="14.4" customHeight="1" x14ac:dyDescent="0.3">
      <c r="A1108" s="649" t="s">
        <v>595</v>
      </c>
      <c r="B1108" s="650" t="s">
        <v>3038</v>
      </c>
      <c r="C1108" s="651" t="s">
        <v>615</v>
      </c>
      <c r="D1108" s="652" t="s">
        <v>3043</v>
      </c>
      <c r="E1108" s="651" t="s">
        <v>627</v>
      </c>
      <c r="F1108" s="652" t="s">
        <v>3046</v>
      </c>
      <c r="G1108" s="651" t="s">
        <v>639</v>
      </c>
      <c r="H1108" s="651" t="s">
        <v>2823</v>
      </c>
      <c r="I1108" s="651" t="s">
        <v>2824</v>
      </c>
      <c r="J1108" s="651" t="s">
        <v>2825</v>
      </c>
      <c r="K1108" s="651" t="s">
        <v>2826</v>
      </c>
      <c r="L1108" s="653">
        <v>220.60725793438959</v>
      </c>
      <c r="M1108" s="653">
        <v>20</v>
      </c>
      <c r="N1108" s="654">
        <v>4412.145158687792</v>
      </c>
    </row>
    <row r="1109" spans="1:14" ht="14.4" customHeight="1" x14ac:dyDescent="0.3">
      <c r="A1109" s="649" t="s">
        <v>595</v>
      </c>
      <c r="B1109" s="650" t="s">
        <v>3038</v>
      </c>
      <c r="C1109" s="651" t="s">
        <v>615</v>
      </c>
      <c r="D1109" s="652" t="s">
        <v>3043</v>
      </c>
      <c r="E1109" s="651" t="s">
        <v>627</v>
      </c>
      <c r="F1109" s="652" t="s">
        <v>3046</v>
      </c>
      <c r="G1109" s="651" t="s">
        <v>639</v>
      </c>
      <c r="H1109" s="651" t="s">
        <v>912</v>
      </c>
      <c r="I1109" s="651" t="s">
        <v>913</v>
      </c>
      <c r="J1109" s="651" t="s">
        <v>914</v>
      </c>
      <c r="K1109" s="651" t="s">
        <v>915</v>
      </c>
      <c r="L1109" s="653">
        <v>157.24059221425713</v>
      </c>
      <c r="M1109" s="653">
        <v>24</v>
      </c>
      <c r="N1109" s="654">
        <v>3773.774213142171</v>
      </c>
    </row>
    <row r="1110" spans="1:14" ht="14.4" customHeight="1" x14ac:dyDescent="0.3">
      <c r="A1110" s="649" t="s">
        <v>595</v>
      </c>
      <c r="B1110" s="650" t="s">
        <v>3038</v>
      </c>
      <c r="C1110" s="651" t="s">
        <v>615</v>
      </c>
      <c r="D1110" s="652" t="s">
        <v>3043</v>
      </c>
      <c r="E1110" s="651" t="s">
        <v>627</v>
      </c>
      <c r="F1110" s="652" t="s">
        <v>3046</v>
      </c>
      <c r="G1110" s="651" t="s">
        <v>639</v>
      </c>
      <c r="H1110" s="651" t="s">
        <v>2458</v>
      </c>
      <c r="I1110" s="651" t="s">
        <v>237</v>
      </c>
      <c r="J1110" s="651" t="s">
        <v>2459</v>
      </c>
      <c r="K1110" s="651"/>
      <c r="L1110" s="653">
        <v>97.320302202796356</v>
      </c>
      <c r="M1110" s="653">
        <v>72</v>
      </c>
      <c r="N1110" s="654">
        <v>7007.0617586013377</v>
      </c>
    </row>
    <row r="1111" spans="1:14" ht="14.4" customHeight="1" x14ac:dyDescent="0.3">
      <c r="A1111" s="649" t="s">
        <v>595</v>
      </c>
      <c r="B1111" s="650" t="s">
        <v>3038</v>
      </c>
      <c r="C1111" s="651" t="s">
        <v>615</v>
      </c>
      <c r="D1111" s="652" t="s">
        <v>3043</v>
      </c>
      <c r="E1111" s="651" t="s">
        <v>627</v>
      </c>
      <c r="F1111" s="652" t="s">
        <v>3046</v>
      </c>
      <c r="G1111" s="651" t="s">
        <v>639</v>
      </c>
      <c r="H1111" s="651" t="s">
        <v>1860</v>
      </c>
      <c r="I1111" s="651" t="s">
        <v>237</v>
      </c>
      <c r="J1111" s="651" t="s">
        <v>1861</v>
      </c>
      <c r="K1111" s="651" t="s">
        <v>1862</v>
      </c>
      <c r="L1111" s="653">
        <v>181.05610778652721</v>
      </c>
      <c r="M1111" s="653">
        <v>2</v>
      </c>
      <c r="N1111" s="654">
        <v>362.11221557305441</v>
      </c>
    </row>
    <row r="1112" spans="1:14" ht="14.4" customHeight="1" x14ac:dyDescent="0.3">
      <c r="A1112" s="649" t="s">
        <v>595</v>
      </c>
      <c r="B1112" s="650" t="s">
        <v>3038</v>
      </c>
      <c r="C1112" s="651" t="s">
        <v>615</v>
      </c>
      <c r="D1112" s="652" t="s">
        <v>3043</v>
      </c>
      <c r="E1112" s="651" t="s">
        <v>627</v>
      </c>
      <c r="F1112" s="652" t="s">
        <v>3046</v>
      </c>
      <c r="G1112" s="651" t="s">
        <v>639</v>
      </c>
      <c r="H1112" s="651" t="s">
        <v>916</v>
      </c>
      <c r="I1112" s="651" t="s">
        <v>237</v>
      </c>
      <c r="J1112" s="651" t="s">
        <v>917</v>
      </c>
      <c r="K1112" s="651"/>
      <c r="L1112" s="653">
        <v>276.91222970320842</v>
      </c>
      <c r="M1112" s="653">
        <v>2</v>
      </c>
      <c r="N1112" s="654">
        <v>553.82445940641685</v>
      </c>
    </row>
    <row r="1113" spans="1:14" ht="14.4" customHeight="1" x14ac:dyDescent="0.3">
      <c r="A1113" s="649" t="s">
        <v>595</v>
      </c>
      <c r="B1113" s="650" t="s">
        <v>3038</v>
      </c>
      <c r="C1113" s="651" t="s">
        <v>615</v>
      </c>
      <c r="D1113" s="652" t="s">
        <v>3043</v>
      </c>
      <c r="E1113" s="651" t="s">
        <v>627</v>
      </c>
      <c r="F1113" s="652" t="s">
        <v>3046</v>
      </c>
      <c r="G1113" s="651" t="s">
        <v>639</v>
      </c>
      <c r="H1113" s="651" t="s">
        <v>2827</v>
      </c>
      <c r="I1113" s="651" t="s">
        <v>237</v>
      </c>
      <c r="J1113" s="651" t="s">
        <v>2828</v>
      </c>
      <c r="K1113" s="651" t="s">
        <v>2768</v>
      </c>
      <c r="L1113" s="653">
        <v>40.230146193886974</v>
      </c>
      <c r="M1113" s="653">
        <v>1</v>
      </c>
      <c r="N1113" s="654">
        <v>40.230146193886974</v>
      </c>
    </row>
    <row r="1114" spans="1:14" ht="14.4" customHeight="1" x14ac:dyDescent="0.3">
      <c r="A1114" s="649" t="s">
        <v>595</v>
      </c>
      <c r="B1114" s="650" t="s">
        <v>3038</v>
      </c>
      <c r="C1114" s="651" t="s">
        <v>615</v>
      </c>
      <c r="D1114" s="652" t="s">
        <v>3043</v>
      </c>
      <c r="E1114" s="651" t="s">
        <v>627</v>
      </c>
      <c r="F1114" s="652" t="s">
        <v>3046</v>
      </c>
      <c r="G1114" s="651" t="s">
        <v>639</v>
      </c>
      <c r="H1114" s="651" t="s">
        <v>920</v>
      </c>
      <c r="I1114" s="651" t="s">
        <v>237</v>
      </c>
      <c r="J1114" s="651" t="s">
        <v>921</v>
      </c>
      <c r="K1114" s="651"/>
      <c r="L1114" s="653">
        <v>146.5743805623529</v>
      </c>
      <c r="M1114" s="653">
        <v>3</v>
      </c>
      <c r="N1114" s="654">
        <v>439.72314168705867</v>
      </c>
    </row>
    <row r="1115" spans="1:14" ht="14.4" customHeight="1" x14ac:dyDescent="0.3">
      <c r="A1115" s="649" t="s">
        <v>595</v>
      </c>
      <c r="B1115" s="650" t="s">
        <v>3038</v>
      </c>
      <c r="C1115" s="651" t="s">
        <v>615</v>
      </c>
      <c r="D1115" s="652" t="s">
        <v>3043</v>
      </c>
      <c r="E1115" s="651" t="s">
        <v>627</v>
      </c>
      <c r="F1115" s="652" t="s">
        <v>3046</v>
      </c>
      <c r="G1115" s="651" t="s">
        <v>639</v>
      </c>
      <c r="H1115" s="651" t="s">
        <v>2829</v>
      </c>
      <c r="I1115" s="651" t="s">
        <v>2830</v>
      </c>
      <c r="J1115" s="651" t="s">
        <v>2831</v>
      </c>
      <c r="K1115" s="651" t="s">
        <v>969</v>
      </c>
      <c r="L1115" s="653">
        <v>121.2</v>
      </c>
      <c r="M1115" s="653">
        <v>1</v>
      </c>
      <c r="N1115" s="654">
        <v>121.2</v>
      </c>
    </row>
    <row r="1116" spans="1:14" ht="14.4" customHeight="1" x14ac:dyDescent="0.3">
      <c r="A1116" s="649" t="s">
        <v>595</v>
      </c>
      <c r="B1116" s="650" t="s">
        <v>3038</v>
      </c>
      <c r="C1116" s="651" t="s">
        <v>615</v>
      </c>
      <c r="D1116" s="652" t="s">
        <v>3043</v>
      </c>
      <c r="E1116" s="651" t="s">
        <v>627</v>
      </c>
      <c r="F1116" s="652" t="s">
        <v>3046</v>
      </c>
      <c r="G1116" s="651" t="s">
        <v>639</v>
      </c>
      <c r="H1116" s="651" t="s">
        <v>1878</v>
      </c>
      <c r="I1116" s="651" t="s">
        <v>1879</v>
      </c>
      <c r="J1116" s="651" t="s">
        <v>1880</v>
      </c>
      <c r="K1116" s="651" t="s">
        <v>1881</v>
      </c>
      <c r="L1116" s="653">
        <v>37.630000000000003</v>
      </c>
      <c r="M1116" s="653">
        <v>1</v>
      </c>
      <c r="N1116" s="654">
        <v>37.630000000000003</v>
      </c>
    </row>
    <row r="1117" spans="1:14" ht="14.4" customHeight="1" x14ac:dyDescent="0.3">
      <c r="A1117" s="649" t="s">
        <v>595</v>
      </c>
      <c r="B1117" s="650" t="s">
        <v>3038</v>
      </c>
      <c r="C1117" s="651" t="s">
        <v>615</v>
      </c>
      <c r="D1117" s="652" t="s">
        <v>3043</v>
      </c>
      <c r="E1117" s="651" t="s">
        <v>627</v>
      </c>
      <c r="F1117" s="652" t="s">
        <v>3046</v>
      </c>
      <c r="G1117" s="651" t="s">
        <v>639</v>
      </c>
      <c r="H1117" s="651" t="s">
        <v>944</v>
      </c>
      <c r="I1117" s="651" t="s">
        <v>945</v>
      </c>
      <c r="J1117" s="651" t="s">
        <v>946</v>
      </c>
      <c r="K1117" s="651" t="s">
        <v>947</v>
      </c>
      <c r="L1117" s="653">
        <v>42.426304911100189</v>
      </c>
      <c r="M1117" s="653">
        <v>305</v>
      </c>
      <c r="N1117" s="654">
        <v>12940.022997885559</v>
      </c>
    </row>
    <row r="1118" spans="1:14" ht="14.4" customHeight="1" x14ac:dyDescent="0.3">
      <c r="A1118" s="649" t="s">
        <v>595</v>
      </c>
      <c r="B1118" s="650" t="s">
        <v>3038</v>
      </c>
      <c r="C1118" s="651" t="s">
        <v>615</v>
      </c>
      <c r="D1118" s="652" t="s">
        <v>3043</v>
      </c>
      <c r="E1118" s="651" t="s">
        <v>627</v>
      </c>
      <c r="F1118" s="652" t="s">
        <v>3046</v>
      </c>
      <c r="G1118" s="651" t="s">
        <v>639</v>
      </c>
      <c r="H1118" s="651" t="s">
        <v>948</v>
      </c>
      <c r="I1118" s="651" t="s">
        <v>949</v>
      </c>
      <c r="J1118" s="651" t="s">
        <v>950</v>
      </c>
      <c r="K1118" s="651" t="s">
        <v>951</v>
      </c>
      <c r="L1118" s="653">
        <v>71.669863366517859</v>
      </c>
      <c r="M1118" s="653">
        <v>2</v>
      </c>
      <c r="N1118" s="654">
        <v>143.33972673303572</v>
      </c>
    </row>
    <row r="1119" spans="1:14" ht="14.4" customHeight="1" x14ac:dyDescent="0.3">
      <c r="A1119" s="649" t="s">
        <v>595</v>
      </c>
      <c r="B1119" s="650" t="s">
        <v>3038</v>
      </c>
      <c r="C1119" s="651" t="s">
        <v>615</v>
      </c>
      <c r="D1119" s="652" t="s">
        <v>3043</v>
      </c>
      <c r="E1119" s="651" t="s">
        <v>627</v>
      </c>
      <c r="F1119" s="652" t="s">
        <v>3046</v>
      </c>
      <c r="G1119" s="651" t="s">
        <v>639</v>
      </c>
      <c r="H1119" s="651" t="s">
        <v>956</v>
      </c>
      <c r="I1119" s="651" t="s">
        <v>957</v>
      </c>
      <c r="J1119" s="651" t="s">
        <v>797</v>
      </c>
      <c r="K1119" s="651" t="s">
        <v>958</v>
      </c>
      <c r="L1119" s="653">
        <v>61.379965320302055</v>
      </c>
      <c r="M1119" s="653">
        <v>46</v>
      </c>
      <c r="N1119" s="654">
        <v>2823.4784047338944</v>
      </c>
    </row>
    <row r="1120" spans="1:14" ht="14.4" customHeight="1" x14ac:dyDescent="0.3">
      <c r="A1120" s="649" t="s">
        <v>595</v>
      </c>
      <c r="B1120" s="650" t="s">
        <v>3038</v>
      </c>
      <c r="C1120" s="651" t="s">
        <v>615</v>
      </c>
      <c r="D1120" s="652" t="s">
        <v>3043</v>
      </c>
      <c r="E1120" s="651" t="s">
        <v>627</v>
      </c>
      <c r="F1120" s="652" t="s">
        <v>3046</v>
      </c>
      <c r="G1120" s="651" t="s">
        <v>639</v>
      </c>
      <c r="H1120" s="651" t="s">
        <v>1891</v>
      </c>
      <c r="I1120" s="651" t="s">
        <v>1892</v>
      </c>
      <c r="J1120" s="651" t="s">
        <v>1893</v>
      </c>
      <c r="K1120" s="651" t="s">
        <v>1894</v>
      </c>
      <c r="L1120" s="653">
        <v>19.085697795005679</v>
      </c>
      <c r="M1120" s="653">
        <v>7</v>
      </c>
      <c r="N1120" s="654">
        <v>133.59988456503976</v>
      </c>
    </row>
    <row r="1121" spans="1:14" ht="14.4" customHeight="1" x14ac:dyDescent="0.3">
      <c r="A1121" s="649" t="s">
        <v>595</v>
      </c>
      <c r="B1121" s="650" t="s">
        <v>3038</v>
      </c>
      <c r="C1121" s="651" t="s">
        <v>615</v>
      </c>
      <c r="D1121" s="652" t="s">
        <v>3043</v>
      </c>
      <c r="E1121" s="651" t="s">
        <v>627</v>
      </c>
      <c r="F1121" s="652" t="s">
        <v>3046</v>
      </c>
      <c r="G1121" s="651" t="s">
        <v>639</v>
      </c>
      <c r="H1121" s="651" t="s">
        <v>2832</v>
      </c>
      <c r="I1121" s="651" t="s">
        <v>2833</v>
      </c>
      <c r="J1121" s="651" t="s">
        <v>2834</v>
      </c>
      <c r="K1121" s="651" t="s">
        <v>2835</v>
      </c>
      <c r="L1121" s="653">
        <v>42.84</v>
      </c>
      <c r="M1121" s="653">
        <v>1</v>
      </c>
      <c r="N1121" s="654">
        <v>42.84</v>
      </c>
    </row>
    <row r="1122" spans="1:14" ht="14.4" customHeight="1" x14ac:dyDescent="0.3">
      <c r="A1122" s="649" t="s">
        <v>595</v>
      </c>
      <c r="B1122" s="650" t="s">
        <v>3038</v>
      </c>
      <c r="C1122" s="651" t="s">
        <v>615</v>
      </c>
      <c r="D1122" s="652" t="s">
        <v>3043</v>
      </c>
      <c r="E1122" s="651" t="s">
        <v>627</v>
      </c>
      <c r="F1122" s="652" t="s">
        <v>3046</v>
      </c>
      <c r="G1122" s="651" t="s">
        <v>639</v>
      </c>
      <c r="H1122" s="651" t="s">
        <v>977</v>
      </c>
      <c r="I1122" s="651" t="s">
        <v>978</v>
      </c>
      <c r="J1122" s="651" t="s">
        <v>979</v>
      </c>
      <c r="K1122" s="651"/>
      <c r="L1122" s="653">
        <v>218.17796672840714</v>
      </c>
      <c r="M1122" s="653">
        <v>8</v>
      </c>
      <c r="N1122" s="654">
        <v>1745.4237338272571</v>
      </c>
    </row>
    <row r="1123" spans="1:14" ht="14.4" customHeight="1" x14ac:dyDescent="0.3">
      <c r="A1123" s="649" t="s">
        <v>595</v>
      </c>
      <c r="B1123" s="650" t="s">
        <v>3038</v>
      </c>
      <c r="C1123" s="651" t="s">
        <v>615</v>
      </c>
      <c r="D1123" s="652" t="s">
        <v>3043</v>
      </c>
      <c r="E1123" s="651" t="s">
        <v>627</v>
      </c>
      <c r="F1123" s="652" t="s">
        <v>3046</v>
      </c>
      <c r="G1123" s="651" t="s">
        <v>639</v>
      </c>
      <c r="H1123" s="651" t="s">
        <v>980</v>
      </c>
      <c r="I1123" s="651" t="s">
        <v>237</v>
      </c>
      <c r="J1123" s="651" t="s">
        <v>981</v>
      </c>
      <c r="K1123" s="651"/>
      <c r="L1123" s="653">
        <v>191.1307287964375</v>
      </c>
      <c r="M1123" s="653">
        <v>10</v>
      </c>
      <c r="N1123" s="654">
        <v>1911.3072879643751</v>
      </c>
    </row>
    <row r="1124" spans="1:14" ht="14.4" customHeight="1" x14ac:dyDescent="0.3">
      <c r="A1124" s="649" t="s">
        <v>595</v>
      </c>
      <c r="B1124" s="650" t="s">
        <v>3038</v>
      </c>
      <c r="C1124" s="651" t="s">
        <v>615</v>
      </c>
      <c r="D1124" s="652" t="s">
        <v>3043</v>
      </c>
      <c r="E1124" s="651" t="s">
        <v>627</v>
      </c>
      <c r="F1124" s="652" t="s">
        <v>3046</v>
      </c>
      <c r="G1124" s="651" t="s">
        <v>639</v>
      </c>
      <c r="H1124" s="651" t="s">
        <v>982</v>
      </c>
      <c r="I1124" s="651" t="s">
        <v>237</v>
      </c>
      <c r="J1124" s="651" t="s">
        <v>983</v>
      </c>
      <c r="K1124" s="651"/>
      <c r="L1124" s="653">
        <v>158.11999999999998</v>
      </c>
      <c r="M1124" s="653">
        <v>1</v>
      </c>
      <c r="N1124" s="654">
        <v>158.11999999999998</v>
      </c>
    </row>
    <row r="1125" spans="1:14" ht="14.4" customHeight="1" x14ac:dyDescent="0.3">
      <c r="A1125" s="649" t="s">
        <v>595</v>
      </c>
      <c r="B1125" s="650" t="s">
        <v>3038</v>
      </c>
      <c r="C1125" s="651" t="s">
        <v>615</v>
      </c>
      <c r="D1125" s="652" t="s">
        <v>3043</v>
      </c>
      <c r="E1125" s="651" t="s">
        <v>627</v>
      </c>
      <c r="F1125" s="652" t="s">
        <v>3046</v>
      </c>
      <c r="G1125" s="651" t="s">
        <v>639</v>
      </c>
      <c r="H1125" s="651" t="s">
        <v>2836</v>
      </c>
      <c r="I1125" s="651" t="s">
        <v>2836</v>
      </c>
      <c r="J1125" s="651" t="s">
        <v>641</v>
      </c>
      <c r="K1125" s="651" t="s">
        <v>2837</v>
      </c>
      <c r="L1125" s="653">
        <v>201.2496382190489</v>
      </c>
      <c r="M1125" s="653">
        <v>9</v>
      </c>
      <c r="N1125" s="654">
        <v>1811.2467439714401</v>
      </c>
    </row>
    <row r="1126" spans="1:14" ht="14.4" customHeight="1" x14ac:dyDescent="0.3">
      <c r="A1126" s="649" t="s">
        <v>595</v>
      </c>
      <c r="B1126" s="650" t="s">
        <v>3038</v>
      </c>
      <c r="C1126" s="651" t="s">
        <v>615</v>
      </c>
      <c r="D1126" s="652" t="s">
        <v>3043</v>
      </c>
      <c r="E1126" s="651" t="s">
        <v>627</v>
      </c>
      <c r="F1126" s="652" t="s">
        <v>3046</v>
      </c>
      <c r="G1126" s="651" t="s">
        <v>639</v>
      </c>
      <c r="H1126" s="651" t="s">
        <v>987</v>
      </c>
      <c r="I1126" s="651" t="s">
        <v>988</v>
      </c>
      <c r="J1126" s="651" t="s">
        <v>682</v>
      </c>
      <c r="K1126" s="651" t="s">
        <v>989</v>
      </c>
      <c r="L1126" s="653">
        <v>43.476004671233035</v>
      </c>
      <c r="M1126" s="653">
        <v>70</v>
      </c>
      <c r="N1126" s="654">
        <v>3043.3203269863125</v>
      </c>
    </row>
    <row r="1127" spans="1:14" ht="14.4" customHeight="1" x14ac:dyDescent="0.3">
      <c r="A1127" s="649" t="s">
        <v>595</v>
      </c>
      <c r="B1127" s="650" t="s">
        <v>3038</v>
      </c>
      <c r="C1127" s="651" t="s">
        <v>615</v>
      </c>
      <c r="D1127" s="652" t="s">
        <v>3043</v>
      </c>
      <c r="E1127" s="651" t="s">
        <v>627</v>
      </c>
      <c r="F1127" s="652" t="s">
        <v>3046</v>
      </c>
      <c r="G1127" s="651" t="s">
        <v>639</v>
      </c>
      <c r="H1127" s="651" t="s">
        <v>993</v>
      </c>
      <c r="I1127" s="651" t="s">
        <v>994</v>
      </c>
      <c r="J1127" s="651" t="s">
        <v>995</v>
      </c>
      <c r="K1127" s="651" t="s">
        <v>660</v>
      </c>
      <c r="L1127" s="653">
        <v>123.16943630306882</v>
      </c>
      <c r="M1127" s="653">
        <v>150</v>
      </c>
      <c r="N1127" s="654">
        <v>18475.415445460323</v>
      </c>
    </row>
    <row r="1128" spans="1:14" ht="14.4" customHeight="1" x14ac:dyDescent="0.3">
      <c r="A1128" s="649" t="s">
        <v>595</v>
      </c>
      <c r="B1128" s="650" t="s">
        <v>3038</v>
      </c>
      <c r="C1128" s="651" t="s">
        <v>615</v>
      </c>
      <c r="D1128" s="652" t="s">
        <v>3043</v>
      </c>
      <c r="E1128" s="651" t="s">
        <v>627</v>
      </c>
      <c r="F1128" s="652" t="s">
        <v>3046</v>
      </c>
      <c r="G1128" s="651" t="s">
        <v>639</v>
      </c>
      <c r="H1128" s="651" t="s">
        <v>996</v>
      </c>
      <c r="I1128" s="651" t="s">
        <v>997</v>
      </c>
      <c r="J1128" s="651" t="s">
        <v>998</v>
      </c>
      <c r="K1128" s="651" t="s">
        <v>999</v>
      </c>
      <c r="L1128" s="653">
        <v>61.969668833579142</v>
      </c>
      <c r="M1128" s="653">
        <v>117</v>
      </c>
      <c r="N1128" s="654">
        <v>7250.4512535287595</v>
      </c>
    </row>
    <row r="1129" spans="1:14" ht="14.4" customHeight="1" x14ac:dyDescent="0.3">
      <c r="A1129" s="649" t="s">
        <v>595</v>
      </c>
      <c r="B1129" s="650" t="s">
        <v>3038</v>
      </c>
      <c r="C1129" s="651" t="s">
        <v>615</v>
      </c>
      <c r="D1129" s="652" t="s">
        <v>3043</v>
      </c>
      <c r="E1129" s="651" t="s">
        <v>627</v>
      </c>
      <c r="F1129" s="652" t="s">
        <v>3046</v>
      </c>
      <c r="G1129" s="651" t="s">
        <v>639</v>
      </c>
      <c r="H1129" s="651" t="s">
        <v>2838</v>
      </c>
      <c r="I1129" s="651" t="s">
        <v>2839</v>
      </c>
      <c r="J1129" s="651" t="s">
        <v>2840</v>
      </c>
      <c r="K1129" s="651" t="s">
        <v>2841</v>
      </c>
      <c r="L1129" s="653">
        <v>54.33</v>
      </c>
      <c r="M1129" s="653">
        <v>1</v>
      </c>
      <c r="N1129" s="654">
        <v>54.33</v>
      </c>
    </row>
    <row r="1130" spans="1:14" ht="14.4" customHeight="1" x14ac:dyDescent="0.3">
      <c r="A1130" s="649" t="s">
        <v>595</v>
      </c>
      <c r="B1130" s="650" t="s">
        <v>3038</v>
      </c>
      <c r="C1130" s="651" t="s">
        <v>615</v>
      </c>
      <c r="D1130" s="652" t="s">
        <v>3043</v>
      </c>
      <c r="E1130" s="651" t="s">
        <v>627</v>
      </c>
      <c r="F1130" s="652" t="s">
        <v>3046</v>
      </c>
      <c r="G1130" s="651" t="s">
        <v>639</v>
      </c>
      <c r="H1130" s="651" t="s">
        <v>1004</v>
      </c>
      <c r="I1130" s="651" t="s">
        <v>1005</v>
      </c>
      <c r="J1130" s="651" t="s">
        <v>1006</v>
      </c>
      <c r="K1130" s="651" t="s">
        <v>1007</v>
      </c>
      <c r="L1130" s="653">
        <v>1665.2</v>
      </c>
      <c r="M1130" s="653">
        <v>5</v>
      </c>
      <c r="N1130" s="654">
        <v>8326</v>
      </c>
    </row>
    <row r="1131" spans="1:14" ht="14.4" customHeight="1" x14ac:dyDescent="0.3">
      <c r="A1131" s="649" t="s">
        <v>595</v>
      </c>
      <c r="B1131" s="650" t="s">
        <v>3038</v>
      </c>
      <c r="C1131" s="651" t="s">
        <v>615</v>
      </c>
      <c r="D1131" s="652" t="s">
        <v>3043</v>
      </c>
      <c r="E1131" s="651" t="s">
        <v>627</v>
      </c>
      <c r="F1131" s="652" t="s">
        <v>3046</v>
      </c>
      <c r="G1131" s="651" t="s">
        <v>639</v>
      </c>
      <c r="H1131" s="651" t="s">
        <v>1924</v>
      </c>
      <c r="I1131" s="651" t="s">
        <v>1925</v>
      </c>
      <c r="J1131" s="651" t="s">
        <v>1926</v>
      </c>
      <c r="K1131" s="651" t="s">
        <v>1927</v>
      </c>
      <c r="L1131" s="653">
        <v>78.820000972417702</v>
      </c>
      <c r="M1131" s="653">
        <v>15</v>
      </c>
      <c r="N1131" s="654">
        <v>1182.3000145862654</v>
      </c>
    </row>
    <row r="1132" spans="1:14" ht="14.4" customHeight="1" x14ac:dyDescent="0.3">
      <c r="A1132" s="649" t="s">
        <v>595</v>
      </c>
      <c r="B1132" s="650" t="s">
        <v>3038</v>
      </c>
      <c r="C1132" s="651" t="s">
        <v>615</v>
      </c>
      <c r="D1132" s="652" t="s">
        <v>3043</v>
      </c>
      <c r="E1132" s="651" t="s">
        <v>627</v>
      </c>
      <c r="F1132" s="652" t="s">
        <v>3046</v>
      </c>
      <c r="G1132" s="651" t="s">
        <v>639</v>
      </c>
      <c r="H1132" s="651" t="s">
        <v>2842</v>
      </c>
      <c r="I1132" s="651" t="s">
        <v>2843</v>
      </c>
      <c r="J1132" s="651" t="s">
        <v>2844</v>
      </c>
      <c r="K1132" s="651" t="s">
        <v>2845</v>
      </c>
      <c r="L1132" s="653">
        <v>65.879779366372418</v>
      </c>
      <c r="M1132" s="653">
        <v>1</v>
      </c>
      <c r="N1132" s="654">
        <v>65.879779366372418</v>
      </c>
    </row>
    <row r="1133" spans="1:14" ht="14.4" customHeight="1" x14ac:dyDescent="0.3">
      <c r="A1133" s="649" t="s">
        <v>595</v>
      </c>
      <c r="B1133" s="650" t="s">
        <v>3038</v>
      </c>
      <c r="C1133" s="651" t="s">
        <v>615</v>
      </c>
      <c r="D1133" s="652" t="s">
        <v>3043</v>
      </c>
      <c r="E1133" s="651" t="s">
        <v>627</v>
      </c>
      <c r="F1133" s="652" t="s">
        <v>3046</v>
      </c>
      <c r="G1133" s="651" t="s">
        <v>639</v>
      </c>
      <c r="H1133" s="651" t="s">
        <v>1931</v>
      </c>
      <c r="I1133" s="651" t="s">
        <v>1932</v>
      </c>
      <c r="J1133" s="651" t="s">
        <v>1764</v>
      </c>
      <c r="K1133" s="651" t="s">
        <v>1933</v>
      </c>
      <c r="L1133" s="653">
        <v>260</v>
      </c>
      <c r="M1133" s="653">
        <v>145</v>
      </c>
      <c r="N1133" s="654">
        <v>37700</v>
      </c>
    </row>
    <row r="1134" spans="1:14" ht="14.4" customHeight="1" x14ac:dyDescent="0.3">
      <c r="A1134" s="649" t="s">
        <v>595</v>
      </c>
      <c r="B1134" s="650" t="s">
        <v>3038</v>
      </c>
      <c r="C1134" s="651" t="s">
        <v>615</v>
      </c>
      <c r="D1134" s="652" t="s">
        <v>3043</v>
      </c>
      <c r="E1134" s="651" t="s">
        <v>627</v>
      </c>
      <c r="F1134" s="652" t="s">
        <v>3046</v>
      </c>
      <c r="G1134" s="651" t="s">
        <v>639</v>
      </c>
      <c r="H1134" s="651" t="s">
        <v>1015</v>
      </c>
      <c r="I1134" s="651" t="s">
        <v>1016</v>
      </c>
      <c r="J1134" s="651" t="s">
        <v>1017</v>
      </c>
      <c r="K1134" s="651" t="s">
        <v>1018</v>
      </c>
      <c r="L1134" s="653">
        <v>1713.5</v>
      </c>
      <c r="M1134" s="653">
        <v>2</v>
      </c>
      <c r="N1134" s="654">
        <v>3427</v>
      </c>
    </row>
    <row r="1135" spans="1:14" ht="14.4" customHeight="1" x14ac:dyDescent="0.3">
      <c r="A1135" s="649" t="s">
        <v>595</v>
      </c>
      <c r="B1135" s="650" t="s">
        <v>3038</v>
      </c>
      <c r="C1135" s="651" t="s">
        <v>615</v>
      </c>
      <c r="D1135" s="652" t="s">
        <v>3043</v>
      </c>
      <c r="E1135" s="651" t="s">
        <v>627</v>
      </c>
      <c r="F1135" s="652" t="s">
        <v>3046</v>
      </c>
      <c r="G1135" s="651" t="s">
        <v>639</v>
      </c>
      <c r="H1135" s="651" t="s">
        <v>1023</v>
      </c>
      <c r="I1135" s="651" t="s">
        <v>1024</v>
      </c>
      <c r="J1135" s="651" t="s">
        <v>719</v>
      </c>
      <c r="K1135" s="651" t="s">
        <v>1025</v>
      </c>
      <c r="L1135" s="653">
        <v>60.350108791097554</v>
      </c>
      <c r="M1135" s="653">
        <v>70</v>
      </c>
      <c r="N1135" s="654">
        <v>4224.5076153768287</v>
      </c>
    </row>
    <row r="1136" spans="1:14" ht="14.4" customHeight="1" x14ac:dyDescent="0.3">
      <c r="A1136" s="649" t="s">
        <v>595</v>
      </c>
      <c r="B1136" s="650" t="s">
        <v>3038</v>
      </c>
      <c r="C1136" s="651" t="s">
        <v>615</v>
      </c>
      <c r="D1136" s="652" t="s">
        <v>3043</v>
      </c>
      <c r="E1136" s="651" t="s">
        <v>627</v>
      </c>
      <c r="F1136" s="652" t="s">
        <v>3046</v>
      </c>
      <c r="G1136" s="651" t="s">
        <v>639</v>
      </c>
      <c r="H1136" s="651" t="s">
        <v>1042</v>
      </c>
      <c r="I1136" s="651" t="s">
        <v>1043</v>
      </c>
      <c r="J1136" s="651" t="s">
        <v>1044</v>
      </c>
      <c r="K1136" s="651" t="s">
        <v>1045</v>
      </c>
      <c r="L1136" s="653">
        <v>343.15000000000003</v>
      </c>
      <c r="M1136" s="653">
        <v>1</v>
      </c>
      <c r="N1136" s="654">
        <v>343.15000000000003</v>
      </c>
    </row>
    <row r="1137" spans="1:14" ht="14.4" customHeight="1" x14ac:dyDescent="0.3">
      <c r="A1137" s="649" t="s">
        <v>595</v>
      </c>
      <c r="B1137" s="650" t="s">
        <v>3038</v>
      </c>
      <c r="C1137" s="651" t="s">
        <v>615</v>
      </c>
      <c r="D1137" s="652" t="s">
        <v>3043</v>
      </c>
      <c r="E1137" s="651" t="s">
        <v>627</v>
      </c>
      <c r="F1137" s="652" t="s">
        <v>3046</v>
      </c>
      <c r="G1137" s="651" t="s">
        <v>639</v>
      </c>
      <c r="H1137" s="651" t="s">
        <v>1950</v>
      </c>
      <c r="I1137" s="651" t="s">
        <v>1951</v>
      </c>
      <c r="J1137" s="651" t="s">
        <v>1952</v>
      </c>
      <c r="K1137" s="651" t="s">
        <v>1953</v>
      </c>
      <c r="L1137" s="653">
        <v>592.19999999999982</v>
      </c>
      <c r="M1137" s="653">
        <v>2</v>
      </c>
      <c r="N1137" s="654">
        <v>1184.3999999999996</v>
      </c>
    </row>
    <row r="1138" spans="1:14" ht="14.4" customHeight="1" x14ac:dyDescent="0.3">
      <c r="A1138" s="649" t="s">
        <v>595</v>
      </c>
      <c r="B1138" s="650" t="s">
        <v>3038</v>
      </c>
      <c r="C1138" s="651" t="s">
        <v>615</v>
      </c>
      <c r="D1138" s="652" t="s">
        <v>3043</v>
      </c>
      <c r="E1138" s="651" t="s">
        <v>627</v>
      </c>
      <c r="F1138" s="652" t="s">
        <v>3046</v>
      </c>
      <c r="G1138" s="651" t="s">
        <v>639</v>
      </c>
      <c r="H1138" s="651" t="s">
        <v>1046</v>
      </c>
      <c r="I1138" s="651" t="s">
        <v>1047</v>
      </c>
      <c r="J1138" s="651" t="s">
        <v>1048</v>
      </c>
      <c r="K1138" s="651" t="s">
        <v>1049</v>
      </c>
      <c r="L1138" s="653">
        <v>21.896479210177922</v>
      </c>
      <c r="M1138" s="653">
        <v>40</v>
      </c>
      <c r="N1138" s="654">
        <v>875.85916840711684</v>
      </c>
    </row>
    <row r="1139" spans="1:14" ht="14.4" customHeight="1" x14ac:dyDescent="0.3">
      <c r="A1139" s="649" t="s">
        <v>595</v>
      </c>
      <c r="B1139" s="650" t="s">
        <v>3038</v>
      </c>
      <c r="C1139" s="651" t="s">
        <v>615</v>
      </c>
      <c r="D1139" s="652" t="s">
        <v>3043</v>
      </c>
      <c r="E1139" s="651" t="s">
        <v>627</v>
      </c>
      <c r="F1139" s="652" t="s">
        <v>3046</v>
      </c>
      <c r="G1139" s="651" t="s">
        <v>639</v>
      </c>
      <c r="H1139" s="651" t="s">
        <v>1061</v>
      </c>
      <c r="I1139" s="651" t="s">
        <v>1062</v>
      </c>
      <c r="J1139" s="651" t="s">
        <v>1063</v>
      </c>
      <c r="K1139" s="651" t="s">
        <v>1064</v>
      </c>
      <c r="L1139" s="653">
        <v>37.509725624762197</v>
      </c>
      <c r="M1139" s="653">
        <v>93</v>
      </c>
      <c r="N1139" s="654">
        <v>3488.4044831028841</v>
      </c>
    </row>
    <row r="1140" spans="1:14" ht="14.4" customHeight="1" x14ac:dyDescent="0.3">
      <c r="A1140" s="649" t="s">
        <v>595</v>
      </c>
      <c r="B1140" s="650" t="s">
        <v>3038</v>
      </c>
      <c r="C1140" s="651" t="s">
        <v>615</v>
      </c>
      <c r="D1140" s="652" t="s">
        <v>3043</v>
      </c>
      <c r="E1140" s="651" t="s">
        <v>627</v>
      </c>
      <c r="F1140" s="652" t="s">
        <v>3046</v>
      </c>
      <c r="G1140" s="651" t="s">
        <v>639</v>
      </c>
      <c r="H1140" s="651" t="s">
        <v>1068</v>
      </c>
      <c r="I1140" s="651" t="s">
        <v>1069</v>
      </c>
      <c r="J1140" s="651" t="s">
        <v>1070</v>
      </c>
      <c r="K1140" s="651" t="s">
        <v>1071</v>
      </c>
      <c r="L1140" s="653">
        <v>54.162951653173458</v>
      </c>
      <c r="M1140" s="653">
        <v>7</v>
      </c>
      <c r="N1140" s="654">
        <v>379.14066157221419</v>
      </c>
    </row>
    <row r="1141" spans="1:14" ht="14.4" customHeight="1" x14ac:dyDescent="0.3">
      <c r="A1141" s="649" t="s">
        <v>595</v>
      </c>
      <c r="B1141" s="650" t="s">
        <v>3038</v>
      </c>
      <c r="C1141" s="651" t="s">
        <v>615</v>
      </c>
      <c r="D1141" s="652" t="s">
        <v>3043</v>
      </c>
      <c r="E1141" s="651" t="s">
        <v>627</v>
      </c>
      <c r="F1141" s="652" t="s">
        <v>3046</v>
      </c>
      <c r="G1141" s="651" t="s">
        <v>639</v>
      </c>
      <c r="H1141" s="651" t="s">
        <v>2846</v>
      </c>
      <c r="I1141" s="651" t="s">
        <v>2847</v>
      </c>
      <c r="J1141" s="651" t="s">
        <v>2848</v>
      </c>
      <c r="K1141" s="651" t="s">
        <v>2223</v>
      </c>
      <c r="L1141" s="653">
        <v>94.51</v>
      </c>
      <c r="M1141" s="653">
        <v>1</v>
      </c>
      <c r="N1141" s="654">
        <v>94.51</v>
      </c>
    </row>
    <row r="1142" spans="1:14" ht="14.4" customHeight="1" x14ac:dyDescent="0.3">
      <c r="A1142" s="649" t="s">
        <v>595</v>
      </c>
      <c r="B1142" s="650" t="s">
        <v>3038</v>
      </c>
      <c r="C1142" s="651" t="s">
        <v>615</v>
      </c>
      <c r="D1142" s="652" t="s">
        <v>3043</v>
      </c>
      <c r="E1142" s="651" t="s">
        <v>627</v>
      </c>
      <c r="F1142" s="652" t="s">
        <v>3046</v>
      </c>
      <c r="G1142" s="651" t="s">
        <v>639</v>
      </c>
      <c r="H1142" s="651" t="s">
        <v>1954</v>
      </c>
      <c r="I1142" s="651" t="s">
        <v>237</v>
      </c>
      <c r="J1142" s="651" t="s">
        <v>1955</v>
      </c>
      <c r="K1142" s="651"/>
      <c r="L1142" s="653">
        <v>99.142781339393096</v>
      </c>
      <c r="M1142" s="653">
        <v>14</v>
      </c>
      <c r="N1142" s="654">
        <v>1387.9989387515034</v>
      </c>
    </row>
    <row r="1143" spans="1:14" ht="14.4" customHeight="1" x14ac:dyDescent="0.3">
      <c r="A1143" s="649" t="s">
        <v>595</v>
      </c>
      <c r="B1143" s="650" t="s">
        <v>3038</v>
      </c>
      <c r="C1143" s="651" t="s">
        <v>615</v>
      </c>
      <c r="D1143" s="652" t="s">
        <v>3043</v>
      </c>
      <c r="E1143" s="651" t="s">
        <v>627</v>
      </c>
      <c r="F1143" s="652" t="s">
        <v>3046</v>
      </c>
      <c r="G1143" s="651" t="s">
        <v>639</v>
      </c>
      <c r="H1143" s="651" t="s">
        <v>1959</v>
      </c>
      <c r="I1143" s="651" t="s">
        <v>1960</v>
      </c>
      <c r="J1143" s="651" t="s">
        <v>1961</v>
      </c>
      <c r="K1143" s="651" t="s">
        <v>1962</v>
      </c>
      <c r="L1143" s="653">
        <v>177.77000000000004</v>
      </c>
      <c r="M1143" s="653">
        <v>4</v>
      </c>
      <c r="N1143" s="654">
        <v>711.08000000000015</v>
      </c>
    </row>
    <row r="1144" spans="1:14" ht="14.4" customHeight="1" x14ac:dyDescent="0.3">
      <c r="A1144" s="649" t="s">
        <v>595</v>
      </c>
      <c r="B1144" s="650" t="s">
        <v>3038</v>
      </c>
      <c r="C1144" s="651" t="s">
        <v>615</v>
      </c>
      <c r="D1144" s="652" t="s">
        <v>3043</v>
      </c>
      <c r="E1144" s="651" t="s">
        <v>627</v>
      </c>
      <c r="F1144" s="652" t="s">
        <v>3046</v>
      </c>
      <c r="G1144" s="651" t="s">
        <v>639</v>
      </c>
      <c r="H1144" s="651" t="s">
        <v>1085</v>
      </c>
      <c r="I1144" s="651" t="s">
        <v>237</v>
      </c>
      <c r="J1144" s="651" t="s">
        <v>1086</v>
      </c>
      <c r="K1144" s="651"/>
      <c r="L1144" s="653">
        <v>74.568246986659119</v>
      </c>
      <c r="M1144" s="653">
        <v>6</v>
      </c>
      <c r="N1144" s="654">
        <v>447.40948191995471</v>
      </c>
    </row>
    <row r="1145" spans="1:14" ht="14.4" customHeight="1" x14ac:dyDescent="0.3">
      <c r="A1145" s="649" t="s">
        <v>595</v>
      </c>
      <c r="B1145" s="650" t="s">
        <v>3038</v>
      </c>
      <c r="C1145" s="651" t="s">
        <v>615</v>
      </c>
      <c r="D1145" s="652" t="s">
        <v>3043</v>
      </c>
      <c r="E1145" s="651" t="s">
        <v>627</v>
      </c>
      <c r="F1145" s="652" t="s">
        <v>3046</v>
      </c>
      <c r="G1145" s="651" t="s">
        <v>639</v>
      </c>
      <c r="H1145" s="651" t="s">
        <v>1087</v>
      </c>
      <c r="I1145" s="651" t="s">
        <v>1088</v>
      </c>
      <c r="J1145" s="651" t="s">
        <v>670</v>
      </c>
      <c r="K1145" s="651" t="s">
        <v>1089</v>
      </c>
      <c r="L1145" s="653">
        <v>49.581074783230108</v>
      </c>
      <c r="M1145" s="653">
        <v>18</v>
      </c>
      <c r="N1145" s="654">
        <v>892.45934609814196</v>
      </c>
    </row>
    <row r="1146" spans="1:14" ht="14.4" customHeight="1" x14ac:dyDescent="0.3">
      <c r="A1146" s="649" t="s">
        <v>595</v>
      </c>
      <c r="B1146" s="650" t="s">
        <v>3038</v>
      </c>
      <c r="C1146" s="651" t="s">
        <v>615</v>
      </c>
      <c r="D1146" s="652" t="s">
        <v>3043</v>
      </c>
      <c r="E1146" s="651" t="s">
        <v>627</v>
      </c>
      <c r="F1146" s="652" t="s">
        <v>3046</v>
      </c>
      <c r="G1146" s="651" t="s">
        <v>639</v>
      </c>
      <c r="H1146" s="651" t="s">
        <v>1099</v>
      </c>
      <c r="I1146" s="651" t="s">
        <v>1099</v>
      </c>
      <c r="J1146" s="651" t="s">
        <v>1100</v>
      </c>
      <c r="K1146" s="651" t="s">
        <v>1101</v>
      </c>
      <c r="L1146" s="653">
        <v>266.9616987353661</v>
      </c>
      <c r="M1146" s="653">
        <v>1</v>
      </c>
      <c r="N1146" s="654">
        <v>266.9616987353661</v>
      </c>
    </row>
    <row r="1147" spans="1:14" ht="14.4" customHeight="1" x14ac:dyDescent="0.3">
      <c r="A1147" s="649" t="s">
        <v>595</v>
      </c>
      <c r="B1147" s="650" t="s">
        <v>3038</v>
      </c>
      <c r="C1147" s="651" t="s">
        <v>615</v>
      </c>
      <c r="D1147" s="652" t="s">
        <v>3043</v>
      </c>
      <c r="E1147" s="651" t="s">
        <v>627</v>
      </c>
      <c r="F1147" s="652" t="s">
        <v>3046</v>
      </c>
      <c r="G1147" s="651" t="s">
        <v>639</v>
      </c>
      <c r="H1147" s="651" t="s">
        <v>1102</v>
      </c>
      <c r="I1147" s="651" t="s">
        <v>1103</v>
      </c>
      <c r="J1147" s="651" t="s">
        <v>1104</v>
      </c>
      <c r="K1147" s="651" t="s">
        <v>1105</v>
      </c>
      <c r="L1147" s="653">
        <v>266.57</v>
      </c>
      <c r="M1147" s="653">
        <v>1</v>
      </c>
      <c r="N1147" s="654">
        <v>266.57</v>
      </c>
    </row>
    <row r="1148" spans="1:14" ht="14.4" customHeight="1" x14ac:dyDescent="0.3">
      <c r="A1148" s="649" t="s">
        <v>595</v>
      </c>
      <c r="B1148" s="650" t="s">
        <v>3038</v>
      </c>
      <c r="C1148" s="651" t="s">
        <v>615</v>
      </c>
      <c r="D1148" s="652" t="s">
        <v>3043</v>
      </c>
      <c r="E1148" s="651" t="s">
        <v>627</v>
      </c>
      <c r="F1148" s="652" t="s">
        <v>3046</v>
      </c>
      <c r="G1148" s="651" t="s">
        <v>639</v>
      </c>
      <c r="H1148" s="651" t="s">
        <v>2849</v>
      </c>
      <c r="I1148" s="651" t="s">
        <v>2850</v>
      </c>
      <c r="J1148" s="651" t="s">
        <v>2851</v>
      </c>
      <c r="K1148" s="651" t="s">
        <v>2852</v>
      </c>
      <c r="L1148" s="653">
        <v>389.36623626726254</v>
      </c>
      <c r="M1148" s="653">
        <v>20</v>
      </c>
      <c r="N1148" s="654">
        <v>7787.324725345251</v>
      </c>
    </row>
    <row r="1149" spans="1:14" ht="14.4" customHeight="1" x14ac:dyDescent="0.3">
      <c r="A1149" s="649" t="s">
        <v>595</v>
      </c>
      <c r="B1149" s="650" t="s">
        <v>3038</v>
      </c>
      <c r="C1149" s="651" t="s">
        <v>615</v>
      </c>
      <c r="D1149" s="652" t="s">
        <v>3043</v>
      </c>
      <c r="E1149" s="651" t="s">
        <v>627</v>
      </c>
      <c r="F1149" s="652" t="s">
        <v>3046</v>
      </c>
      <c r="G1149" s="651" t="s">
        <v>639</v>
      </c>
      <c r="H1149" s="651" t="s">
        <v>2853</v>
      </c>
      <c r="I1149" s="651" t="s">
        <v>2854</v>
      </c>
      <c r="J1149" s="651" t="s">
        <v>2855</v>
      </c>
      <c r="K1149" s="651" t="s">
        <v>2856</v>
      </c>
      <c r="L1149" s="653">
        <v>1006.9602619640951</v>
      </c>
      <c r="M1149" s="653">
        <v>1</v>
      </c>
      <c r="N1149" s="654">
        <v>1006.9602619640951</v>
      </c>
    </row>
    <row r="1150" spans="1:14" ht="14.4" customHeight="1" x14ac:dyDescent="0.3">
      <c r="A1150" s="649" t="s">
        <v>595</v>
      </c>
      <c r="B1150" s="650" t="s">
        <v>3038</v>
      </c>
      <c r="C1150" s="651" t="s">
        <v>615</v>
      </c>
      <c r="D1150" s="652" t="s">
        <v>3043</v>
      </c>
      <c r="E1150" s="651" t="s">
        <v>627</v>
      </c>
      <c r="F1150" s="652" t="s">
        <v>3046</v>
      </c>
      <c r="G1150" s="651" t="s">
        <v>639</v>
      </c>
      <c r="H1150" s="651" t="s">
        <v>1106</v>
      </c>
      <c r="I1150" s="651" t="s">
        <v>1107</v>
      </c>
      <c r="J1150" s="651" t="s">
        <v>1108</v>
      </c>
      <c r="K1150" s="651" t="s">
        <v>1109</v>
      </c>
      <c r="L1150" s="653">
        <v>0</v>
      </c>
      <c r="M1150" s="653">
        <v>0</v>
      </c>
      <c r="N1150" s="654">
        <v>22.170275851080305</v>
      </c>
    </row>
    <row r="1151" spans="1:14" ht="14.4" customHeight="1" x14ac:dyDescent="0.3">
      <c r="A1151" s="649" t="s">
        <v>595</v>
      </c>
      <c r="B1151" s="650" t="s">
        <v>3038</v>
      </c>
      <c r="C1151" s="651" t="s">
        <v>615</v>
      </c>
      <c r="D1151" s="652" t="s">
        <v>3043</v>
      </c>
      <c r="E1151" s="651" t="s">
        <v>627</v>
      </c>
      <c r="F1151" s="652" t="s">
        <v>3046</v>
      </c>
      <c r="G1151" s="651" t="s">
        <v>639</v>
      </c>
      <c r="H1151" s="651" t="s">
        <v>1971</v>
      </c>
      <c r="I1151" s="651" t="s">
        <v>1972</v>
      </c>
      <c r="J1151" s="651" t="s">
        <v>1059</v>
      </c>
      <c r="K1151" s="651" t="s">
        <v>1973</v>
      </c>
      <c r="L1151" s="653">
        <v>64.770465116279055</v>
      </c>
      <c r="M1151" s="653">
        <v>43</v>
      </c>
      <c r="N1151" s="654">
        <v>2785.1299999999997</v>
      </c>
    </row>
    <row r="1152" spans="1:14" ht="14.4" customHeight="1" x14ac:dyDescent="0.3">
      <c r="A1152" s="649" t="s">
        <v>595</v>
      </c>
      <c r="B1152" s="650" t="s">
        <v>3038</v>
      </c>
      <c r="C1152" s="651" t="s">
        <v>615</v>
      </c>
      <c r="D1152" s="652" t="s">
        <v>3043</v>
      </c>
      <c r="E1152" s="651" t="s">
        <v>627</v>
      </c>
      <c r="F1152" s="652" t="s">
        <v>3046</v>
      </c>
      <c r="G1152" s="651" t="s">
        <v>639</v>
      </c>
      <c r="H1152" s="651" t="s">
        <v>2857</v>
      </c>
      <c r="I1152" s="651" t="s">
        <v>237</v>
      </c>
      <c r="J1152" s="651" t="s">
        <v>2858</v>
      </c>
      <c r="K1152" s="651"/>
      <c r="L1152" s="653">
        <v>53.957299040327541</v>
      </c>
      <c r="M1152" s="653">
        <v>242</v>
      </c>
      <c r="N1152" s="654">
        <v>13057.666367759264</v>
      </c>
    </row>
    <row r="1153" spans="1:14" ht="14.4" customHeight="1" x14ac:dyDescent="0.3">
      <c r="A1153" s="649" t="s">
        <v>595</v>
      </c>
      <c r="B1153" s="650" t="s">
        <v>3038</v>
      </c>
      <c r="C1153" s="651" t="s">
        <v>615</v>
      </c>
      <c r="D1153" s="652" t="s">
        <v>3043</v>
      </c>
      <c r="E1153" s="651" t="s">
        <v>627</v>
      </c>
      <c r="F1153" s="652" t="s">
        <v>3046</v>
      </c>
      <c r="G1153" s="651" t="s">
        <v>639</v>
      </c>
      <c r="H1153" s="651" t="s">
        <v>1113</v>
      </c>
      <c r="I1153" s="651" t="s">
        <v>1114</v>
      </c>
      <c r="J1153" s="651" t="s">
        <v>1115</v>
      </c>
      <c r="K1153" s="651" t="s">
        <v>1116</v>
      </c>
      <c r="L1153" s="653">
        <v>128.40936668795189</v>
      </c>
      <c r="M1153" s="653">
        <v>1</v>
      </c>
      <c r="N1153" s="654">
        <v>128.40936668795189</v>
      </c>
    </row>
    <row r="1154" spans="1:14" ht="14.4" customHeight="1" x14ac:dyDescent="0.3">
      <c r="A1154" s="649" t="s">
        <v>595</v>
      </c>
      <c r="B1154" s="650" t="s">
        <v>3038</v>
      </c>
      <c r="C1154" s="651" t="s">
        <v>615</v>
      </c>
      <c r="D1154" s="652" t="s">
        <v>3043</v>
      </c>
      <c r="E1154" s="651" t="s">
        <v>627</v>
      </c>
      <c r="F1154" s="652" t="s">
        <v>3046</v>
      </c>
      <c r="G1154" s="651" t="s">
        <v>639</v>
      </c>
      <c r="H1154" s="651" t="s">
        <v>1124</v>
      </c>
      <c r="I1154" s="651" t="s">
        <v>1125</v>
      </c>
      <c r="J1154" s="651" t="s">
        <v>1126</v>
      </c>
      <c r="K1154" s="651" t="s">
        <v>1127</v>
      </c>
      <c r="L1154" s="653">
        <v>109.81897084711589</v>
      </c>
      <c r="M1154" s="653">
        <v>78</v>
      </c>
      <c r="N1154" s="654">
        <v>8565.8797260750398</v>
      </c>
    </row>
    <row r="1155" spans="1:14" ht="14.4" customHeight="1" x14ac:dyDescent="0.3">
      <c r="A1155" s="649" t="s">
        <v>595</v>
      </c>
      <c r="B1155" s="650" t="s">
        <v>3038</v>
      </c>
      <c r="C1155" s="651" t="s">
        <v>615</v>
      </c>
      <c r="D1155" s="652" t="s">
        <v>3043</v>
      </c>
      <c r="E1155" s="651" t="s">
        <v>627</v>
      </c>
      <c r="F1155" s="652" t="s">
        <v>3046</v>
      </c>
      <c r="G1155" s="651" t="s">
        <v>639</v>
      </c>
      <c r="H1155" s="651" t="s">
        <v>2859</v>
      </c>
      <c r="I1155" s="651" t="s">
        <v>2860</v>
      </c>
      <c r="J1155" s="651" t="s">
        <v>2861</v>
      </c>
      <c r="K1155" s="651" t="s">
        <v>2862</v>
      </c>
      <c r="L1155" s="653">
        <v>3784.88</v>
      </c>
      <c r="M1155" s="653">
        <v>8</v>
      </c>
      <c r="N1155" s="654">
        <v>30279.040000000001</v>
      </c>
    </row>
    <row r="1156" spans="1:14" ht="14.4" customHeight="1" x14ac:dyDescent="0.3">
      <c r="A1156" s="649" t="s">
        <v>595</v>
      </c>
      <c r="B1156" s="650" t="s">
        <v>3038</v>
      </c>
      <c r="C1156" s="651" t="s">
        <v>615</v>
      </c>
      <c r="D1156" s="652" t="s">
        <v>3043</v>
      </c>
      <c r="E1156" s="651" t="s">
        <v>627</v>
      </c>
      <c r="F1156" s="652" t="s">
        <v>3046</v>
      </c>
      <c r="G1156" s="651" t="s">
        <v>639</v>
      </c>
      <c r="H1156" s="651" t="s">
        <v>1132</v>
      </c>
      <c r="I1156" s="651" t="s">
        <v>1133</v>
      </c>
      <c r="J1156" s="651" t="s">
        <v>1134</v>
      </c>
      <c r="K1156" s="651" t="s">
        <v>1135</v>
      </c>
      <c r="L1156" s="653">
        <v>58.545889165629944</v>
      </c>
      <c r="M1156" s="653">
        <v>137</v>
      </c>
      <c r="N1156" s="654">
        <v>8020.7868156913028</v>
      </c>
    </row>
    <row r="1157" spans="1:14" ht="14.4" customHeight="1" x14ac:dyDescent="0.3">
      <c r="A1157" s="649" t="s">
        <v>595</v>
      </c>
      <c r="B1157" s="650" t="s">
        <v>3038</v>
      </c>
      <c r="C1157" s="651" t="s">
        <v>615</v>
      </c>
      <c r="D1157" s="652" t="s">
        <v>3043</v>
      </c>
      <c r="E1157" s="651" t="s">
        <v>627</v>
      </c>
      <c r="F1157" s="652" t="s">
        <v>3046</v>
      </c>
      <c r="G1157" s="651" t="s">
        <v>639</v>
      </c>
      <c r="H1157" s="651" t="s">
        <v>1136</v>
      </c>
      <c r="I1157" s="651" t="s">
        <v>1137</v>
      </c>
      <c r="J1157" s="651" t="s">
        <v>1138</v>
      </c>
      <c r="K1157" s="651" t="s">
        <v>1139</v>
      </c>
      <c r="L1157" s="653">
        <v>723.19</v>
      </c>
      <c r="M1157" s="653">
        <v>2</v>
      </c>
      <c r="N1157" s="654">
        <v>1446.38</v>
      </c>
    </row>
    <row r="1158" spans="1:14" ht="14.4" customHeight="1" x14ac:dyDescent="0.3">
      <c r="A1158" s="649" t="s">
        <v>595</v>
      </c>
      <c r="B1158" s="650" t="s">
        <v>3038</v>
      </c>
      <c r="C1158" s="651" t="s">
        <v>615</v>
      </c>
      <c r="D1158" s="652" t="s">
        <v>3043</v>
      </c>
      <c r="E1158" s="651" t="s">
        <v>627</v>
      </c>
      <c r="F1158" s="652" t="s">
        <v>3046</v>
      </c>
      <c r="G1158" s="651" t="s">
        <v>639</v>
      </c>
      <c r="H1158" s="651" t="s">
        <v>2528</v>
      </c>
      <c r="I1158" s="651" t="s">
        <v>237</v>
      </c>
      <c r="J1158" s="651" t="s">
        <v>2529</v>
      </c>
      <c r="K1158" s="651"/>
      <c r="L1158" s="653">
        <v>143.19</v>
      </c>
      <c r="M1158" s="653">
        <v>1</v>
      </c>
      <c r="N1158" s="654">
        <v>143.19</v>
      </c>
    </row>
    <row r="1159" spans="1:14" ht="14.4" customHeight="1" x14ac:dyDescent="0.3">
      <c r="A1159" s="649" t="s">
        <v>595</v>
      </c>
      <c r="B1159" s="650" t="s">
        <v>3038</v>
      </c>
      <c r="C1159" s="651" t="s">
        <v>615</v>
      </c>
      <c r="D1159" s="652" t="s">
        <v>3043</v>
      </c>
      <c r="E1159" s="651" t="s">
        <v>627</v>
      </c>
      <c r="F1159" s="652" t="s">
        <v>3046</v>
      </c>
      <c r="G1159" s="651" t="s">
        <v>639</v>
      </c>
      <c r="H1159" s="651" t="s">
        <v>2863</v>
      </c>
      <c r="I1159" s="651" t="s">
        <v>2864</v>
      </c>
      <c r="J1159" s="651" t="s">
        <v>2865</v>
      </c>
      <c r="K1159" s="651" t="s">
        <v>2363</v>
      </c>
      <c r="L1159" s="653">
        <v>48.47</v>
      </c>
      <c r="M1159" s="653">
        <v>1</v>
      </c>
      <c r="N1159" s="654">
        <v>48.47</v>
      </c>
    </row>
    <row r="1160" spans="1:14" ht="14.4" customHeight="1" x14ac:dyDescent="0.3">
      <c r="A1160" s="649" t="s">
        <v>595</v>
      </c>
      <c r="B1160" s="650" t="s">
        <v>3038</v>
      </c>
      <c r="C1160" s="651" t="s">
        <v>615</v>
      </c>
      <c r="D1160" s="652" t="s">
        <v>3043</v>
      </c>
      <c r="E1160" s="651" t="s">
        <v>627</v>
      </c>
      <c r="F1160" s="652" t="s">
        <v>3046</v>
      </c>
      <c r="G1160" s="651" t="s">
        <v>639</v>
      </c>
      <c r="H1160" s="651" t="s">
        <v>1144</v>
      </c>
      <c r="I1160" s="651" t="s">
        <v>1145</v>
      </c>
      <c r="J1160" s="651" t="s">
        <v>1146</v>
      </c>
      <c r="K1160" s="651" t="s">
        <v>1147</v>
      </c>
      <c r="L1160" s="653">
        <v>117.73939093964273</v>
      </c>
      <c r="M1160" s="653">
        <v>400</v>
      </c>
      <c r="N1160" s="654">
        <v>47095.75637585709</v>
      </c>
    </row>
    <row r="1161" spans="1:14" ht="14.4" customHeight="1" x14ac:dyDescent="0.3">
      <c r="A1161" s="649" t="s">
        <v>595</v>
      </c>
      <c r="B1161" s="650" t="s">
        <v>3038</v>
      </c>
      <c r="C1161" s="651" t="s">
        <v>615</v>
      </c>
      <c r="D1161" s="652" t="s">
        <v>3043</v>
      </c>
      <c r="E1161" s="651" t="s">
        <v>627</v>
      </c>
      <c r="F1161" s="652" t="s">
        <v>3046</v>
      </c>
      <c r="G1161" s="651" t="s">
        <v>639</v>
      </c>
      <c r="H1161" s="651" t="s">
        <v>2866</v>
      </c>
      <c r="I1161" s="651" t="s">
        <v>2867</v>
      </c>
      <c r="J1161" s="651" t="s">
        <v>2868</v>
      </c>
      <c r="K1161" s="651" t="s">
        <v>2869</v>
      </c>
      <c r="L1161" s="653">
        <v>137.02912200603299</v>
      </c>
      <c r="M1161" s="653">
        <v>1</v>
      </c>
      <c r="N1161" s="654">
        <v>137.02912200603299</v>
      </c>
    </row>
    <row r="1162" spans="1:14" ht="14.4" customHeight="1" x14ac:dyDescent="0.3">
      <c r="A1162" s="649" t="s">
        <v>595</v>
      </c>
      <c r="B1162" s="650" t="s">
        <v>3038</v>
      </c>
      <c r="C1162" s="651" t="s">
        <v>615</v>
      </c>
      <c r="D1162" s="652" t="s">
        <v>3043</v>
      </c>
      <c r="E1162" s="651" t="s">
        <v>627</v>
      </c>
      <c r="F1162" s="652" t="s">
        <v>3046</v>
      </c>
      <c r="G1162" s="651" t="s">
        <v>639</v>
      </c>
      <c r="H1162" s="651" t="s">
        <v>2534</v>
      </c>
      <c r="I1162" s="651" t="s">
        <v>2535</v>
      </c>
      <c r="J1162" s="651" t="s">
        <v>856</v>
      </c>
      <c r="K1162" s="651" t="s">
        <v>2536</v>
      </c>
      <c r="L1162" s="653">
        <v>39.049999999999997</v>
      </c>
      <c r="M1162" s="653">
        <v>30</v>
      </c>
      <c r="N1162" s="654">
        <v>1171.5</v>
      </c>
    </row>
    <row r="1163" spans="1:14" ht="14.4" customHeight="1" x14ac:dyDescent="0.3">
      <c r="A1163" s="649" t="s">
        <v>595</v>
      </c>
      <c r="B1163" s="650" t="s">
        <v>3038</v>
      </c>
      <c r="C1163" s="651" t="s">
        <v>615</v>
      </c>
      <c r="D1163" s="652" t="s">
        <v>3043</v>
      </c>
      <c r="E1163" s="651" t="s">
        <v>627</v>
      </c>
      <c r="F1163" s="652" t="s">
        <v>3046</v>
      </c>
      <c r="G1163" s="651" t="s">
        <v>639</v>
      </c>
      <c r="H1163" s="651" t="s">
        <v>2040</v>
      </c>
      <c r="I1163" s="651" t="s">
        <v>2040</v>
      </c>
      <c r="J1163" s="651" t="s">
        <v>2041</v>
      </c>
      <c r="K1163" s="651" t="s">
        <v>2042</v>
      </c>
      <c r="L1163" s="653">
        <v>96.370053523605833</v>
      </c>
      <c r="M1163" s="653">
        <v>2</v>
      </c>
      <c r="N1163" s="654">
        <v>192.74010704721167</v>
      </c>
    </row>
    <row r="1164" spans="1:14" ht="14.4" customHeight="1" x14ac:dyDescent="0.3">
      <c r="A1164" s="649" t="s">
        <v>595</v>
      </c>
      <c r="B1164" s="650" t="s">
        <v>3038</v>
      </c>
      <c r="C1164" s="651" t="s">
        <v>615</v>
      </c>
      <c r="D1164" s="652" t="s">
        <v>3043</v>
      </c>
      <c r="E1164" s="651" t="s">
        <v>627</v>
      </c>
      <c r="F1164" s="652" t="s">
        <v>3046</v>
      </c>
      <c r="G1164" s="651" t="s">
        <v>639</v>
      </c>
      <c r="H1164" s="651" t="s">
        <v>2870</v>
      </c>
      <c r="I1164" s="651" t="s">
        <v>2871</v>
      </c>
      <c r="J1164" s="651" t="s">
        <v>2872</v>
      </c>
      <c r="K1164" s="651" t="s">
        <v>2873</v>
      </c>
      <c r="L1164" s="653">
        <v>1036.8191269841268</v>
      </c>
      <c r="M1164" s="653">
        <v>21</v>
      </c>
      <c r="N1164" s="654">
        <v>21773.201666666664</v>
      </c>
    </row>
    <row r="1165" spans="1:14" ht="14.4" customHeight="1" x14ac:dyDescent="0.3">
      <c r="A1165" s="649" t="s">
        <v>595</v>
      </c>
      <c r="B1165" s="650" t="s">
        <v>3038</v>
      </c>
      <c r="C1165" s="651" t="s">
        <v>615</v>
      </c>
      <c r="D1165" s="652" t="s">
        <v>3043</v>
      </c>
      <c r="E1165" s="651" t="s">
        <v>627</v>
      </c>
      <c r="F1165" s="652" t="s">
        <v>3046</v>
      </c>
      <c r="G1165" s="651" t="s">
        <v>639</v>
      </c>
      <c r="H1165" s="651" t="s">
        <v>2874</v>
      </c>
      <c r="I1165" s="651" t="s">
        <v>2875</v>
      </c>
      <c r="J1165" s="651" t="s">
        <v>2876</v>
      </c>
      <c r="K1165" s="651" t="s">
        <v>2877</v>
      </c>
      <c r="L1165" s="653">
        <v>4539.5005544637252</v>
      </c>
      <c r="M1165" s="653">
        <v>2</v>
      </c>
      <c r="N1165" s="654">
        <v>9079.0011089274503</v>
      </c>
    </row>
    <row r="1166" spans="1:14" ht="14.4" customHeight="1" x14ac:dyDescent="0.3">
      <c r="A1166" s="649" t="s">
        <v>595</v>
      </c>
      <c r="B1166" s="650" t="s">
        <v>3038</v>
      </c>
      <c r="C1166" s="651" t="s">
        <v>615</v>
      </c>
      <c r="D1166" s="652" t="s">
        <v>3043</v>
      </c>
      <c r="E1166" s="651" t="s">
        <v>627</v>
      </c>
      <c r="F1166" s="652" t="s">
        <v>3046</v>
      </c>
      <c r="G1166" s="651" t="s">
        <v>639</v>
      </c>
      <c r="H1166" s="651" t="s">
        <v>1156</v>
      </c>
      <c r="I1166" s="651" t="s">
        <v>1157</v>
      </c>
      <c r="J1166" s="651" t="s">
        <v>1158</v>
      </c>
      <c r="K1166" s="651" t="s">
        <v>1159</v>
      </c>
      <c r="L1166" s="653">
        <v>399.48</v>
      </c>
      <c r="M1166" s="653">
        <v>10</v>
      </c>
      <c r="N1166" s="654">
        <v>3994.8</v>
      </c>
    </row>
    <row r="1167" spans="1:14" ht="14.4" customHeight="1" x14ac:dyDescent="0.3">
      <c r="A1167" s="649" t="s">
        <v>595</v>
      </c>
      <c r="B1167" s="650" t="s">
        <v>3038</v>
      </c>
      <c r="C1167" s="651" t="s">
        <v>615</v>
      </c>
      <c r="D1167" s="652" t="s">
        <v>3043</v>
      </c>
      <c r="E1167" s="651" t="s">
        <v>627</v>
      </c>
      <c r="F1167" s="652" t="s">
        <v>3046</v>
      </c>
      <c r="G1167" s="651" t="s">
        <v>639</v>
      </c>
      <c r="H1167" s="651" t="s">
        <v>1160</v>
      </c>
      <c r="I1167" s="651" t="s">
        <v>1161</v>
      </c>
      <c r="J1167" s="651" t="s">
        <v>1162</v>
      </c>
      <c r="K1167" s="651" t="s">
        <v>1163</v>
      </c>
      <c r="L1167" s="653">
        <v>128.70779161532732</v>
      </c>
      <c r="M1167" s="653">
        <v>5</v>
      </c>
      <c r="N1167" s="654">
        <v>643.53895807663662</v>
      </c>
    </row>
    <row r="1168" spans="1:14" ht="14.4" customHeight="1" x14ac:dyDescent="0.3">
      <c r="A1168" s="649" t="s">
        <v>595</v>
      </c>
      <c r="B1168" s="650" t="s">
        <v>3038</v>
      </c>
      <c r="C1168" s="651" t="s">
        <v>615</v>
      </c>
      <c r="D1168" s="652" t="s">
        <v>3043</v>
      </c>
      <c r="E1168" s="651" t="s">
        <v>627</v>
      </c>
      <c r="F1168" s="652" t="s">
        <v>3046</v>
      </c>
      <c r="G1168" s="651" t="s">
        <v>639</v>
      </c>
      <c r="H1168" s="651" t="s">
        <v>2878</v>
      </c>
      <c r="I1168" s="651" t="s">
        <v>237</v>
      </c>
      <c r="J1168" s="651" t="s">
        <v>2879</v>
      </c>
      <c r="K1168" s="651"/>
      <c r="L1168" s="653">
        <v>93.684269381425821</v>
      </c>
      <c r="M1168" s="653">
        <v>52</v>
      </c>
      <c r="N1168" s="654">
        <v>4871.582007834143</v>
      </c>
    </row>
    <row r="1169" spans="1:14" ht="14.4" customHeight="1" x14ac:dyDescent="0.3">
      <c r="A1169" s="649" t="s">
        <v>595</v>
      </c>
      <c r="B1169" s="650" t="s">
        <v>3038</v>
      </c>
      <c r="C1169" s="651" t="s">
        <v>615</v>
      </c>
      <c r="D1169" s="652" t="s">
        <v>3043</v>
      </c>
      <c r="E1169" s="651" t="s">
        <v>627</v>
      </c>
      <c r="F1169" s="652" t="s">
        <v>3046</v>
      </c>
      <c r="G1169" s="651" t="s">
        <v>639</v>
      </c>
      <c r="H1169" s="651" t="s">
        <v>1164</v>
      </c>
      <c r="I1169" s="651" t="s">
        <v>237</v>
      </c>
      <c r="J1169" s="651" t="s">
        <v>1165</v>
      </c>
      <c r="K1169" s="651"/>
      <c r="L1169" s="653">
        <v>279.76359503875113</v>
      </c>
      <c r="M1169" s="653">
        <v>44</v>
      </c>
      <c r="N1169" s="654">
        <v>12309.598181705049</v>
      </c>
    </row>
    <row r="1170" spans="1:14" ht="14.4" customHeight="1" x14ac:dyDescent="0.3">
      <c r="A1170" s="649" t="s">
        <v>595</v>
      </c>
      <c r="B1170" s="650" t="s">
        <v>3038</v>
      </c>
      <c r="C1170" s="651" t="s">
        <v>615</v>
      </c>
      <c r="D1170" s="652" t="s">
        <v>3043</v>
      </c>
      <c r="E1170" s="651" t="s">
        <v>627</v>
      </c>
      <c r="F1170" s="652" t="s">
        <v>3046</v>
      </c>
      <c r="G1170" s="651" t="s">
        <v>639</v>
      </c>
      <c r="H1170" s="651" t="s">
        <v>2880</v>
      </c>
      <c r="I1170" s="651" t="s">
        <v>2881</v>
      </c>
      <c r="J1170" s="651" t="s">
        <v>2882</v>
      </c>
      <c r="K1170" s="651" t="s">
        <v>2883</v>
      </c>
      <c r="L1170" s="653">
        <v>113.949621233274</v>
      </c>
      <c r="M1170" s="653">
        <v>1</v>
      </c>
      <c r="N1170" s="654">
        <v>113.949621233274</v>
      </c>
    </row>
    <row r="1171" spans="1:14" ht="14.4" customHeight="1" x14ac:dyDescent="0.3">
      <c r="A1171" s="649" t="s">
        <v>595</v>
      </c>
      <c r="B1171" s="650" t="s">
        <v>3038</v>
      </c>
      <c r="C1171" s="651" t="s">
        <v>615</v>
      </c>
      <c r="D1171" s="652" t="s">
        <v>3043</v>
      </c>
      <c r="E1171" s="651" t="s">
        <v>627</v>
      </c>
      <c r="F1171" s="652" t="s">
        <v>3046</v>
      </c>
      <c r="G1171" s="651" t="s">
        <v>639</v>
      </c>
      <c r="H1171" s="651" t="s">
        <v>2572</v>
      </c>
      <c r="I1171" s="651" t="s">
        <v>237</v>
      </c>
      <c r="J1171" s="651" t="s">
        <v>2573</v>
      </c>
      <c r="K1171" s="651"/>
      <c r="L1171" s="653">
        <v>367.33000000000004</v>
      </c>
      <c r="M1171" s="653">
        <v>1</v>
      </c>
      <c r="N1171" s="654">
        <v>367.33000000000004</v>
      </c>
    </row>
    <row r="1172" spans="1:14" ht="14.4" customHeight="1" x14ac:dyDescent="0.3">
      <c r="A1172" s="649" t="s">
        <v>595</v>
      </c>
      <c r="B1172" s="650" t="s">
        <v>3038</v>
      </c>
      <c r="C1172" s="651" t="s">
        <v>615</v>
      </c>
      <c r="D1172" s="652" t="s">
        <v>3043</v>
      </c>
      <c r="E1172" s="651" t="s">
        <v>627</v>
      </c>
      <c r="F1172" s="652" t="s">
        <v>3046</v>
      </c>
      <c r="G1172" s="651" t="s">
        <v>639</v>
      </c>
      <c r="H1172" s="651" t="s">
        <v>2884</v>
      </c>
      <c r="I1172" s="651" t="s">
        <v>2885</v>
      </c>
      <c r="J1172" s="651" t="s">
        <v>2886</v>
      </c>
      <c r="K1172" s="651" t="s">
        <v>2887</v>
      </c>
      <c r="L1172" s="653">
        <v>111.4800143461257</v>
      </c>
      <c r="M1172" s="653">
        <v>2</v>
      </c>
      <c r="N1172" s="654">
        <v>222.9600286922514</v>
      </c>
    </row>
    <row r="1173" spans="1:14" ht="14.4" customHeight="1" x14ac:dyDescent="0.3">
      <c r="A1173" s="649" t="s">
        <v>595</v>
      </c>
      <c r="B1173" s="650" t="s">
        <v>3038</v>
      </c>
      <c r="C1173" s="651" t="s">
        <v>615</v>
      </c>
      <c r="D1173" s="652" t="s">
        <v>3043</v>
      </c>
      <c r="E1173" s="651" t="s">
        <v>627</v>
      </c>
      <c r="F1173" s="652" t="s">
        <v>3046</v>
      </c>
      <c r="G1173" s="651" t="s">
        <v>639</v>
      </c>
      <c r="H1173" s="651" t="s">
        <v>2072</v>
      </c>
      <c r="I1173" s="651" t="s">
        <v>2073</v>
      </c>
      <c r="J1173" s="651" t="s">
        <v>2074</v>
      </c>
      <c r="K1173" s="651" t="s">
        <v>2075</v>
      </c>
      <c r="L1173" s="653">
        <v>261.94666068508712</v>
      </c>
      <c r="M1173" s="653">
        <v>9</v>
      </c>
      <c r="N1173" s="654">
        <v>2357.5199461657839</v>
      </c>
    </row>
    <row r="1174" spans="1:14" ht="14.4" customHeight="1" x14ac:dyDescent="0.3">
      <c r="A1174" s="649" t="s">
        <v>595</v>
      </c>
      <c r="B1174" s="650" t="s">
        <v>3038</v>
      </c>
      <c r="C1174" s="651" t="s">
        <v>615</v>
      </c>
      <c r="D1174" s="652" t="s">
        <v>3043</v>
      </c>
      <c r="E1174" s="651" t="s">
        <v>627</v>
      </c>
      <c r="F1174" s="652" t="s">
        <v>3046</v>
      </c>
      <c r="G1174" s="651" t="s">
        <v>639</v>
      </c>
      <c r="H1174" s="651" t="s">
        <v>2888</v>
      </c>
      <c r="I1174" s="651" t="s">
        <v>2889</v>
      </c>
      <c r="J1174" s="651" t="s">
        <v>2890</v>
      </c>
      <c r="K1174" s="651" t="s">
        <v>2891</v>
      </c>
      <c r="L1174" s="653">
        <v>410.89780350954015</v>
      </c>
      <c r="M1174" s="653">
        <v>1</v>
      </c>
      <c r="N1174" s="654">
        <v>410.89780350954015</v>
      </c>
    </row>
    <row r="1175" spans="1:14" ht="14.4" customHeight="1" x14ac:dyDescent="0.3">
      <c r="A1175" s="649" t="s">
        <v>595</v>
      </c>
      <c r="B1175" s="650" t="s">
        <v>3038</v>
      </c>
      <c r="C1175" s="651" t="s">
        <v>615</v>
      </c>
      <c r="D1175" s="652" t="s">
        <v>3043</v>
      </c>
      <c r="E1175" s="651" t="s">
        <v>627</v>
      </c>
      <c r="F1175" s="652" t="s">
        <v>3046</v>
      </c>
      <c r="G1175" s="651" t="s">
        <v>639</v>
      </c>
      <c r="H1175" s="651" t="s">
        <v>2892</v>
      </c>
      <c r="I1175" s="651" t="s">
        <v>2893</v>
      </c>
      <c r="J1175" s="651" t="s">
        <v>1150</v>
      </c>
      <c r="K1175" s="651" t="s">
        <v>2894</v>
      </c>
      <c r="L1175" s="653">
        <v>51.5</v>
      </c>
      <c r="M1175" s="653">
        <v>2</v>
      </c>
      <c r="N1175" s="654">
        <v>103</v>
      </c>
    </row>
    <row r="1176" spans="1:14" ht="14.4" customHeight="1" x14ac:dyDescent="0.3">
      <c r="A1176" s="649" t="s">
        <v>595</v>
      </c>
      <c r="B1176" s="650" t="s">
        <v>3038</v>
      </c>
      <c r="C1176" s="651" t="s">
        <v>615</v>
      </c>
      <c r="D1176" s="652" t="s">
        <v>3043</v>
      </c>
      <c r="E1176" s="651" t="s">
        <v>627</v>
      </c>
      <c r="F1176" s="652" t="s">
        <v>3046</v>
      </c>
      <c r="G1176" s="651" t="s">
        <v>639</v>
      </c>
      <c r="H1176" s="651" t="s">
        <v>2080</v>
      </c>
      <c r="I1176" s="651" t="s">
        <v>2081</v>
      </c>
      <c r="J1176" s="651" t="s">
        <v>2082</v>
      </c>
      <c r="K1176" s="651" t="s">
        <v>2083</v>
      </c>
      <c r="L1176" s="653">
        <v>116.78999999999999</v>
      </c>
      <c r="M1176" s="653">
        <v>1</v>
      </c>
      <c r="N1176" s="654">
        <v>116.78999999999999</v>
      </c>
    </row>
    <row r="1177" spans="1:14" ht="14.4" customHeight="1" x14ac:dyDescent="0.3">
      <c r="A1177" s="649" t="s">
        <v>595</v>
      </c>
      <c r="B1177" s="650" t="s">
        <v>3038</v>
      </c>
      <c r="C1177" s="651" t="s">
        <v>615</v>
      </c>
      <c r="D1177" s="652" t="s">
        <v>3043</v>
      </c>
      <c r="E1177" s="651" t="s">
        <v>627</v>
      </c>
      <c r="F1177" s="652" t="s">
        <v>3046</v>
      </c>
      <c r="G1177" s="651" t="s">
        <v>639</v>
      </c>
      <c r="H1177" s="651" t="s">
        <v>2895</v>
      </c>
      <c r="I1177" s="651" t="s">
        <v>2896</v>
      </c>
      <c r="J1177" s="651" t="s">
        <v>2897</v>
      </c>
      <c r="K1177" s="651" t="s">
        <v>2898</v>
      </c>
      <c r="L1177" s="653">
        <v>72.200000000000017</v>
      </c>
      <c r="M1177" s="653">
        <v>1</v>
      </c>
      <c r="N1177" s="654">
        <v>72.200000000000017</v>
      </c>
    </row>
    <row r="1178" spans="1:14" ht="14.4" customHeight="1" x14ac:dyDescent="0.3">
      <c r="A1178" s="649" t="s">
        <v>595</v>
      </c>
      <c r="B1178" s="650" t="s">
        <v>3038</v>
      </c>
      <c r="C1178" s="651" t="s">
        <v>615</v>
      </c>
      <c r="D1178" s="652" t="s">
        <v>3043</v>
      </c>
      <c r="E1178" s="651" t="s">
        <v>627</v>
      </c>
      <c r="F1178" s="652" t="s">
        <v>3046</v>
      </c>
      <c r="G1178" s="651" t="s">
        <v>639</v>
      </c>
      <c r="H1178" s="651" t="s">
        <v>2899</v>
      </c>
      <c r="I1178" s="651" t="s">
        <v>2900</v>
      </c>
      <c r="J1178" s="651" t="s">
        <v>2901</v>
      </c>
      <c r="K1178" s="651" t="s">
        <v>2902</v>
      </c>
      <c r="L1178" s="653">
        <v>96.88</v>
      </c>
      <c r="M1178" s="653">
        <v>1</v>
      </c>
      <c r="N1178" s="654">
        <v>96.88</v>
      </c>
    </row>
    <row r="1179" spans="1:14" ht="14.4" customHeight="1" x14ac:dyDescent="0.3">
      <c r="A1179" s="649" t="s">
        <v>595</v>
      </c>
      <c r="B1179" s="650" t="s">
        <v>3038</v>
      </c>
      <c r="C1179" s="651" t="s">
        <v>615</v>
      </c>
      <c r="D1179" s="652" t="s">
        <v>3043</v>
      </c>
      <c r="E1179" s="651" t="s">
        <v>627</v>
      </c>
      <c r="F1179" s="652" t="s">
        <v>3046</v>
      </c>
      <c r="G1179" s="651" t="s">
        <v>639</v>
      </c>
      <c r="H1179" s="651" t="s">
        <v>2903</v>
      </c>
      <c r="I1179" s="651" t="s">
        <v>237</v>
      </c>
      <c r="J1179" s="651" t="s">
        <v>2904</v>
      </c>
      <c r="K1179" s="651"/>
      <c r="L1179" s="653">
        <v>69.933242044462531</v>
      </c>
      <c r="M1179" s="653">
        <v>13</v>
      </c>
      <c r="N1179" s="654">
        <v>909.13214657801291</v>
      </c>
    </row>
    <row r="1180" spans="1:14" ht="14.4" customHeight="1" x14ac:dyDescent="0.3">
      <c r="A1180" s="649" t="s">
        <v>595</v>
      </c>
      <c r="B1180" s="650" t="s">
        <v>3038</v>
      </c>
      <c r="C1180" s="651" t="s">
        <v>615</v>
      </c>
      <c r="D1180" s="652" t="s">
        <v>3043</v>
      </c>
      <c r="E1180" s="651" t="s">
        <v>627</v>
      </c>
      <c r="F1180" s="652" t="s">
        <v>3046</v>
      </c>
      <c r="G1180" s="651" t="s">
        <v>639</v>
      </c>
      <c r="H1180" s="651" t="s">
        <v>2084</v>
      </c>
      <c r="I1180" s="651" t="s">
        <v>2085</v>
      </c>
      <c r="J1180" s="651" t="s">
        <v>2086</v>
      </c>
      <c r="K1180" s="651" t="s">
        <v>2087</v>
      </c>
      <c r="L1180" s="653">
        <v>42.036521739130436</v>
      </c>
      <c r="M1180" s="653">
        <v>23</v>
      </c>
      <c r="N1180" s="654">
        <v>966.84</v>
      </c>
    </row>
    <row r="1181" spans="1:14" ht="14.4" customHeight="1" x14ac:dyDescent="0.3">
      <c r="A1181" s="649" t="s">
        <v>595</v>
      </c>
      <c r="B1181" s="650" t="s">
        <v>3038</v>
      </c>
      <c r="C1181" s="651" t="s">
        <v>615</v>
      </c>
      <c r="D1181" s="652" t="s">
        <v>3043</v>
      </c>
      <c r="E1181" s="651" t="s">
        <v>627</v>
      </c>
      <c r="F1181" s="652" t="s">
        <v>3046</v>
      </c>
      <c r="G1181" s="651" t="s">
        <v>639</v>
      </c>
      <c r="H1181" s="651" t="s">
        <v>1193</v>
      </c>
      <c r="I1181" s="651" t="s">
        <v>1194</v>
      </c>
      <c r="J1181" s="651" t="s">
        <v>1195</v>
      </c>
      <c r="K1181" s="651" t="s">
        <v>1196</v>
      </c>
      <c r="L1181" s="653">
        <v>339.93980185625071</v>
      </c>
      <c r="M1181" s="653">
        <v>29</v>
      </c>
      <c r="N1181" s="654">
        <v>9858.25425383127</v>
      </c>
    </row>
    <row r="1182" spans="1:14" ht="14.4" customHeight="1" x14ac:dyDescent="0.3">
      <c r="A1182" s="649" t="s">
        <v>595</v>
      </c>
      <c r="B1182" s="650" t="s">
        <v>3038</v>
      </c>
      <c r="C1182" s="651" t="s">
        <v>615</v>
      </c>
      <c r="D1182" s="652" t="s">
        <v>3043</v>
      </c>
      <c r="E1182" s="651" t="s">
        <v>627</v>
      </c>
      <c r="F1182" s="652" t="s">
        <v>3046</v>
      </c>
      <c r="G1182" s="651" t="s">
        <v>639</v>
      </c>
      <c r="H1182" s="651" t="s">
        <v>2088</v>
      </c>
      <c r="I1182" s="651" t="s">
        <v>237</v>
      </c>
      <c r="J1182" s="651" t="s">
        <v>2089</v>
      </c>
      <c r="K1182" s="651"/>
      <c r="L1182" s="653">
        <v>51.573534955176441</v>
      </c>
      <c r="M1182" s="653">
        <v>5</v>
      </c>
      <c r="N1182" s="654">
        <v>257.86767477588222</v>
      </c>
    </row>
    <row r="1183" spans="1:14" ht="14.4" customHeight="1" x14ac:dyDescent="0.3">
      <c r="A1183" s="649" t="s">
        <v>595</v>
      </c>
      <c r="B1183" s="650" t="s">
        <v>3038</v>
      </c>
      <c r="C1183" s="651" t="s">
        <v>615</v>
      </c>
      <c r="D1183" s="652" t="s">
        <v>3043</v>
      </c>
      <c r="E1183" s="651" t="s">
        <v>627</v>
      </c>
      <c r="F1183" s="652" t="s">
        <v>3046</v>
      </c>
      <c r="G1183" s="651" t="s">
        <v>639</v>
      </c>
      <c r="H1183" s="651" t="s">
        <v>1199</v>
      </c>
      <c r="I1183" s="651" t="s">
        <v>1200</v>
      </c>
      <c r="J1183" s="651" t="s">
        <v>1201</v>
      </c>
      <c r="K1183" s="651"/>
      <c r="L1183" s="653">
        <v>264.47700937202018</v>
      </c>
      <c r="M1183" s="653">
        <v>2</v>
      </c>
      <c r="N1183" s="654">
        <v>528.95401874404035</v>
      </c>
    </row>
    <row r="1184" spans="1:14" ht="14.4" customHeight="1" x14ac:dyDescent="0.3">
      <c r="A1184" s="649" t="s">
        <v>595</v>
      </c>
      <c r="B1184" s="650" t="s">
        <v>3038</v>
      </c>
      <c r="C1184" s="651" t="s">
        <v>615</v>
      </c>
      <c r="D1184" s="652" t="s">
        <v>3043</v>
      </c>
      <c r="E1184" s="651" t="s">
        <v>627</v>
      </c>
      <c r="F1184" s="652" t="s">
        <v>3046</v>
      </c>
      <c r="G1184" s="651" t="s">
        <v>639</v>
      </c>
      <c r="H1184" s="651" t="s">
        <v>1202</v>
      </c>
      <c r="I1184" s="651" t="s">
        <v>237</v>
      </c>
      <c r="J1184" s="651" t="s">
        <v>1203</v>
      </c>
      <c r="K1184" s="651"/>
      <c r="L1184" s="653">
        <v>88.040478236655517</v>
      </c>
      <c r="M1184" s="653">
        <v>106</v>
      </c>
      <c r="N1184" s="654">
        <v>9332.2906930854842</v>
      </c>
    </row>
    <row r="1185" spans="1:14" ht="14.4" customHeight="1" x14ac:dyDescent="0.3">
      <c r="A1185" s="649" t="s">
        <v>595</v>
      </c>
      <c r="B1185" s="650" t="s">
        <v>3038</v>
      </c>
      <c r="C1185" s="651" t="s">
        <v>615</v>
      </c>
      <c r="D1185" s="652" t="s">
        <v>3043</v>
      </c>
      <c r="E1185" s="651" t="s">
        <v>627</v>
      </c>
      <c r="F1185" s="652" t="s">
        <v>3046</v>
      </c>
      <c r="G1185" s="651" t="s">
        <v>639</v>
      </c>
      <c r="H1185" s="651" t="s">
        <v>2102</v>
      </c>
      <c r="I1185" s="651" t="s">
        <v>237</v>
      </c>
      <c r="J1185" s="651" t="s">
        <v>2103</v>
      </c>
      <c r="K1185" s="651"/>
      <c r="L1185" s="653">
        <v>162.21490802292217</v>
      </c>
      <c r="M1185" s="653">
        <v>4</v>
      </c>
      <c r="N1185" s="654">
        <v>648.8596320916887</v>
      </c>
    </row>
    <row r="1186" spans="1:14" ht="14.4" customHeight="1" x14ac:dyDescent="0.3">
      <c r="A1186" s="649" t="s">
        <v>595</v>
      </c>
      <c r="B1186" s="650" t="s">
        <v>3038</v>
      </c>
      <c r="C1186" s="651" t="s">
        <v>615</v>
      </c>
      <c r="D1186" s="652" t="s">
        <v>3043</v>
      </c>
      <c r="E1186" s="651" t="s">
        <v>627</v>
      </c>
      <c r="F1186" s="652" t="s">
        <v>3046</v>
      </c>
      <c r="G1186" s="651" t="s">
        <v>639</v>
      </c>
      <c r="H1186" s="651" t="s">
        <v>2905</v>
      </c>
      <c r="I1186" s="651" t="s">
        <v>2906</v>
      </c>
      <c r="J1186" s="651" t="s">
        <v>2907</v>
      </c>
      <c r="K1186" s="651" t="s">
        <v>1408</v>
      </c>
      <c r="L1186" s="653">
        <v>2225.7585108799171</v>
      </c>
      <c r="M1186" s="653">
        <v>1</v>
      </c>
      <c r="N1186" s="654">
        <v>2225.7585108799171</v>
      </c>
    </row>
    <row r="1187" spans="1:14" ht="14.4" customHeight="1" x14ac:dyDescent="0.3">
      <c r="A1187" s="649" t="s">
        <v>595</v>
      </c>
      <c r="B1187" s="650" t="s">
        <v>3038</v>
      </c>
      <c r="C1187" s="651" t="s">
        <v>615</v>
      </c>
      <c r="D1187" s="652" t="s">
        <v>3043</v>
      </c>
      <c r="E1187" s="651" t="s">
        <v>627</v>
      </c>
      <c r="F1187" s="652" t="s">
        <v>3046</v>
      </c>
      <c r="G1187" s="651" t="s">
        <v>639</v>
      </c>
      <c r="H1187" s="651" t="s">
        <v>2620</v>
      </c>
      <c r="I1187" s="651" t="s">
        <v>237</v>
      </c>
      <c r="J1187" s="651" t="s">
        <v>2621</v>
      </c>
      <c r="K1187" s="651"/>
      <c r="L1187" s="653">
        <v>517.7150086849656</v>
      </c>
      <c r="M1187" s="653">
        <v>1</v>
      </c>
      <c r="N1187" s="654">
        <v>517.7150086849656</v>
      </c>
    </row>
    <row r="1188" spans="1:14" ht="14.4" customHeight="1" x14ac:dyDescent="0.3">
      <c r="A1188" s="649" t="s">
        <v>595</v>
      </c>
      <c r="B1188" s="650" t="s">
        <v>3038</v>
      </c>
      <c r="C1188" s="651" t="s">
        <v>615</v>
      </c>
      <c r="D1188" s="652" t="s">
        <v>3043</v>
      </c>
      <c r="E1188" s="651" t="s">
        <v>627</v>
      </c>
      <c r="F1188" s="652" t="s">
        <v>3046</v>
      </c>
      <c r="G1188" s="651" t="s">
        <v>639</v>
      </c>
      <c r="H1188" s="651" t="s">
        <v>1220</v>
      </c>
      <c r="I1188" s="651" t="s">
        <v>1220</v>
      </c>
      <c r="J1188" s="651" t="s">
        <v>1221</v>
      </c>
      <c r="K1188" s="651" t="s">
        <v>645</v>
      </c>
      <c r="L1188" s="653">
        <v>382.61</v>
      </c>
      <c r="M1188" s="653">
        <v>1</v>
      </c>
      <c r="N1188" s="654">
        <v>382.61</v>
      </c>
    </row>
    <row r="1189" spans="1:14" ht="14.4" customHeight="1" x14ac:dyDescent="0.3">
      <c r="A1189" s="649" t="s">
        <v>595</v>
      </c>
      <c r="B1189" s="650" t="s">
        <v>3038</v>
      </c>
      <c r="C1189" s="651" t="s">
        <v>615</v>
      </c>
      <c r="D1189" s="652" t="s">
        <v>3043</v>
      </c>
      <c r="E1189" s="651" t="s">
        <v>627</v>
      </c>
      <c r="F1189" s="652" t="s">
        <v>3046</v>
      </c>
      <c r="G1189" s="651" t="s">
        <v>639</v>
      </c>
      <c r="H1189" s="651" t="s">
        <v>2908</v>
      </c>
      <c r="I1189" s="651" t="s">
        <v>2909</v>
      </c>
      <c r="J1189" s="651" t="s">
        <v>2910</v>
      </c>
      <c r="K1189" s="651" t="s">
        <v>1049</v>
      </c>
      <c r="L1189" s="653">
        <v>18.340241581120619</v>
      </c>
      <c r="M1189" s="653">
        <v>1140</v>
      </c>
      <c r="N1189" s="654">
        <v>20907.875402477504</v>
      </c>
    </row>
    <row r="1190" spans="1:14" ht="14.4" customHeight="1" x14ac:dyDescent="0.3">
      <c r="A1190" s="649" t="s">
        <v>595</v>
      </c>
      <c r="B1190" s="650" t="s">
        <v>3038</v>
      </c>
      <c r="C1190" s="651" t="s">
        <v>615</v>
      </c>
      <c r="D1190" s="652" t="s">
        <v>3043</v>
      </c>
      <c r="E1190" s="651" t="s">
        <v>627</v>
      </c>
      <c r="F1190" s="652" t="s">
        <v>3046</v>
      </c>
      <c r="G1190" s="651" t="s">
        <v>639</v>
      </c>
      <c r="H1190" s="651" t="s">
        <v>2911</v>
      </c>
      <c r="I1190" s="651" t="s">
        <v>2912</v>
      </c>
      <c r="J1190" s="651" t="s">
        <v>2913</v>
      </c>
      <c r="K1190" s="651" t="s">
        <v>2877</v>
      </c>
      <c r="L1190" s="653">
        <v>2700</v>
      </c>
      <c r="M1190" s="653">
        <v>2</v>
      </c>
      <c r="N1190" s="654">
        <v>5400</v>
      </c>
    </row>
    <row r="1191" spans="1:14" ht="14.4" customHeight="1" x14ac:dyDescent="0.3">
      <c r="A1191" s="649" t="s">
        <v>595</v>
      </c>
      <c r="B1191" s="650" t="s">
        <v>3038</v>
      </c>
      <c r="C1191" s="651" t="s">
        <v>615</v>
      </c>
      <c r="D1191" s="652" t="s">
        <v>3043</v>
      </c>
      <c r="E1191" s="651" t="s">
        <v>627</v>
      </c>
      <c r="F1191" s="652" t="s">
        <v>3046</v>
      </c>
      <c r="G1191" s="651" t="s">
        <v>639</v>
      </c>
      <c r="H1191" s="651" t="s">
        <v>2914</v>
      </c>
      <c r="I1191" s="651" t="s">
        <v>2915</v>
      </c>
      <c r="J1191" s="651" t="s">
        <v>2916</v>
      </c>
      <c r="K1191" s="651" t="s">
        <v>857</v>
      </c>
      <c r="L1191" s="653">
        <v>36.32</v>
      </c>
      <c r="M1191" s="653">
        <v>3</v>
      </c>
      <c r="N1191" s="654">
        <v>108.96000000000001</v>
      </c>
    </row>
    <row r="1192" spans="1:14" ht="14.4" customHeight="1" x14ac:dyDescent="0.3">
      <c r="A1192" s="649" t="s">
        <v>595</v>
      </c>
      <c r="B1192" s="650" t="s">
        <v>3038</v>
      </c>
      <c r="C1192" s="651" t="s">
        <v>615</v>
      </c>
      <c r="D1192" s="652" t="s">
        <v>3043</v>
      </c>
      <c r="E1192" s="651" t="s">
        <v>627</v>
      </c>
      <c r="F1192" s="652" t="s">
        <v>3046</v>
      </c>
      <c r="G1192" s="651" t="s">
        <v>639</v>
      </c>
      <c r="H1192" s="651" t="s">
        <v>2917</v>
      </c>
      <c r="I1192" s="651" t="s">
        <v>2918</v>
      </c>
      <c r="J1192" s="651" t="s">
        <v>2919</v>
      </c>
      <c r="K1192" s="651" t="s">
        <v>2920</v>
      </c>
      <c r="L1192" s="653">
        <v>111.58</v>
      </c>
      <c r="M1192" s="653">
        <v>1</v>
      </c>
      <c r="N1192" s="654">
        <v>111.58</v>
      </c>
    </row>
    <row r="1193" spans="1:14" ht="14.4" customHeight="1" x14ac:dyDescent="0.3">
      <c r="A1193" s="649" t="s">
        <v>595</v>
      </c>
      <c r="B1193" s="650" t="s">
        <v>3038</v>
      </c>
      <c r="C1193" s="651" t="s">
        <v>615</v>
      </c>
      <c r="D1193" s="652" t="s">
        <v>3043</v>
      </c>
      <c r="E1193" s="651" t="s">
        <v>627</v>
      </c>
      <c r="F1193" s="652" t="s">
        <v>3046</v>
      </c>
      <c r="G1193" s="651" t="s">
        <v>639</v>
      </c>
      <c r="H1193" s="651" t="s">
        <v>2921</v>
      </c>
      <c r="I1193" s="651" t="s">
        <v>2921</v>
      </c>
      <c r="J1193" s="651" t="s">
        <v>2922</v>
      </c>
      <c r="K1193" s="651" t="s">
        <v>2923</v>
      </c>
      <c r="L1193" s="653">
        <v>1269.74</v>
      </c>
      <c r="M1193" s="653">
        <v>1</v>
      </c>
      <c r="N1193" s="654">
        <v>1269.74</v>
      </c>
    </row>
    <row r="1194" spans="1:14" ht="14.4" customHeight="1" x14ac:dyDescent="0.3">
      <c r="A1194" s="649" t="s">
        <v>595</v>
      </c>
      <c r="B1194" s="650" t="s">
        <v>3038</v>
      </c>
      <c r="C1194" s="651" t="s">
        <v>615</v>
      </c>
      <c r="D1194" s="652" t="s">
        <v>3043</v>
      </c>
      <c r="E1194" s="651" t="s">
        <v>627</v>
      </c>
      <c r="F1194" s="652" t="s">
        <v>3046</v>
      </c>
      <c r="G1194" s="651" t="s">
        <v>639</v>
      </c>
      <c r="H1194" s="651" t="s">
        <v>1225</v>
      </c>
      <c r="I1194" s="651" t="s">
        <v>1226</v>
      </c>
      <c r="J1194" s="651" t="s">
        <v>1227</v>
      </c>
      <c r="K1194" s="651" t="s">
        <v>1228</v>
      </c>
      <c r="L1194" s="653">
        <v>149.46499055981684</v>
      </c>
      <c r="M1194" s="653">
        <v>4</v>
      </c>
      <c r="N1194" s="654">
        <v>597.85996223926736</v>
      </c>
    </row>
    <row r="1195" spans="1:14" ht="14.4" customHeight="1" x14ac:dyDescent="0.3">
      <c r="A1195" s="649" t="s">
        <v>595</v>
      </c>
      <c r="B1195" s="650" t="s">
        <v>3038</v>
      </c>
      <c r="C1195" s="651" t="s">
        <v>615</v>
      </c>
      <c r="D1195" s="652" t="s">
        <v>3043</v>
      </c>
      <c r="E1195" s="651" t="s">
        <v>627</v>
      </c>
      <c r="F1195" s="652" t="s">
        <v>3046</v>
      </c>
      <c r="G1195" s="651" t="s">
        <v>639</v>
      </c>
      <c r="H1195" s="651" t="s">
        <v>2924</v>
      </c>
      <c r="I1195" s="651" t="s">
        <v>237</v>
      </c>
      <c r="J1195" s="651" t="s">
        <v>2925</v>
      </c>
      <c r="K1195" s="651"/>
      <c r="L1195" s="653">
        <v>146.49000000000007</v>
      </c>
      <c r="M1195" s="653">
        <v>1</v>
      </c>
      <c r="N1195" s="654">
        <v>146.49000000000007</v>
      </c>
    </row>
    <row r="1196" spans="1:14" ht="14.4" customHeight="1" x14ac:dyDescent="0.3">
      <c r="A1196" s="649" t="s">
        <v>595</v>
      </c>
      <c r="B1196" s="650" t="s">
        <v>3038</v>
      </c>
      <c r="C1196" s="651" t="s">
        <v>615</v>
      </c>
      <c r="D1196" s="652" t="s">
        <v>3043</v>
      </c>
      <c r="E1196" s="651" t="s">
        <v>627</v>
      </c>
      <c r="F1196" s="652" t="s">
        <v>3046</v>
      </c>
      <c r="G1196" s="651" t="s">
        <v>639</v>
      </c>
      <c r="H1196" s="651" t="s">
        <v>2926</v>
      </c>
      <c r="I1196" s="651" t="s">
        <v>2927</v>
      </c>
      <c r="J1196" s="651" t="s">
        <v>2635</v>
      </c>
      <c r="K1196" s="651" t="s">
        <v>2536</v>
      </c>
      <c r="L1196" s="653">
        <v>18.64</v>
      </c>
      <c r="M1196" s="653">
        <v>40</v>
      </c>
      <c r="N1196" s="654">
        <v>745.6</v>
      </c>
    </row>
    <row r="1197" spans="1:14" ht="14.4" customHeight="1" x14ac:dyDescent="0.3">
      <c r="A1197" s="649" t="s">
        <v>595</v>
      </c>
      <c r="B1197" s="650" t="s">
        <v>3038</v>
      </c>
      <c r="C1197" s="651" t="s">
        <v>615</v>
      </c>
      <c r="D1197" s="652" t="s">
        <v>3043</v>
      </c>
      <c r="E1197" s="651" t="s">
        <v>627</v>
      </c>
      <c r="F1197" s="652" t="s">
        <v>3046</v>
      </c>
      <c r="G1197" s="651" t="s">
        <v>639</v>
      </c>
      <c r="H1197" s="651" t="s">
        <v>2657</v>
      </c>
      <c r="I1197" s="651" t="s">
        <v>237</v>
      </c>
      <c r="J1197" s="651" t="s">
        <v>2658</v>
      </c>
      <c r="K1197" s="651" t="s">
        <v>2659</v>
      </c>
      <c r="L1197" s="653">
        <v>415.38499999999999</v>
      </c>
      <c r="M1197" s="653">
        <v>2</v>
      </c>
      <c r="N1197" s="654">
        <v>830.77</v>
      </c>
    </row>
    <row r="1198" spans="1:14" ht="14.4" customHeight="1" x14ac:dyDescent="0.3">
      <c r="A1198" s="649" t="s">
        <v>595</v>
      </c>
      <c r="B1198" s="650" t="s">
        <v>3038</v>
      </c>
      <c r="C1198" s="651" t="s">
        <v>615</v>
      </c>
      <c r="D1198" s="652" t="s">
        <v>3043</v>
      </c>
      <c r="E1198" s="651" t="s">
        <v>627</v>
      </c>
      <c r="F1198" s="652" t="s">
        <v>3046</v>
      </c>
      <c r="G1198" s="651" t="s">
        <v>639</v>
      </c>
      <c r="H1198" s="651" t="s">
        <v>1252</v>
      </c>
      <c r="I1198" s="651" t="s">
        <v>1252</v>
      </c>
      <c r="J1198" s="651" t="s">
        <v>1253</v>
      </c>
      <c r="K1198" s="651" t="s">
        <v>1254</v>
      </c>
      <c r="L1198" s="653">
        <v>702.51988503570828</v>
      </c>
      <c r="M1198" s="653">
        <v>2</v>
      </c>
      <c r="N1198" s="654">
        <v>1405.0397700714166</v>
      </c>
    </row>
    <row r="1199" spans="1:14" ht="14.4" customHeight="1" x14ac:dyDescent="0.3">
      <c r="A1199" s="649" t="s">
        <v>595</v>
      </c>
      <c r="B1199" s="650" t="s">
        <v>3038</v>
      </c>
      <c r="C1199" s="651" t="s">
        <v>615</v>
      </c>
      <c r="D1199" s="652" t="s">
        <v>3043</v>
      </c>
      <c r="E1199" s="651" t="s">
        <v>627</v>
      </c>
      <c r="F1199" s="652" t="s">
        <v>3046</v>
      </c>
      <c r="G1199" s="651" t="s">
        <v>639</v>
      </c>
      <c r="H1199" s="651" t="s">
        <v>1259</v>
      </c>
      <c r="I1199" s="651" t="s">
        <v>237</v>
      </c>
      <c r="J1199" s="651" t="s">
        <v>1260</v>
      </c>
      <c r="K1199" s="651"/>
      <c r="L1199" s="653">
        <v>265.74</v>
      </c>
      <c r="M1199" s="653">
        <v>1</v>
      </c>
      <c r="N1199" s="654">
        <v>265.74</v>
      </c>
    </row>
    <row r="1200" spans="1:14" ht="14.4" customHeight="1" x14ac:dyDescent="0.3">
      <c r="A1200" s="649" t="s">
        <v>595</v>
      </c>
      <c r="B1200" s="650" t="s">
        <v>3038</v>
      </c>
      <c r="C1200" s="651" t="s">
        <v>615</v>
      </c>
      <c r="D1200" s="652" t="s">
        <v>3043</v>
      </c>
      <c r="E1200" s="651" t="s">
        <v>627</v>
      </c>
      <c r="F1200" s="652" t="s">
        <v>3046</v>
      </c>
      <c r="G1200" s="651" t="s">
        <v>639</v>
      </c>
      <c r="H1200" s="651" t="s">
        <v>2928</v>
      </c>
      <c r="I1200" s="651" t="s">
        <v>2928</v>
      </c>
      <c r="J1200" s="651" t="s">
        <v>2929</v>
      </c>
      <c r="K1200" s="651" t="s">
        <v>2930</v>
      </c>
      <c r="L1200" s="653">
        <v>48.94</v>
      </c>
      <c r="M1200" s="653">
        <v>1</v>
      </c>
      <c r="N1200" s="654">
        <v>48.94</v>
      </c>
    </row>
    <row r="1201" spans="1:14" ht="14.4" customHeight="1" x14ac:dyDescent="0.3">
      <c r="A1201" s="649" t="s">
        <v>595</v>
      </c>
      <c r="B1201" s="650" t="s">
        <v>3038</v>
      </c>
      <c r="C1201" s="651" t="s">
        <v>615</v>
      </c>
      <c r="D1201" s="652" t="s">
        <v>3043</v>
      </c>
      <c r="E1201" s="651" t="s">
        <v>627</v>
      </c>
      <c r="F1201" s="652" t="s">
        <v>3046</v>
      </c>
      <c r="G1201" s="651" t="s">
        <v>639</v>
      </c>
      <c r="H1201" s="651" t="s">
        <v>1271</v>
      </c>
      <c r="I1201" s="651" t="s">
        <v>237</v>
      </c>
      <c r="J1201" s="651" t="s">
        <v>1272</v>
      </c>
      <c r="K1201" s="651"/>
      <c r="L1201" s="653">
        <v>32.803385653057099</v>
      </c>
      <c r="M1201" s="653">
        <v>9</v>
      </c>
      <c r="N1201" s="654">
        <v>295.23047087751388</v>
      </c>
    </row>
    <row r="1202" spans="1:14" ht="14.4" customHeight="1" x14ac:dyDescent="0.3">
      <c r="A1202" s="649" t="s">
        <v>595</v>
      </c>
      <c r="B1202" s="650" t="s">
        <v>3038</v>
      </c>
      <c r="C1202" s="651" t="s">
        <v>615</v>
      </c>
      <c r="D1202" s="652" t="s">
        <v>3043</v>
      </c>
      <c r="E1202" s="651" t="s">
        <v>627</v>
      </c>
      <c r="F1202" s="652" t="s">
        <v>3046</v>
      </c>
      <c r="G1202" s="651" t="s">
        <v>639</v>
      </c>
      <c r="H1202" s="651" t="s">
        <v>2931</v>
      </c>
      <c r="I1202" s="651" t="s">
        <v>237</v>
      </c>
      <c r="J1202" s="651" t="s">
        <v>2932</v>
      </c>
      <c r="K1202" s="651"/>
      <c r="L1202" s="653">
        <v>84.33</v>
      </c>
      <c r="M1202" s="653">
        <v>1</v>
      </c>
      <c r="N1202" s="654">
        <v>84.33</v>
      </c>
    </row>
    <row r="1203" spans="1:14" ht="14.4" customHeight="1" x14ac:dyDescent="0.3">
      <c r="A1203" s="649" t="s">
        <v>595</v>
      </c>
      <c r="B1203" s="650" t="s">
        <v>3038</v>
      </c>
      <c r="C1203" s="651" t="s">
        <v>615</v>
      </c>
      <c r="D1203" s="652" t="s">
        <v>3043</v>
      </c>
      <c r="E1203" s="651" t="s">
        <v>627</v>
      </c>
      <c r="F1203" s="652" t="s">
        <v>3046</v>
      </c>
      <c r="G1203" s="651" t="s">
        <v>639</v>
      </c>
      <c r="H1203" s="651" t="s">
        <v>1279</v>
      </c>
      <c r="I1203" s="651" t="s">
        <v>1279</v>
      </c>
      <c r="J1203" s="651" t="s">
        <v>1280</v>
      </c>
      <c r="K1203" s="651" t="s">
        <v>899</v>
      </c>
      <c r="L1203" s="653">
        <v>45.999979832439728</v>
      </c>
      <c r="M1203" s="653">
        <v>1</v>
      </c>
      <c r="N1203" s="654">
        <v>45.999979832439728</v>
      </c>
    </row>
    <row r="1204" spans="1:14" ht="14.4" customHeight="1" x14ac:dyDescent="0.3">
      <c r="A1204" s="649" t="s">
        <v>595</v>
      </c>
      <c r="B1204" s="650" t="s">
        <v>3038</v>
      </c>
      <c r="C1204" s="651" t="s">
        <v>615</v>
      </c>
      <c r="D1204" s="652" t="s">
        <v>3043</v>
      </c>
      <c r="E1204" s="651" t="s">
        <v>627</v>
      </c>
      <c r="F1204" s="652" t="s">
        <v>3046</v>
      </c>
      <c r="G1204" s="651" t="s">
        <v>1281</v>
      </c>
      <c r="H1204" s="651" t="s">
        <v>1299</v>
      </c>
      <c r="I1204" s="651" t="s">
        <v>1300</v>
      </c>
      <c r="J1204" s="651" t="s">
        <v>1301</v>
      </c>
      <c r="K1204" s="651" t="s">
        <v>1302</v>
      </c>
      <c r="L1204" s="653">
        <v>47.285068030339922</v>
      </c>
      <c r="M1204" s="653">
        <v>2</v>
      </c>
      <c r="N1204" s="654">
        <v>94.570136060679843</v>
      </c>
    </row>
    <row r="1205" spans="1:14" ht="14.4" customHeight="1" x14ac:dyDescent="0.3">
      <c r="A1205" s="649" t="s">
        <v>595</v>
      </c>
      <c r="B1205" s="650" t="s">
        <v>3038</v>
      </c>
      <c r="C1205" s="651" t="s">
        <v>615</v>
      </c>
      <c r="D1205" s="652" t="s">
        <v>3043</v>
      </c>
      <c r="E1205" s="651" t="s">
        <v>627</v>
      </c>
      <c r="F1205" s="652" t="s">
        <v>3046</v>
      </c>
      <c r="G1205" s="651" t="s">
        <v>1281</v>
      </c>
      <c r="H1205" s="651" t="s">
        <v>2675</v>
      </c>
      <c r="I1205" s="651" t="s">
        <v>2676</v>
      </c>
      <c r="J1205" s="651" t="s">
        <v>2677</v>
      </c>
      <c r="K1205" s="651" t="s">
        <v>2678</v>
      </c>
      <c r="L1205" s="653">
        <v>123.05</v>
      </c>
      <c r="M1205" s="653">
        <v>1</v>
      </c>
      <c r="N1205" s="654">
        <v>123.05</v>
      </c>
    </row>
    <row r="1206" spans="1:14" ht="14.4" customHeight="1" x14ac:dyDescent="0.3">
      <c r="A1206" s="649" t="s">
        <v>595</v>
      </c>
      <c r="B1206" s="650" t="s">
        <v>3038</v>
      </c>
      <c r="C1206" s="651" t="s">
        <v>615</v>
      </c>
      <c r="D1206" s="652" t="s">
        <v>3043</v>
      </c>
      <c r="E1206" s="651" t="s">
        <v>627</v>
      </c>
      <c r="F1206" s="652" t="s">
        <v>3046</v>
      </c>
      <c r="G1206" s="651" t="s">
        <v>1281</v>
      </c>
      <c r="H1206" s="651" t="s">
        <v>1306</v>
      </c>
      <c r="I1206" s="651" t="s">
        <v>1307</v>
      </c>
      <c r="J1206" s="651" t="s">
        <v>1308</v>
      </c>
      <c r="K1206" s="651" t="s">
        <v>1309</v>
      </c>
      <c r="L1206" s="653">
        <v>110.419999545661</v>
      </c>
      <c r="M1206" s="653">
        <v>1</v>
      </c>
      <c r="N1206" s="654">
        <v>110.419999545661</v>
      </c>
    </row>
    <row r="1207" spans="1:14" ht="14.4" customHeight="1" x14ac:dyDescent="0.3">
      <c r="A1207" s="649" t="s">
        <v>595</v>
      </c>
      <c r="B1207" s="650" t="s">
        <v>3038</v>
      </c>
      <c r="C1207" s="651" t="s">
        <v>615</v>
      </c>
      <c r="D1207" s="652" t="s">
        <v>3043</v>
      </c>
      <c r="E1207" s="651" t="s">
        <v>627</v>
      </c>
      <c r="F1207" s="652" t="s">
        <v>3046</v>
      </c>
      <c r="G1207" s="651" t="s">
        <v>1281</v>
      </c>
      <c r="H1207" s="651" t="s">
        <v>2933</v>
      </c>
      <c r="I1207" s="651" t="s">
        <v>2934</v>
      </c>
      <c r="J1207" s="651" t="s">
        <v>2935</v>
      </c>
      <c r="K1207" s="651" t="s">
        <v>2936</v>
      </c>
      <c r="L1207" s="653">
        <v>144.52993633991136</v>
      </c>
      <c r="M1207" s="653">
        <v>16</v>
      </c>
      <c r="N1207" s="654">
        <v>2312.4789814385817</v>
      </c>
    </row>
    <row r="1208" spans="1:14" ht="14.4" customHeight="1" x14ac:dyDescent="0.3">
      <c r="A1208" s="649" t="s">
        <v>595</v>
      </c>
      <c r="B1208" s="650" t="s">
        <v>3038</v>
      </c>
      <c r="C1208" s="651" t="s">
        <v>615</v>
      </c>
      <c r="D1208" s="652" t="s">
        <v>3043</v>
      </c>
      <c r="E1208" s="651" t="s">
        <v>627</v>
      </c>
      <c r="F1208" s="652" t="s">
        <v>3046</v>
      </c>
      <c r="G1208" s="651" t="s">
        <v>1281</v>
      </c>
      <c r="H1208" s="651" t="s">
        <v>1317</v>
      </c>
      <c r="I1208" s="651" t="s">
        <v>1318</v>
      </c>
      <c r="J1208" s="651" t="s">
        <v>1319</v>
      </c>
      <c r="K1208" s="651" t="s">
        <v>1320</v>
      </c>
      <c r="L1208" s="653">
        <v>492.2</v>
      </c>
      <c r="M1208" s="653">
        <v>2</v>
      </c>
      <c r="N1208" s="654">
        <v>984.4</v>
      </c>
    </row>
    <row r="1209" spans="1:14" ht="14.4" customHeight="1" x14ac:dyDescent="0.3">
      <c r="A1209" s="649" t="s">
        <v>595</v>
      </c>
      <c r="B1209" s="650" t="s">
        <v>3038</v>
      </c>
      <c r="C1209" s="651" t="s">
        <v>615</v>
      </c>
      <c r="D1209" s="652" t="s">
        <v>3043</v>
      </c>
      <c r="E1209" s="651" t="s">
        <v>627</v>
      </c>
      <c r="F1209" s="652" t="s">
        <v>3046</v>
      </c>
      <c r="G1209" s="651" t="s">
        <v>1281</v>
      </c>
      <c r="H1209" s="651" t="s">
        <v>1351</v>
      </c>
      <c r="I1209" s="651" t="s">
        <v>1352</v>
      </c>
      <c r="J1209" s="651" t="s">
        <v>1353</v>
      </c>
      <c r="K1209" s="651" t="s">
        <v>1354</v>
      </c>
      <c r="L1209" s="653">
        <v>4009.5986984090191</v>
      </c>
      <c r="M1209" s="653">
        <v>14</v>
      </c>
      <c r="N1209" s="654">
        <v>56134.381777726267</v>
      </c>
    </row>
    <row r="1210" spans="1:14" ht="14.4" customHeight="1" x14ac:dyDescent="0.3">
      <c r="A1210" s="649" t="s">
        <v>595</v>
      </c>
      <c r="B1210" s="650" t="s">
        <v>3038</v>
      </c>
      <c r="C1210" s="651" t="s">
        <v>615</v>
      </c>
      <c r="D1210" s="652" t="s">
        <v>3043</v>
      </c>
      <c r="E1210" s="651" t="s">
        <v>627</v>
      </c>
      <c r="F1210" s="652" t="s">
        <v>3046</v>
      </c>
      <c r="G1210" s="651" t="s">
        <v>1281</v>
      </c>
      <c r="H1210" s="651" t="s">
        <v>1359</v>
      </c>
      <c r="I1210" s="651" t="s">
        <v>1360</v>
      </c>
      <c r="J1210" s="651" t="s">
        <v>1361</v>
      </c>
      <c r="K1210" s="651" t="s">
        <v>1362</v>
      </c>
      <c r="L1210" s="653">
        <v>98.34</v>
      </c>
      <c r="M1210" s="653">
        <v>1</v>
      </c>
      <c r="N1210" s="654">
        <v>98.34</v>
      </c>
    </row>
    <row r="1211" spans="1:14" ht="14.4" customHeight="1" x14ac:dyDescent="0.3">
      <c r="A1211" s="649" t="s">
        <v>595</v>
      </c>
      <c r="B1211" s="650" t="s">
        <v>3038</v>
      </c>
      <c r="C1211" s="651" t="s">
        <v>615</v>
      </c>
      <c r="D1211" s="652" t="s">
        <v>3043</v>
      </c>
      <c r="E1211" s="651" t="s">
        <v>627</v>
      </c>
      <c r="F1211" s="652" t="s">
        <v>3046</v>
      </c>
      <c r="G1211" s="651" t="s">
        <v>1281</v>
      </c>
      <c r="H1211" s="651" t="s">
        <v>1363</v>
      </c>
      <c r="I1211" s="651" t="s">
        <v>1364</v>
      </c>
      <c r="J1211" s="651" t="s">
        <v>1365</v>
      </c>
      <c r="K1211" s="651" t="s">
        <v>1366</v>
      </c>
      <c r="L1211" s="653">
        <v>50.630157573828164</v>
      </c>
      <c r="M1211" s="653">
        <v>1</v>
      </c>
      <c r="N1211" s="654">
        <v>50.630157573828164</v>
      </c>
    </row>
    <row r="1212" spans="1:14" ht="14.4" customHeight="1" x14ac:dyDescent="0.3">
      <c r="A1212" s="649" t="s">
        <v>595</v>
      </c>
      <c r="B1212" s="650" t="s">
        <v>3038</v>
      </c>
      <c r="C1212" s="651" t="s">
        <v>615</v>
      </c>
      <c r="D1212" s="652" t="s">
        <v>3043</v>
      </c>
      <c r="E1212" s="651" t="s">
        <v>627</v>
      </c>
      <c r="F1212" s="652" t="s">
        <v>3046</v>
      </c>
      <c r="G1212" s="651" t="s">
        <v>1281</v>
      </c>
      <c r="H1212" s="651" t="s">
        <v>2251</v>
      </c>
      <c r="I1212" s="651" t="s">
        <v>2252</v>
      </c>
      <c r="J1212" s="651" t="s">
        <v>1377</v>
      </c>
      <c r="K1212" s="651" t="s">
        <v>2253</v>
      </c>
      <c r="L1212" s="653">
        <v>57.98</v>
      </c>
      <c r="M1212" s="653">
        <v>1</v>
      </c>
      <c r="N1212" s="654">
        <v>57.98</v>
      </c>
    </row>
    <row r="1213" spans="1:14" ht="14.4" customHeight="1" x14ac:dyDescent="0.3">
      <c r="A1213" s="649" t="s">
        <v>595</v>
      </c>
      <c r="B1213" s="650" t="s">
        <v>3038</v>
      </c>
      <c r="C1213" s="651" t="s">
        <v>615</v>
      </c>
      <c r="D1213" s="652" t="s">
        <v>3043</v>
      </c>
      <c r="E1213" s="651" t="s">
        <v>627</v>
      </c>
      <c r="F1213" s="652" t="s">
        <v>3046</v>
      </c>
      <c r="G1213" s="651" t="s">
        <v>1281</v>
      </c>
      <c r="H1213" s="651" t="s">
        <v>1387</v>
      </c>
      <c r="I1213" s="651" t="s">
        <v>1388</v>
      </c>
      <c r="J1213" s="651" t="s">
        <v>1389</v>
      </c>
      <c r="K1213" s="651" t="s">
        <v>1219</v>
      </c>
      <c r="L1213" s="653">
        <v>71.400639918654917</v>
      </c>
      <c r="M1213" s="653">
        <v>597</v>
      </c>
      <c r="N1213" s="654">
        <v>42626.182031436983</v>
      </c>
    </row>
    <row r="1214" spans="1:14" ht="14.4" customHeight="1" x14ac:dyDescent="0.3">
      <c r="A1214" s="649" t="s">
        <v>595</v>
      </c>
      <c r="B1214" s="650" t="s">
        <v>3038</v>
      </c>
      <c r="C1214" s="651" t="s">
        <v>615</v>
      </c>
      <c r="D1214" s="652" t="s">
        <v>3043</v>
      </c>
      <c r="E1214" s="651" t="s">
        <v>627</v>
      </c>
      <c r="F1214" s="652" t="s">
        <v>3046</v>
      </c>
      <c r="G1214" s="651" t="s">
        <v>1281</v>
      </c>
      <c r="H1214" s="651" t="s">
        <v>2268</v>
      </c>
      <c r="I1214" s="651" t="s">
        <v>2269</v>
      </c>
      <c r="J1214" s="651" t="s">
        <v>1301</v>
      </c>
      <c r="K1214" s="651" t="s">
        <v>2270</v>
      </c>
      <c r="L1214" s="653">
        <v>135.35542875995961</v>
      </c>
      <c r="M1214" s="653">
        <v>34</v>
      </c>
      <c r="N1214" s="654">
        <v>4602.0845778386265</v>
      </c>
    </row>
    <row r="1215" spans="1:14" ht="14.4" customHeight="1" x14ac:dyDescent="0.3">
      <c r="A1215" s="649" t="s">
        <v>595</v>
      </c>
      <c r="B1215" s="650" t="s">
        <v>3038</v>
      </c>
      <c r="C1215" s="651" t="s">
        <v>615</v>
      </c>
      <c r="D1215" s="652" t="s">
        <v>3043</v>
      </c>
      <c r="E1215" s="651" t="s">
        <v>627</v>
      </c>
      <c r="F1215" s="652" t="s">
        <v>3046</v>
      </c>
      <c r="G1215" s="651" t="s">
        <v>1281</v>
      </c>
      <c r="H1215" s="651" t="s">
        <v>1405</v>
      </c>
      <c r="I1215" s="651" t="s">
        <v>1406</v>
      </c>
      <c r="J1215" s="651" t="s">
        <v>1407</v>
      </c>
      <c r="K1215" s="651" t="s">
        <v>1408</v>
      </c>
      <c r="L1215" s="653">
        <v>472.88213167443644</v>
      </c>
      <c r="M1215" s="653">
        <v>16</v>
      </c>
      <c r="N1215" s="654">
        <v>7566.114106790983</v>
      </c>
    </row>
    <row r="1216" spans="1:14" ht="14.4" customHeight="1" x14ac:dyDescent="0.3">
      <c r="A1216" s="649" t="s">
        <v>595</v>
      </c>
      <c r="B1216" s="650" t="s">
        <v>3038</v>
      </c>
      <c r="C1216" s="651" t="s">
        <v>615</v>
      </c>
      <c r="D1216" s="652" t="s">
        <v>3043</v>
      </c>
      <c r="E1216" s="651" t="s">
        <v>627</v>
      </c>
      <c r="F1216" s="652" t="s">
        <v>3046</v>
      </c>
      <c r="G1216" s="651" t="s">
        <v>1281</v>
      </c>
      <c r="H1216" s="651" t="s">
        <v>1409</v>
      </c>
      <c r="I1216" s="651" t="s">
        <v>1410</v>
      </c>
      <c r="J1216" s="651" t="s">
        <v>1341</v>
      </c>
      <c r="K1216" s="651" t="s">
        <v>1411</v>
      </c>
      <c r="L1216" s="653">
        <v>73.759991801852394</v>
      </c>
      <c r="M1216" s="653">
        <v>6</v>
      </c>
      <c r="N1216" s="654">
        <v>442.55995081111439</v>
      </c>
    </row>
    <row r="1217" spans="1:14" ht="14.4" customHeight="1" x14ac:dyDescent="0.3">
      <c r="A1217" s="649" t="s">
        <v>595</v>
      </c>
      <c r="B1217" s="650" t="s">
        <v>3038</v>
      </c>
      <c r="C1217" s="651" t="s">
        <v>615</v>
      </c>
      <c r="D1217" s="652" t="s">
        <v>3043</v>
      </c>
      <c r="E1217" s="651" t="s">
        <v>627</v>
      </c>
      <c r="F1217" s="652" t="s">
        <v>3046</v>
      </c>
      <c r="G1217" s="651" t="s">
        <v>1281</v>
      </c>
      <c r="H1217" s="651" t="s">
        <v>1416</v>
      </c>
      <c r="I1217" s="651" t="s">
        <v>1417</v>
      </c>
      <c r="J1217" s="651" t="s">
        <v>1418</v>
      </c>
      <c r="K1217" s="651" t="s">
        <v>1419</v>
      </c>
      <c r="L1217" s="653">
        <v>70.954477321720788</v>
      </c>
      <c r="M1217" s="653">
        <v>280</v>
      </c>
      <c r="N1217" s="654">
        <v>19867.253650081821</v>
      </c>
    </row>
    <row r="1218" spans="1:14" ht="14.4" customHeight="1" x14ac:dyDescent="0.3">
      <c r="A1218" s="649" t="s">
        <v>595</v>
      </c>
      <c r="B1218" s="650" t="s">
        <v>3038</v>
      </c>
      <c r="C1218" s="651" t="s">
        <v>615</v>
      </c>
      <c r="D1218" s="652" t="s">
        <v>3043</v>
      </c>
      <c r="E1218" s="651" t="s">
        <v>627</v>
      </c>
      <c r="F1218" s="652" t="s">
        <v>3046</v>
      </c>
      <c r="G1218" s="651" t="s">
        <v>1281</v>
      </c>
      <c r="H1218" s="651" t="s">
        <v>1423</v>
      </c>
      <c r="I1218" s="651" t="s">
        <v>1424</v>
      </c>
      <c r="J1218" s="651" t="s">
        <v>1425</v>
      </c>
      <c r="K1218" s="651" t="s">
        <v>1426</v>
      </c>
      <c r="L1218" s="653">
        <v>151.34000000000003</v>
      </c>
      <c r="M1218" s="653">
        <v>1</v>
      </c>
      <c r="N1218" s="654">
        <v>151.34000000000003</v>
      </c>
    </row>
    <row r="1219" spans="1:14" ht="14.4" customHeight="1" x14ac:dyDescent="0.3">
      <c r="A1219" s="649" t="s">
        <v>595</v>
      </c>
      <c r="B1219" s="650" t="s">
        <v>3038</v>
      </c>
      <c r="C1219" s="651" t="s">
        <v>615</v>
      </c>
      <c r="D1219" s="652" t="s">
        <v>3043</v>
      </c>
      <c r="E1219" s="651" t="s">
        <v>627</v>
      </c>
      <c r="F1219" s="652" t="s">
        <v>3046</v>
      </c>
      <c r="G1219" s="651" t="s">
        <v>1281</v>
      </c>
      <c r="H1219" s="651" t="s">
        <v>1430</v>
      </c>
      <c r="I1219" s="651" t="s">
        <v>1087</v>
      </c>
      <c r="J1219" s="651" t="s">
        <v>1431</v>
      </c>
      <c r="K1219" s="651" t="s">
        <v>1432</v>
      </c>
      <c r="L1219" s="653">
        <v>103.16000000000007</v>
      </c>
      <c r="M1219" s="653">
        <v>1</v>
      </c>
      <c r="N1219" s="654">
        <v>103.16000000000007</v>
      </c>
    </row>
    <row r="1220" spans="1:14" ht="14.4" customHeight="1" x14ac:dyDescent="0.3">
      <c r="A1220" s="649" t="s">
        <v>595</v>
      </c>
      <c r="B1220" s="650" t="s">
        <v>3038</v>
      </c>
      <c r="C1220" s="651" t="s">
        <v>615</v>
      </c>
      <c r="D1220" s="652" t="s">
        <v>3043</v>
      </c>
      <c r="E1220" s="651" t="s">
        <v>627</v>
      </c>
      <c r="F1220" s="652" t="s">
        <v>3046</v>
      </c>
      <c r="G1220" s="651" t="s">
        <v>1281</v>
      </c>
      <c r="H1220" s="651" t="s">
        <v>2937</v>
      </c>
      <c r="I1220" s="651" t="s">
        <v>2938</v>
      </c>
      <c r="J1220" s="651" t="s">
        <v>2939</v>
      </c>
      <c r="K1220" s="651" t="s">
        <v>2940</v>
      </c>
      <c r="L1220" s="653">
        <v>863.08</v>
      </c>
      <c r="M1220" s="653">
        <v>1</v>
      </c>
      <c r="N1220" s="654">
        <v>863.08</v>
      </c>
    </row>
    <row r="1221" spans="1:14" ht="14.4" customHeight="1" x14ac:dyDescent="0.3">
      <c r="A1221" s="649" t="s">
        <v>595</v>
      </c>
      <c r="B1221" s="650" t="s">
        <v>3038</v>
      </c>
      <c r="C1221" s="651" t="s">
        <v>615</v>
      </c>
      <c r="D1221" s="652" t="s">
        <v>3043</v>
      </c>
      <c r="E1221" s="651" t="s">
        <v>627</v>
      </c>
      <c r="F1221" s="652" t="s">
        <v>3046</v>
      </c>
      <c r="G1221" s="651" t="s">
        <v>1281</v>
      </c>
      <c r="H1221" s="651" t="s">
        <v>1447</v>
      </c>
      <c r="I1221" s="651" t="s">
        <v>1448</v>
      </c>
      <c r="J1221" s="651" t="s">
        <v>1319</v>
      </c>
      <c r="K1221" s="651" t="s">
        <v>1449</v>
      </c>
      <c r="L1221" s="653">
        <v>414</v>
      </c>
      <c r="M1221" s="653">
        <v>10</v>
      </c>
      <c r="N1221" s="654">
        <v>4140</v>
      </c>
    </row>
    <row r="1222" spans="1:14" ht="14.4" customHeight="1" x14ac:dyDescent="0.3">
      <c r="A1222" s="649" t="s">
        <v>595</v>
      </c>
      <c r="B1222" s="650" t="s">
        <v>3038</v>
      </c>
      <c r="C1222" s="651" t="s">
        <v>615</v>
      </c>
      <c r="D1222" s="652" t="s">
        <v>3043</v>
      </c>
      <c r="E1222" s="651" t="s">
        <v>627</v>
      </c>
      <c r="F1222" s="652" t="s">
        <v>3046</v>
      </c>
      <c r="G1222" s="651" t="s">
        <v>1281</v>
      </c>
      <c r="H1222" s="651" t="s">
        <v>2941</v>
      </c>
      <c r="I1222" s="651" t="s">
        <v>2942</v>
      </c>
      <c r="J1222" s="651" t="s">
        <v>1293</v>
      </c>
      <c r="K1222" s="651" t="s">
        <v>2943</v>
      </c>
      <c r="L1222" s="653">
        <v>130.8001654098768</v>
      </c>
      <c r="M1222" s="653">
        <v>1</v>
      </c>
      <c r="N1222" s="654">
        <v>130.8001654098768</v>
      </c>
    </row>
    <row r="1223" spans="1:14" ht="14.4" customHeight="1" x14ac:dyDescent="0.3">
      <c r="A1223" s="649" t="s">
        <v>595</v>
      </c>
      <c r="B1223" s="650" t="s">
        <v>3038</v>
      </c>
      <c r="C1223" s="651" t="s">
        <v>615</v>
      </c>
      <c r="D1223" s="652" t="s">
        <v>3043</v>
      </c>
      <c r="E1223" s="651" t="s">
        <v>627</v>
      </c>
      <c r="F1223" s="652" t="s">
        <v>3046</v>
      </c>
      <c r="G1223" s="651" t="s">
        <v>1281</v>
      </c>
      <c r="H1223" s="651" t="s">
        <v>2944</v>
      </c>
      <c r="I1223" s="651" t="s">
        <v>2945</v>
      </c>
      <c r="J1223" s="651" t="s">
        <v>2258</v>
      </c>
      <c r="K1223" s="651" t="s">
        <v>2946</v>
      </c>
      <c r="L1223" s="653">
        <v>62.009999999999991</v>
      </c>
      <c r="M1223" s="653">
        <v>1</v>
      </c>
      <c r="N1223" s="654">
        <v>62.009999999999991</v>
      </c>
    </row>
    <row r="1224" spans="1:14" ht="14.4" customHeight="1" x14ac:dyDescent="0.3">
      <c r="A1224" s="649" t="s">
        <v>595</v>
      </c>
      <c r="B1224" s="650" t="s">
        <v>3038</v>
      </c>
      <c r="C1224" s="651" t="s">
        <v>615</v>
      </c>
      <c r="D1224" s="652" t="s">
        <v>3043</v>
      </c>
      <c r="E1224" s="651" t="s">
        <v>627</v>
      </c>
      <c r="F1224" s="652" t="s">
        <v>3046</v>
      </c>
      <c r="G1224" s="651" t="s">
        <v>1281</v>
      </c>
      <c r="H1224" s="651" t="s">
        <v>2947</v>
      </c>
      <c r="I1224" s="651" t="s">
        <v>2948</v>
      </c>
      <c r="J1224" s="651" t="s">
        <v>2949</v>
      </c>
      <c r="K1224" s="651" t="s">
        <v>2950</v>
      </c>
      <c r="L1224" s="653">
        <v>182.55</v>
      </c>
      <c r="M1224" s="653">
        <v>1</v>
      </c>
      <c r="N1224" s="654">
        <v>182.55</v>
      </c>
    </row>
    <row r="1225" spans="1:14" ht="14.4" customHeight="1" x14ac:dyDescent="0.3">
      <c r="A1225" s="649" t="s">
        <v>595</v>
      </c>
      <c r="B1225" s="650" t="s">
        <v>3038</v>
      </c>
      <c r="C1225" s="651" t="s">
        <v>615</v>
      </c>
      <c r="D1225" s="652" t="s">
        <v>3043</v>
      </c>
      <c r="E1225" s="651" t="s">
        <v>627</v>
      </c>
      <c r="F1225" s="652" t="s">
        <v>3046</v>
      </c>
      <c r="G1225" s="651" t="s">
        <v>1281</v>
      </c>
      <c r="H1225" s="651" t="s">
        <v>2320</v>
      </c>
      <c r="I1225" s="651" t="s">
        <v>2321</v>
      </c>
      <c r="J1225" s="651" t="s">
        <v>2322</v>
      </c>
      <c r="K1225" s="651" t="s">
        <v>2323</v>
      </c>
      <c r="L1225" s="653">
        <v>318.32</v>
      </c>
      <c r="M1225" s="653">
        <v>1</v>
      </c>
      <c r="N1225" s="654">
        <v>318.32</v>
      </c>
    </row>
    <row r="1226" spans="1:14" ht="14.4" customHeight="1" x14ac:dyDescent="0.3">
      <c r="A1226" s="649" t="s">
        <v>595</v>
      </c>
      <c r="B1226" s="650" t="s">
        <v>3038</v>
      </c>
      <c r="C1226" s="651" t="s">
        <v>615</v>
      </c>
      <c r="D1226" s="652" t="s">
        <v>3043</v>
      </c>
      <c r="E1226" s="651" t="s">
        <v>627</v>
      </c>
      <c r="F1226" s="652" t="s">
        <v>3046</v>
      </c>
      <c r="G1226" s="651" t="s">
        <v>1281</v>
      </c>
      <c r="H1226" s="651" t="s">
        <v>1468</v>
      </c>
      <c r="I1226" s="651" t="s">
        <v>1469</v>
      </c>
      <c r="J1226" s="651" t="s">
        <v>1470</v>
      </c>
      <c r="K1226" s="651" t="s">
        <v>1471</v>
      </c>
      <c r="L1226" s="653">
        <v>1476.7468338745036</v>
      </c>
      <c r="M1226" s="653">
        <v>20</v>
      </c>
      <c r="N1226" s="654">
        <v>29534.936677490074</v>
      </c>
    </row>
    <row r="1227" spans="1:14" ht="14.4" customHeight="1" x14ac:dyDescent="0.3">
      <c r="A1227" s="649" t="s">
        <v>595</v>
      </c>
      <c r="B1227" s="650" t="s">
        <v>3038</v>
      </c>
      <c r="C1227" s="651" t="s">
        <v>615</v>
      </c>
      <c r="D1227" s="652" t="s">
        <v>3043</v>
      </c>
      <c r="E1227" s="651" t="s">
        <v>627</v>
      </c>
      <c r="F1227" s="652" t="s">
        <v>3046</v>
      </c>
      <c r="G1227" s="651" t="s">
        <v>1281</v>
      </c>
      <c r="H1227" s="651" t="s">
        <v>2951</v>
      </c>
      <c r="I1227" s="651" t="s">
        <v>2952</v>
      </c>
      <c r="J1227" s="651" t="s">
        <v>2953</v>
      </c>
      <c r="K1227" s="651" t="s">
        <v>1436</v>
      </c>
      <c r="L1227" s="653">
        <v>39.39</v>
      </c>
      <c r="M1227" s="653">
        <v>1</v>
      </c>
      <c r="N1227" s="654">
        <v>39.39</v>
      </c>
    </row>
    <row r="1228" spans="1:14" ht="14.4" customHeight="1" x14ac:dyDescent="0.3">
      <c r="A1228" s="649" t="s">
        <v>595</v>
      </c>
      <c r="B1228" s="650" t="s">
        <v>3038</v>
      </c>
      <c r="C1228" s="651" t="s">
        <v>615</v>
      </c>
      <c r="D1228" s="652" t="s">
        <v>3043</v>
      </c>
      <c r="E1228" s="651" t="s">
        <v>627</v>
      </c>
      <c r="F1228" s="652" t="s">
        <v>3046</v>
      </c>
      <c r="G1228" s="651" t="s">
        <v>1281</v>
      </c>
      <c r="H1228" s="651" t="s">
        <v>2954</v>
      </c>
      <c r="I1228" s="651" t="s">
        <v>2955</v>
      </c>
      <c r="J1228" s="651" t="s">
        <v>2956</v>
      </c>
      <c r="K1228" s="651" t="s">
        <v>2957</v>
      </c>
      <c r="L1228" s="653">
        <v>1004.3800000000001</v>
      </c>
      <c r="M1228" s="653">
        <v>4</v>
      </c>
      <c r="N1228" s="654">
        <v>4017.5200000000004</v>
      </c>
    </row>
    <row r="1229" spans="1:14" ht="14.4" customHeight="1" x14ac:dyDescent="0.3">
      <c r="A1229" s="649" t="s">
        <v>595</v>
      </c>
      <c r="B1229" s="650" t="s">
        <v>3038</v>
      </c>
      <c r="C1229" s="651" t="s">
        <v>615</v>
      </c>
      <c r="D1229" s="652" t="s">
        <v>3043</v>
      </c>
      <c r="E1229" s="651" t="s">
        <v>1482</v>
      </c>
      <c r="F1229" s="652" t="s">
        <v>3047</v>
      </c>
      <c r="G1229" s="651" t="s">
        <v>639</v>
      </c>
      <c r="H1229" s="651" t="s">
        <v>2958</v>
      </c>
      <c r="I1229" s="651" t="s">
        <v>237</v>
      </c>
      <c r="J1229" s="651" t="s">
        <v>2959</v>
      </c>
      <c r="K1229" s="651"/>
      <c r="L1229" s="653">
        <v>1161.1646684005202</v>
      </c>
      <c r="M1229" s="653">
        <v>0.99970000000000003</v>
      </c>
      <c r="N1229" s="654">
        <v>1160.816319</v>
      </c>
    </row>
    <row r="1230" spans="1:14" ht="14.4" customHeight="1" x14ac:dyDescent="0.3">
      <c r="A1230" s="649" t="s">
        <v>595</v>
      </c>
      <c r="B1230" s="650" t="s">
        <v>3038</v>
      </c>
      <c r="C1230" s="651" t="s">
        <v>615</v>
      </c>
      <c r="D1230" s="652" t="s">
        <v>3043</v>
      </c>
      <c r="E1230" s="651" t="s">
        <v>1482</v>
      </c>
      <c r="F1230" s="652" t="s">
        <v>3047</v>
      </c>
      <c r="G1230" s="651" t="s">
        <v>639</v>
      </c>
      <c r="H1230" s="651" t="s">
        <v>1487</v>
      </c>
      <c r="I1230" s="651" t="s">
        <v>1488</v>
      </c>
      <c r="J1230" s="651" t="s">
        <v>1489</v>
      </c>
      <c r="K1230" s="651" t="s">
        <v>1490</v>
      </c>
      <c r="L1230" s="653">
        <v>2105.2794954462661</v>
      </c>
      <c r="M1230" s="653">
        <v>73.2</v>
      </c>
      <c r="N1230" s="654">
        <v>154106.45906666669</v>
      </c>
    </row>
    <row r="1231" spans="1:14" ht="14.4" customHeight="1" x14ac:dyDescent="0.3">
      <c r="A1231" s="649" t="s">
        <v>595</v>
      </c>
      <c r="B1231" s="650" t="s">
        <v>3038</v>
      </c>
      <c r="C1231" s="651" t="s">
        <v>615</v>
      </c>
      <c r="D1231" s="652" t="s">
        <v>3043</v>
      </c>
      <c r="E1231" s="651" t="s">
        <v>1482</v>
      </c>
      <c r="F1231" s="652" t="s">
        <v>3047</v>
      </c>
      <c r="G1231" s="651" t="s">
        <v>639</v>
      </c>
      <c r="H1231" s="651" t="s">
        <v>1491</v>
      </c>
      <c r="I1231" s="651" t="s">
        <v>1492</v>
      </c>
      <c r="J1231" s="651" t="s">
        <v>1493</v>
      </c>
      <c r="K1231" s="651" t="s">
        <v>1490</v>
      </c>
      <c r="L1231" s="653">
        <v>1825.1531382978726</v>
      </c>
      <c r="M1231" s="653">
        <v>75.2</v>
      </c>
      <c r="N1231" s="654">
        <v>137251.51600000003</v>
      </c>
    </row>
    <row r="1232" spans="1:14" ht="14.4" customHeight="1" x14ac:dyDescent="0.3">
      <c r="A1232" s="649" t="s">
        <v>595</v>
      </c>
      <c r="B1232" s="650" t="s">
        <v>3038</v>
      </c>
      <c r="C1232" s="651" t="s">
        <v>615</v>
      </c>
      <c r="D1232" s="652" t="s">
        <v>3043</v>
      </c>
      <c r="E1232" s="651" t="s">
        <v>1482</v>
      </c>
      <c r="F1232" s="652" t="s">
        <v>3047</v>
      </c>
      <c r="G1232" s="651" t="s">
        <v>639</v>
      </c>
      <c r="H1232" s="651" t="s">
        <v>1494</v>
      </c>
      <c r="I1232" s="651" t="s">
        <v>1495</v>
      </c>
      <c r="J1232" s="651" t="s">
        <v>1496</v>
      </c>
      <c r="K1232" s="651" t="s">
        <v>1490</v>
      </c>
      <c r="L1232" s="653">
        <v>2284.5579812894798</v>
      </c>
      <c r="M1232" s="653">
        <v>12.2</v>
      </c>
      <c r="N1232" s="654">
        <v>27871.607371731654</v>
      </c>
    </row>
    <row r="1233" spans="1:14" ht="14.4" customHeight="1" x14ac:dyDescent="0.3">
      <c r="A1233" s="649" t="s">
        <v>595</v>
      </c>
      <c r="B1233" s="650" t="s">
        <v>3038</v>
      </c>
      <c r="C1233" s="651" t="s">
        <v>615</v>
      </c>
      <c r="D1233" s="652" t="s">
        <v>3043</v>
      </c>
      <c r="E1233" s="651" t="s">
        <v>1482</v>
      </c>
      <c r="F1233" s="652" t="s">
        <v>3047</v>
      </c>
      <c r="G1233" s="651" t="s">
        <v>639</v>
      </c>
      <c r="H1233" s="651" t="s">
        <v>1497</v>
      </c>
      <c r="I1233" s="651" t="s">
        <v>1498</v>
      </c>
      <c r="J1233" s="651" t="s">
        <v>1499</v>
      </c>
      <c r="K1233" s="651" t="s">
        <v>1500</v>
      </c>
      <c r="L1233" s="653">
        <v>1735.66</v>
      </c>
      <c r="M1233" s="653">
        <v>3</v>
      </c>
      <c r="N1233" s="654">
        <v>5206.9800000000005</v>
      </c>
    </row>
    <row r="1234" spans="1:14" ht="14.4" customHeight="1" x14ac:dyDescent="0.3">
      <c r="A1234" s="649" t="s">
        <v>595</v>
      </c>
      <c r="B1234" s="650" t="s">
        <v>3038</v>
      </c>
      <c r="C1234" s="651" t="s">
        <v>615</v>
      </c>
      <c r="D1234" s="652" t="s">
        <v>3043</v>
      </c>
      <c r="E1234" s="651" t="s">
        <v>1482</v>
      </c>
      <c r="F1234" s="652" t="s">
        <v>3047</v>
      </c>
      <c r="G1234" s="651" t="s">
        <v>639</v>
      </c>
      <c r="H1234" s="651" t="s">
        <v>1504</v>
      </c>
      <c r="I1234" s="651" t="s">
        <v>1505</v>
      </c>
      <c r="J1234" s="651" t="s">
        <v>1506</v>
      </c>
      <c r="K1234" s="651" t="s">
        <v>1507</v>
      </c>
      <c r="L1234" s="653">
        <v>1735.07</v>
      </c>
      <c r="M1234" s="653">
        <v>8</v>
      </c>
      <c r="N1234" s="654">
        <v>13880.56</v>
      </c>
    </row>
    <row r="1235" spans="1:14" ht="14.4" customHeight="1" x14ac:dyDescent="0.3">
      <c r="A1235" s="649" t="s">
        <v>595</v>
      </c>
      <c r="B1235" s="650" t="s">
        <v>3038</v>
      </c>
      <c r="C1235" s="651" t="s">
        <v>615</v>
      </c>
      <c r="D1235" s="652" t="s">
        <v>3043</v>
      </c>
      <c r="E1235" s="651" t="s">
        <v>1482</v>
      </c>
      <c r="F1235" s="652" t="s">
        <v>3047</v>
      </c>
      <c r="G1235" s="651" t="s">
        <v>639</v>
      </c>
      <c r="H1235" s="651" t="s">
        <v>1508</v>
      </c>
      <c r="I1235" s="651" t="s">
        <v>1509</v>
      </c>
      <c r="J1235" s="651" t="s">
        <v>1506</v>
      </c>
      <c r="K1235" s="651" t="s">
        <v>1510</v>
      </c>
      <c r="L1235" s="653">
        <v>2156.2594643528973</v>
      </c>
      <c r="M1235" s="653">
        <v>16</v>
      </c>
      <c r="N1235" s="654">
        <v>34500.151429646357</v>
      </c>
    </row>
    <row r="1236" spans="1:14" ht="14.4" customHeight="1" x14ac:dyDescent="0.3">
      <c r="A1236" s="649" t="s">
        <v>595</v>
      </c>
      <c r="B1236" s="650" t="s">
        <v>3038</v>
      </c>
      <c r="C1236" s="651" t="s">
        <v>615</v>
      </c>
      <c r="D1236" s="652" t="s">
        <v>3043</v>
      </c>
      <c r="E1236" s="651" t="s">
        <v>1482</v>
      </c>
      <c r="F1236" s="652" t="s">
        <v>3047</v>
      </c>
      <c r="G1236" s="651" t="s">
        <v>639</v>
      </c>
      <c r="H1236" s="651" t="s">
        <v>2960</v>
      </c>
      <c r="I1236" s="651" t="s">
        <v>2961</v>
      </c>
      <c r="J1236" s="651" t="s">
        <v>2962</v>
      </c>
      <c r="K1236" s="651" t="s">
        <v>2963</v>
      </c>
      <c r="L1236" s="653">
        <v>2206.3335337892468</v>
      </c>
      <c r="M1236" s="653">
        <v>4</v>
      </c>
      <c r="N1236" s="654">
        <v>8825.334135156987</v>
      </c>
    </row>
    <row r="1237" spans="1:14" ht="14.4" customHeight="1" x14ac:dyDescent="0.3">
      <c r="A1237" s="649" t="s">
        <v>595</v>
      </c>
      <c r="B1237" s="650" t="s">
        <v>3038</v>
      </c>
      <c r="C1237" s="651" t="s">
        <v>615</v>
      </c>
      <c r="D1237" s="652" t="s">
        <v>3043</v>
      </c>
      <c r="E1237" s="651" t="s">
        <v>1482</v>
      </c>
      <c r="F1237" s="652" t="s">
        <v>3047</v>
      </c>
      <c r="G1237" s="651" t="s">
        <v>639</v>
      </c>
      <c r="H1237" s="651" t="s">
        <v>2964</v>
      </c>
      <c r="I1237" s="651" t="s">
        <v>2965</v>
      </c>
      <c r="J1237" s="651" t="s">
        <v>2966</v>
      </c>
      <c r="K1237" s="651" t="s">
        <v>2967</v>
      </c>
      <c r="L1237" s="653">
        <v>3910</v>
      </c>
      <c r="M1237" s="653">
        <v>2</v>
      </c>
      <c r="N1237" s="654">
        <v>7820</v>
      </c>
    </row>
    <row r="1238" spans="1:14" ht="14.4" customHeight="1" x14ac:dyDescent="0.3">
      <c r="A1238" s="649" t="s">
        <v>595</v>
      </c>
      <c r="B1238" s="650" t="s">
        <v>3038</v>
      </c>
      <c r="C1238" s="651" t="s">
        <v>615</v>
      </c>
      <c r="D1238" s="652" t="s">
        <v>3043</v>
      </c>
      <c r="E1238" s="651" t="s">
        <v>1482</v>
      </c>
      <c r="F1238" s="652" t="s">
        <v>3047</v>
      </c>
      <c r="G1238" s="651" t="s">
        <v>639</v>
      </c>
      <c r="H1238" s="651" t="s">
        <v>1511</v>
      </c>
      <c r="I1238" s="651" t="s">
        <v>1512</v>
      </c>
      <c r="J1238" s="651" t="s">
        <v>1513</v>
      </c>
      <c r="K1238" s="651" t="s">
        <v>1514</v>
      </c>
      <c r="L1238" s="653">
        <v>2903.29</v>
      </c>
      <c r="M1238" s="653">
        <v>5.4</v>
      </c>
      <c r="N1238" s="654">
        <v>15677.766000000001</v>
      </c>
    </row>
    <row r="1239" spans="1:14" ht="14.4" customHeight="1" x14ac:dyDescent="0.3">
      <c r="A1239" s="649" t="s">
        <v>595</v>
      </c>
      <c r="B1239" s="650" t="s">
        <v>3038</v>
      </c>
      <c r="C1239" s="651" t="s">
        <v>615</v>
      </c>
      <c r="D1239" s="652" t="s">
        <v>3043</v>
      </c>
      <c r="E1239" s="651" t="s">
        <v>1482</v>
      </c>
      <c r="F1239" s="652" t="s">
        <v>3047</v>
      </c>
      <c r="G1239" s="651" t="s">
        <v>639</v>
      </c>
      <c r="H1239" s="651" t="s">
        <v>2968</v>
      </c>
      <c r="I1239" s="651" t="s">
        <v>2969</v>
      </c>
      <c r="J1239" s="651" t="s">
        <v>2970</v>
      </c>
      <c r="K1239" s="651" t="s">
        <v>2971</v>
      </c>
      <c r="L1239" s="653">
        <v>1325.03</v>
      </c>
      <c r="M1239" s="653">
        <v>10</v>
      </c>
      <c r="N1239" s="654">
        <v>13250.3</v>
      </c>
    </row>
    <row r="1240" spans="1:14" ht="14.4" customHeight="1" x14ac:dyDescent="0.3">
      <c r="A1240" s="649" t="s">
        <v>595</v>
      </c>
      <c r="B1240" s="650" t="s">
        <v>3038</v>
      </c>
      <c r="C1240" s="651" t="s">
        <v>615</v>
      </c>
      <c r="D1240" s="652" t="s">
        <v>3043</v>
      </c>
      <c r="E1240" s="651" t="s">
        <v>1482</v>
      </c>
      <c r="F1240" s="652" t="s">
        <v>3047</v>
      </c>
      <c r="G1240" s="651" t="s">
        <v>639</v>
      </c>
      <c r="H1240" s="651" t="s">
        <v>2972</v>
      </c>
      <c r="I1240" s="651" t="s">
        <v>2973</v>
      </c>
      <c r="J1240" s="651" t="s">
        <v>2974</v>
      </c>
      <c r="K1240" s="651" t="s">
        <v>2971</v>
      </c>
      <c r="L1240" s="653">
        <v>1508.9868301628906</v>
      </c>
      <c r="M1240" s="653">
        <v>10</v>
      </c>
      <c r="N1240" s="654">
        <v>15089.868301628905</v>
      </c>
    </row>
    <row r="1241" spans="1:14" ht="14.4" customHeight="1" x14ac:dyDescent="0.3">
      <c r="A1241" s="649" t="s">
        <v>595</v>
      </c>
      <c r="B1241" s="650" t="s">
        <v>3038</v>
      </c>
      <c r="C1241" s="651" t="s">
        <v>615</v>
      </c>
      <c r="D1241" s="652" t="s">
        <v>3043</v>
      </c>
      <c r="E1241" s="651" t="s">
        <v>1482</v>
      </c>
      <c r="F1241" s="652" t="s">
        <v>3047</v>
      </c>
      <c r="G1241" s="651" t="s">
        <v>1281</v>
      </c>
      <c r="H1241" s="651" t="s">
        <v>2975</v>
      </c>
      <c r="I1241" s="651" t="s">
        <v>2976</v>
      </c>
      <c r="J1241" s="651" t="s">
        <v>2977</v>
      </c>
      <c r="K1241" s="651" t="s">
        <v>2978</v>
      </c>
      <c r="L1241" s="653">
        <v>202.86</v>
      </c>
      <c r="M1241" s="653">
        <v>8</v>
      </c>
      <c r="N1241" s="654">
        <v>1622.88</v>
      </c>
    </row>
    <row r="1242" spans="1:14" ht="14.4" customHeight="1" x14ac:dyDescent="0.3">
      <c r="A1242" s="649" t="s">
        <v>595</v>
      </c>
      <c r="B1242" s="650" t="s">
        <v>3038</v>
      </c>
      <c r="C1242" s="651" t="s">
        <v>615</v>
      </c>
      <c r="D1242" s="652" t="s">
        <v>3043</v>
      </c>
      <c r="E1242" s="651" t="s">
        <v>1482</v>
      </c>
      <c r="F1242" s="652" t="s">
        <v>3047</v>
      </c>
      <c r="G1242" s="651" t="s">
        <v>1281</v>
      </c>
      <c r="H1242" s="651" t="s">
        <v>2339</v>
      </c>
      <c r="I1242" s="651" t="s">
        <v>2340</v>
      </c>
      <c r="J1242" s="651" t="s">
        <v>2341</v>
      </c>
      <c r="K1242" s="651" t="s">
        <v>2342</v>
      </c>
      <c r="L1242" s="653">
        <v>54.120000000000019</v>
      </c>
      <c r="M1242" s="653">
        <v>2</v>
      </c>
      <c r="N1242" s="654">
        <v>108.24000000000004</v>
      </c>
    </row>
    <row r="1243" spans="1:14" ht="14.4" customHeight="1" x14ac:dyDescent="0.3">
      <c r="A1243" s="649" t="s">
        <v>595</v>
      </c>
      <c r="B1243" s="650" t="s">
        <v>3038</v>
      </c>
      <c r="C1243" s="651" t="s">
        <v>615</v>
      </c>
      <c r="D1243" s="652" t="s">
        <v>3043</v>
      </c>
      <c r="E1243" s="651" t="s">
        <v>1482</v>
      </c>
      <c r="F1243" s="652" t="s">
        <v>3047</v>
      </c>
      <c r="G1243" s="651" t="s">
        <v>1281</v>
      </c>
      <c r="H1243" s="651" t="s">
        <v>2343</v>
      </c>
      <c r="I1243" s="651" t="s">
        <v>2344</v>
      </c>
      <c r="J1243" s="651" t="s">
        <v>2345</v>
      </c>
      <c r="K1243" s="651" t="s">
        <v>2342</v>
      </c>
      <c r="L1243" s="653">
        <v>54.11999999999999</v>
      </c>
      <c r="M1243" s="653">
        <v>2</v>
      </c>
      <c r="N1243" s="654">
        <v>108.23999999999998</v>
      </c>
    </row>
    <row r="1244" spans="1:14" ht="14.4" customHeight="1" x14ac:dyDescent="0.3">
      <c r="A1244" s="649" t="s">
        <v>595</v>
      </c>
      <c r="B1244" s="650" t="s">
        <v>3038</v>
      </c>
      <c r="C1244" s="651" t="s">
        <v>615</v>
      </c>
      <c r="D1244" s="652" t="s">
        <v>3043</v>
      </c>
      <c r="E1244" s="651" t="s">
        <v>1482</v>
      </c>
      <c r="F1244" s="652" t="s">
        <v>3047</v>
      </c>
      <c r="G1244" s="651" t="s">
        <v>1281</v>
      </c>
      <c r="H1244" s="651" t="s">
        <v>2979</v>
      </c>
      <c r="I1244" s="651" t="s">
        <v>2980</v>
      </c>
      <c r="J1244" s="651" t="s">
        <v>2981</v>
      </c>
      <c r="K1244" s="651" t="s">
        <v>2342</v>
      </c>
      <c r="L1244" s="653">
        <v>54.119537665089091</v>
      </c>
      <c r="M1244" s="653">
        <v>2</v>
      </c>
      <c r="N1244" s="654">
        <v>108.23907533017818</v>
      </c>
    </row>
    <row r="1245" spans="1:14" ht="14.4" customHeight="1" x14ac:dyDescent="0.3">
      <c r="A1245" s="649" t="s">
        <v>595</v>
      </c>
      <c r="B1245" s="650" t="s">
        <v>3038</v>
      </c>
      <c r="C1245" s="651" t="s">
        <v>615</v>
      </c>
      <c r="D1245" s="652" t="s">
        <v>3043</v>
      </c>
      <c r="E1245" s="651" t="s">
        <v>1482</v>
      </c>
      <c r="F1245" s="652" t="s">
        <v>3047</v>
      </c>
      <c r="G1245" s="651" t="s">
        <v>1281</v>
      </c>
      <c r="H1245" s="651" t="s">
        <v>1521</v>
      </c>
      <c r="I1245" s="651" t="s">
        <v>1522</v>
      </c>
      <c r="J1245" s="651" t="s">
        <v>1523</v>
      </c>
      <c r="K1245" s="651" t="s">
        <v>1524</v>
      </c>
      <c r="L1245" s="653">
        <v>206.99999997418999</v>
      </c>
      <c r="M1245" s="653">
        <v>33</v>
      </c>
      <c r="N1245" s="654">
        <v>6830.99999914827</v>
      </c>
    </row>
    <row r="1246" spans="1:14" ht="14.4" customHeight="1" x14ac:dyDescent="0.3">
      <c r="A1246" s="649" t="s">
        <v>595</v>
      </c>
      <c r="B1246" s="650" t="s">
        <v>3038</v>
      </c>
      <c r="C1246" s="651" t="s">
        <v>615</v>
      </c>
      <c r="D1246" s="652" t="s">
        <v>3043</v>
      </c>
      <c r="E1246" s="651" t="s">
        <v>1482</v>
      </c>
      <c r="F1246" s="652" t="s">
        <v>3047</v>
      </c>
      <c r="G1246" s="651" t="s">
        <v>1281</v>
      </c>
      <c r="H1246" s="651" t="s">
        <v>1525</v>
      </c>
      <c r="I1246" s="651" t="s">
        <v>1526</v>
      </c>
      <c r="J1246" s="651" t="s">
        <v>1527</v>
      </c>
      <c r="K1246" s="651" t="s">
        <v>1528</v>
      </c>
      <c r="L1246" s="653">
        <v>198.25999380638149</v>
      </c>
      <c r="M1246" s="653">
        <v>2</v>
      </c>
      <c r="N1246" s="654">
        <v>396.51998761276298</v>
      </c>
    </row>
    <row r="1247" spans="1:14" ht="14.4" customHeight="1" x14ac:dyDescent="0.3">
      <c r="A1247" s="649" t="s">
        <v>595</v>
      </c>
      <c r="B1247" s="650" t="s">
        <v>3038</v>
      </c>
      <c r="C1247" s="651" t="s">
        <v>615</v>
      </c>
      <c r="D1247" s="652" t="s">
        <v>3043</v>
      </c>
      <c r="E1247" s="651" t="s">
        <v>1482</v>
      </c>
      <c r="F1247" s="652" t="s">
        <v>3047</v>
      </c>
      <c r="G1247" s="651" t="s">
        <v>1281</v>
      </c>
      <c r="H1247" s="651" t="s">
        <v>1529</v>
      </c>
      <c r="I1247" s="651" t="s">
        <v>1529</v>
      </c>
      <c r="J1247" s="651" t="s">
        <v>1519</v>
      </c>
      <c r="K1247" s="651" t="s">
        <v>1530</v>
      </c>
      <c r="L1247" s="653">
        <v>183.36988621702207</v>
      </c>
      <c r="M1247" s="653">
        <v>42</v>
      </c>
      <c r="N1247" s="654">
        <v>7701.5352211149266</v>
      </c>
    </row>
    <row r="1248" spans="1:14" ht="14.4" customHeight="1" x14ac:dyDescent="0.3">
      <c r="A1248" s="649" t="s">
        <v>595</v>
      </c>
      <c r="B1248" s="650" t="s">
        <v>3038</v>
      </c>
      <c r="C1248" s="651" t="s">
        <v>615</v>
      </c>
      <c r="D1248" s="652" t="s">
        <v>3043</v>
      </c>
      <c r="E1248" s="651" t="s">
        <v>1482</v>
      </c>
      <c r="F1248" s="652" t="s">
        <v>3047</v>
      </c>
      <c r="G1248" s="651" t="s">
        <v>1281</v>
      </c>
      <c r="H1248" s="651" t="s">
        <v>2982</v>
      </c>
      <c r="I1248" s="651" t="s">
        <v>2983</v>
      </c>
      <c r="J1248" s="651" t="s">
        <v>2984</v>
      </c>
      <c r="K1248" s="651" t="s">
        <v>2342</v>
      </c>
      <c r="L1248" s="653">
        <v>40.569999999999993</v>
      </c>
      <c r="M1248" s="653">
        <v>6</v>
      </c>
      <c r="N1248" s="654">
        <v>243.41999999999996</v>
      </c>
    </row>
    <row r="1249" spans="1:14" ht="14.4" customHeight="1" x14ac:dyDescent="0.3">
      <c r="A1249" s="649" t="s">
        <v>595</v>
      </c>
      <c r="B1249" s="650" t="s">
        <v>3038</v>
      </c>
      <c r="C1249" s="651" t="s">
        <v>615</v>
      </c>
      <c r="D1249" s="652" t="s">
        <v>3043</v>
      </c>
      <c r="E1249" s="651" t="s">
        <v>1531</v>
      </c>
      <c r="F1249" s="652" t="s">
        <v>3048</v>
      </c>
      <c r="G1249" s="651" t="s">
        <v>639</v>
      </c>
      <c r="H1249" s="651" t="s">
        <v>2349</v>
      </c>
      <c r="I1249" s="651" t="s">
        <v>2350</v>
      </c>
      <c r="J1249" s="651" t="s">
        <v>2351</v>
      </c>
      <c r="K1249" s="651" t="s">
        <v>2352</v>
      </c>
      <c r="L1249" s="653">
        <v>33.6</v>
      </c>
      <c r="M1249" s="653">
        <v>-16</v>
      </c>
      <c r="N1249" s="654">
        <v>-537.6</v>
      </c>
    </row>
    <row r="1250" spans="1:14" ht="14.4" customHeight="1" x14ac:dyDescent="0.3">
      <c r="A1250" s="649" t="s">
        <v>595</v>
      </c>
      <c r="B1250" s="650" t="s">
        <v>3038</v>
      </c>
      <c r="C1250" s="651" t="s">
        <v>615</v>
      </c>
      <c r="D1250" s="652" t="s">
        <v>3043</v>
      </c>
      <c r="E1250" s="651" t="s">
        <v>1531</v>
      </c>
      <c r="F1250" s="652" t="s">
        <v>3048</v>
      </c>
      <c r="G1250" s="651" t="s">
        <v>639</v>
      </c>
      <c r="H1250" s="651" t="s">
        <v>2353</v>
      </c>
      <c r="I1250" s="651" t="s">
        <v>2353</v>
      </c>
      <c r="J1250" s="651" t="s">
        <v>2354</v>
      </c>
      <c r="K1250" s="651" t="s">
        <v>2355</v>
      </c>
      <c r="L1250" s="653">
        <v>72.84</v>
      </c>
      <c r="M1250" s="653">
        <v>2</v>
      </c>
      <c r="N1250" s="654">
        <v>145.68</v>
      </c>
    </row>
    <row r="1251" spans="1:14" ht="14.4" customHeight="1" x14ac:dyDescent="0.3">
      <c r="A1251" s="649" t="s">
        <v>595</v>
      </c>
      <c r="B1251" s="650" t="s">
        <v>3038</v>
      </c>
      <c r="C1251" s="651" t="s">
        <v>615</v>
      </c>
      <c r="D1251" s="652" t="s">
        <v>3043</v>
      </c>
      <c r="E1251" s="651" t="s">
        <v>1531</v>
      </c>
      <c r="F1251" s="652" t="s">
        <v>3048</v>
      </c>
      <c r="G1251" s="651" t="s">
        <v>639</v>
      </c>
      <c r="H1251" s="651" t="s">
        <v>1539</v>
      </c>
      <c r="I1251" s="651" t="s">
        <v>1540</v>
      </c>
      <c r="J1251" s="651" t="s">
        <v>1541</v>
      </c>
      <c r="K1251" s="651" t="s">
        <v>1542</v>
      </c>
      <c r="L1251" s="653">
        <v>39.349931827474201</v>
      </c>
      <c r="M1251" s="653">
        <v>2</v>
      </c>
      <c r="N1251" s="654">
        <v>78.699863654948402</v>
      </c>
    </row>
    <row r="1252" spans="1:14" ht="14.4" customHeight="1" x14ac:dyDescent="0.3">
      <c r="A1252" s="649" t="s">
        <v>595</v>
      </c>
      <c r="B1252" s="650" t="s">
        <v>3038</v>
      </c>
      <c r="C1252" s="651" t="s">
        <v>615</v>
      </c>
      <c r="D1252" s="652" t="s">
        <v>3043</v>
      </c>
      <c r="E1252" s="651" t="s">
        <v>1531</v>
      </c>
      <c r="F1252" s="652" t="s">
        <v>3048</v>
      </c>
      <c r="G1252" s="651" t="s">
        <v>639</v>
      </c>
      <c r="H1252" s="651" t="s">
        <v>2360</v>
      </c>
      <c r="I1252" s="651" t="s">
        <v>2361</v>
      </c>
      <c r="J1252" s="651" t="s">
        <v>2362</v>
      </c>
      <c r="K1252" s="651" t="s">
        <v>2363</v>
      </c>
      <c r="L1252" s="653">
        <v>26.812499999999993</v>
      </c>
      <c r="M1252" s="653">
        <v>4</v>
      </c>
      <c r="N1252" s="654">
        <v>107.24999999999997</v>
      </c>
    </row>
    <row r="1253" spans="1:14" ht="14.4" customHeight="1" x14ac:dyDescent="0.3">
      <c r="A1253" s="649" t="s">
        <v>595</v>
      </c>
      <c r="B1253" s="650" t="s">
        <v>3038</v>
      </c>
      <c r="C1253" s="651" t="s">
        <v>615</v>
      </c>
      <c r="D1253" s="652" t="s">
        <v>3043</v>
      </c>
      <c r="E1253" s="651" t="s">
        <v>1531</v>
      </c>
      <c r="F1253" s="652" t="s">
        <v>3048</v>
      </c>
      <c r="G1253" s="651" t="s">
        <v>639</v>
      </c>
      <c r="H1253" s="651" t="s">
        <v>1551</v>
      </c>
      <c r="I1253" s="651" t="s">
        <v>1552</v>
      </c>
      <c r="J1253" s="651" t="s">
        <v>1553</v>
      </c>
      <c r="K1253" s="651" t="s">
        <v>1554</v>
      </c>
      <c r="L1253" s="653">
        <v>433.70994323394666</v>
      </c>
      <c r="M1253" s="653">
        <v>14.5</v>
      </c>
      <c r="N1253" s="654">
        <v>6288.7941768922265</v>
      </c>
    </row>
    <row r="1254" spans="1:14" ht="14.4" customHeight="1" x14ac:dyDescent="0.3">
      <c r="A1254" s="649" t="s">
        <v>595</v>
      </c>
      <c r="B1254" s="650" t="s">
        <v>3038</v>
      </c>
      <c r="C1254" s="651" t="s">
        <v>615</v>
      </c>
      <c r="D1254" s="652" t="s">
        <v>3043</v>
      </c>
      <c r="E1254" s="651" t="s">
        <v>1531</v>
      </c>
      <c r="F1254" s="652" t="s">
        <v>3048</v>
      </c>
      <c r="G1254" s="651" t="s">
        <v>639</v>
      </c>
      <c r="H1254" s="651" t="s">
        <v>1555</v>
      </c>
      <c r="I1254" s="651" t="s">
        <v>1556</v>
      </c>
      <c r="J1254" s="651" t="s">
        <v>1557</v>
      </c>
      <c r="K1254" s="651" t="s">
        <v>1558</v>
      </c>
      <c r="L1254" s="653">
        <v>1525.5555929754078</v>
      </c>
      <c r="M1254" s="653">
        <v>22.333333333333336</v>
      </c>
      <c r="N1254" s="654">
        <v>34070.741576450775</v>
      </c>
    </row>
    <row r="1255" spans="1:14" ht="14.4" customHeight="1" x14ac:dyDescent="0.3">
      <c r="A1255" s="649" t="s">
        <v>595</v>
      </c>
      <c r="B1255" s="650" t="s">
        <v>3038</v>
      </c>
      <c r="C1255" s="651" t="s">
        <v>615</v>
      </c>
      <c r="D1255" s="652" t="s">
        <v>3043</v>
      </c>
      <c r="E1255" s="651" t="s">
        <v>1531</v>
      </c>
      <c r="F1255" s="652" t="s">
        <v>3048</v>
      </c>
      <c r="G1255" s="651" t="s">
        <v>639</v>
      </c>
      <c r="H1255" s="651" t="s">
        <v>1559</v>
      </c>
      <c r="I1255" s="651" t="s">
        <v>1560</v>
      </c>
      <c r="J1255" s="651" t="s">
        <v>1561</v>
      </c>
      <c r="K1255" s="651" t="s">
        <v>1562</v>
      </c>
      <c r="L1255" s="653">
        <v>641.99</v>
      </c>
      <c r="M1255" s="653">
        <v>13</v>
      </c>
      <c r="N1255" s="654">
        <v>8345.8700000000008</v>
      </c>
    </row>
    <row r="1256" spans="1:14" ht="14.4" customHeight="1" x14ac:dyDescent="0.3">
      <c r="A1256" s="649" t="s">
        <v>595</v>
      </c>
      <c r="B1256" s="650" t="s">
        <v>3038</v>
      </c>
      <c r="C1256" s="651" t="s">
        <v>615</v>
      </c>
      <c r="D1256" s="652" t="s">
        <v>3043</v>
      </c>
      <c r="E1256" s="651" t="s">
        <v>1531</v>
      </c>
      <c r="F1256" s="652" t="s">
        <v>3048</v>
      </c>
      <c r="G1256" s="651" t="s">
        <v>639</v>
      </c>
      <c r="H1256" s="651" t="s">
        <v>1563</v>
      </c>
      <c r="I1256" s="651" t="s">
        <v>1563</v>
      </c>
      <c r="J1256" s="651" t="s">
        <v>1564</v>
      </c>
      <c r="K1256" s="651" t="s">
        <v>1565</v>
      </c>
      <c r="L1256" s="653">
        <v>610.95000000000005</v>
      </c>
      <c r="M1256" s="653">
        <v>3</v>
      </c>
      <c r="N1256" s="654">
        <v>1832.8500000000001</v>
      </c>
    </row>
    <row r="1257" spans="1:14" ht="14.4" customHeight="1" x14ac:dyDescent="0.3">
      <c r="A1257" s="649" t="s">
        <v>595</v>
      </c>
      <c r="B1257" s="650" t="s">
        <v>3038</v>
      </c>
      <c r="C1257" s="651" t="s">
        <v>615</v>
      </c>
      <c r="D1257" s="652" t="s">
        <v>3043</v>
      </c>
      <c r="E1257" s="651" t="s">
        <v>1531</v>
      </c>
      <c r="F1257" s="652" t="s">
        <v>3048</v>
      </c>
      <c r="G1257" s="651" t="s">
        <v>639</v>
      </c>
      <c r="H1257" s="651" t="s">
        <v>1566</v>
      </c>
      <c r="I1257" s="651" t="s">
        <v>1567</v>
      </c>
      <c r="J1257" s="651" t="s">
        <v>1568</v>
      </c>
      <c r="K1257" s="651" t="s">
        <v>1569</v>
      </c>
      <c r="L1257" s="653">
        <v>112.32731244963706</v>
      </c>
      <c r="M1257" s="653">
        <v>121.4</v>
      </c>
      <c r="N1257" s="654">
        <v>13636.53573138594</v>
      </c>
    </row>
    <row r="1258" spans="1:14" ht="14.4" customHeight="1" x14ac:dyDescent="0.3">
      <c r="A1258" s="649" t="s">
        <v>595</v>
      </c>
      <c r="B1258" s="650" t="s">
        <v>3038</v>
      </c>
      <c r="C1258" s="651" t="s">
        <v>615</v>
      </c>
      <c r="D1258" s="652" t="s">
        <v>3043</v>
      </c>
      <c r="E1258" s="651" t="s">
        <v>1531</v>
      </c>
      <c r="F1258" s="652" t="s">
        <v>3048</v>
      </c>
      <c r="G1258" s="651" t="s">
        <v>639</v>
      </c>
      <c r="H1258" s="651" t="s">
        <v>1570</v>
      </c>
      <c r="I1258" s="651" t="s">
        <v>1571</v>
      </c>
      <c r="J1258" s="651" t="s">
        <v>1572</v>
      </c>
      <c r="K1258" s="651" t="s">
        <v>1573</v>
      </c>
      <c r="L1258" s="653">
        <v>2899.2109171451848</v>
      </c>
      <c r="M1258" s="653">
        <v>17.5</v>
      </c>
      <c r="N1258" s="654">
        <v>50736.191050040732</v>
      </c>
    </row>
    <row r="1259" spans="1:14" ht="14.4" customHeight="1" x14ac:dyDescent="0.3">
      <c r="A1259" s="649" t="s">
        <v>595</v>
      </c>
      <c r="B1259" s="650" t="s">
        <v>3038</v>
      </c>
      <c r="C1259" s="651" t="s">
        <v>615</v>
      </c>
      <c r="D1259" s="652" t="s">
        <v>3043</v>
      </c>
      <c r="E1259" s="651" t="s">
        <v>1531</v>
      </c>
      <c r="F1259" s="652" t="s">
        <v>3048</v>
      </c>
      <c r="G1259" s="651" t="s">
        <v>639</v>
      </c>
      <c r="H1259" s="651" t="s">
        <v>2985</v>
      </c>
      <c r="I1259" s="651" t="s">
        <v>2986</v>
      </c>
      <c r="J1259" s="651" t="s">
        <v>2987</v>
      </c>
      <c r="K1259" s="651" t="s">
        <v>2988</v>
      </c>
      <c r="L1259" s="653">
        <v>161.91999999999999</v>
      </c>
      <c r="M1259" s="653">
        <v>20</v>
      </c>
      <c r="N1259" s="654">
        <v>3238.3999999999996</v>
      </c>
    </row>
    <row r="1260" spans="1:14" ht="14.4" customHeight="1" x14ac:dyDescent="0.3">
      <c r="A1260" s="649" t="s">
        <v>595</v>
      </c>
      <c r="B1260" s="650" t="s">
        <v>3038</v>
      </c>
      <c r="C1260" s="651" t="s">
        <v>615</v>
      </c>
      <c r="D1260" s="652" t="s">
        <v>3043</v>
      </c>
      <c r="E1260" s="651" t="s">
        <v>1531</v>
      </c>
      <c r="F1260" s="652" t="s">
        <v>3048</v>
      </c>
      <c r="G1260" s="651" t="s">
        <v>639</v>
      </c>
      <c r="H1260" s="651" t="s">
        <v>1574</v>
      </c>
      <c r="I1260" s="651" t="s">
        <v>1575</v>
      </c>
      <c r="J1260" s="651" t="s">
        <v>1576</v>
      </c>
      <c r="K1260" s="651" t="s">
        <v>1577</v>
      </c>
      <c r="L1260" s="653">
        <v>81.099999999999994</v>
      </c>
      <c r="M1260" s="653">
        <v>35</v>
      </c>
      <c r="N1260" s="654">
        <v>2838.5</v>
      </c>
    </row>
    <row r="1261" spans="1:14" ht="14.4" customHeight="1" x14ac:dyDescent="0.3">
      <c r="A1261" s="649" t="s">
        <v>595</v>
      </c>
      <c r="B1261" s="650" t="s">
        <v>3038</v>
      </c>
      <c r="C1261" s="651" t="s">
        <v>615</v>
      </c>
      <c r="D1261" s="652" t="s">
        <v>3043</v>
      </c>
      <c r="E1261" s="651" t="s">
        <v>1531</v>
      </c>
      <c r="F1261" s="652" t="s">
        <v>3048</v>
      </c>
      <c r="G1261" s="651" t="s">
        <v>639</v>
      </c>
      <c r="H1261" s="651" t="s">
        <v>1578</v>
      </c>
      <c r="I1261" s="651" t="s">
        <v>1579</v>
      </c>
      <c r="J1261" s="651" t="s">
        <v>1580</v>
      </c>
      <c r="K1261" s="651" t="s">
        <v>1581</v>
      </c>
      <c r="L1261" s="653">
        <v>678.12009623370784</v>
      </c>
      <c r="M1261" s="653">
        <v>7.2</v>
      </c>
      <c r="N1261" s="654">
        <v>4882.4646928826969</v>
      </c>
    </row>
    <row r="1262" spans="1:14" ht="14.4" customHeight="1" x14ac:dyDescent="0.3">
      <c r="A1262" s="649" t="s">
        <v>595</v>
      </c>
      <c r="B1262" s="650" t="s">
        <v>3038</v>
      </c>
      <c r="C1262" s="651" t="s">
        <v>615</v>
      </c>
      <c r="D1262" s="652" t="s">
        <v>3043</v>
      </c>
      <c r="E1262" s="651" t="s">
        <v>1531</v>
      </c>
      <c r="F1262" s="652" t="s">
        <v>3048</v>
      </c>
      <c r="G1262" s="651" t="s">
        <v>639</v>
      </c>
      <c r="H1262" s="651" t="s">
        <v>1582</v>
      </c>
      <c r="I1262" s="651" t="s">
        <v>1583</v>
      </c>
      <c r="J1262" s="651" t="s">
        <v>1584</v>
      </c>
      <c r="K1262" s="651" t="s">
        <v>1585</v>
      </c>
      <c r="L1262" s="653">
        <v>605.26830394593264</v>
      </c>
      <c r="M1262" s="653">
        <v>9.7000000000000011</v>
      </c>
      <c r="N1262" s="654">
        <v>5871.1025482755476</v>
      </c>
    </row>
    <row r="1263" spans="1:14" ht="14.4" customHeight="1" x14ac:dyDescent="0.3">
      <c r="A1263" s="649" t="s">
        <v>595</v>
      </c>
      <c r="B1263" s="650" t="s">
        <v>3038</v>
      </c>
      <c r="C1263" s="651" t="s">
        <v>615</v>
      </c>
      <c r="D1263" s="652" t="s">
        <v>3043</v>
      </c>
      <c r="E1263" s="651" t="s">
        <v>1531</v>
      </c>
      <c r="F1263" s="652" t="s">
        <v>3048</v>
      </c>
      <c r="G1263" s="651" t="s">
        <v>639</v>
      </c>
      <c r="H1263" s="651" t="s">
        <v>1586</v>
      </c>
      <c r="I1263" s="651" t="s">
        <v>1587</v>
      </c>
      <c r="J1263" s="651" t="s">
        <v>1588</v>
      </c>
      <c r="K1263" s="651" t="s">
        <v>1589</v>
      </c>
      <c r="L1263" s="653">
        <v>517.5</v>
      </c>
      <c r="M1263" s="653">
        <v>5.4</v>
      </c>
      <c r="N1263" s="654">
        <v>2794.5</v>
      </c>
    </row>
    <row r="1264" spans="1:14" ht="14.4" customHeight="1" x14ac:dyDescent="0.3">
      <c r="A1264" s="649" t="s">
        <v>595</v>
      </c>
      <c r="B1264" s="650" t="s">
        <v>3038</v>
      </c>
      <c r="C1264" s="651" t="s">
        <v>615</v>
      </c>
      <c r="D1264" s="652" t="s">
        <v>3043</v>
      </c>
      <c r="E1264" s="651" t="s">
        <v>1531</v>
      </c>
      <c r="F1264" s="652" t="s">
        <v>3048</v>
      </c>
      <c r="G1264" s="651" t="s">
        <v>639</v>
      </c>
      <c r="H1264" s="651" t="s">
        <v>1594</v>
      </c>
      <c r="I1264" s="651" t="s">
        <v>1594</v>
      </c>
      <c r="J1264" s="651" t="s">
        <v>1595</v>
      </c>
      <c r="K1264" s="651" t="s">
        <v>1596</v>
      </c>
      <c r="L1264" s="653">
        <v>814.63</v>
      </c>
      <c r="M1264" s="653">
        <v>1.5</v>
      </c>
      <c r="N1264" s="654">
        <v>1221.9449999999999</v>
      </c>
    </row>
    <row r="1265" spans="1:14" ht="14.4" customHeight="1" x14ac:dyDescent="0.3">
      <c r="A1265" s="649" t="s">
        <v>595</v>
      </c>
      <c r="B1265" s="650" t="s">
        <v>3038</v>
      </c>
      <c r="C1265" s="651" t="s">
        <v>615</v>
      </c>
      <c r="D1265" s="652" t="s">
        <v>3043</v>
      </c>
      <c r="E1265" s="651" t="s">
        <v>1531</v>
      </c>
      <c r="F1265" s="652" t="s">
        <v>3048</v>
      </c>
      <c r="G1265" s="651" t="s">
        <v>639</v>
      </c>
      <c r="H1265" s="651" t="s">
        <v>1601</v>
      </c>
      <c r="I1265" s="651" t="s">
        <v>1601</v>
      </c>
      <c r="J1265" s="651" t="s">
        <v>1602</v>
      </c>
      <c r="K1265" s="651" t="s">
        <v>1603</v>
      </c>
      <c r="L1265" s="653">
        <v>1495</v>
      </c>
      <c r="M1265" s="653">
        <v>8</v>
      </c>
      <c r="N1265" s="654">
        <v>11960</v>
      </c>
    </row>
    <row r="1266" spans="1:14" ht="14.4" customHeight="1" x14ac:dyDescent="0.3">
      <c r="A1266" s="649" t="s">
        <v>595</v>
      </c>
      <c r="B1266" s="650" t="s">
        <v>3038</v>
      </c>
      <c r="C1266" s="651" t="s">
        <v>615</v>
      </c>
      <c r="D1266" s="652" t="s">
        <v>3043</v>
      </c>
      <c r="E1266" s="651" t="s">
        <v>1531</v>
      </c>
      <c r="F1266" s="652" t="s">
        <v>3048</v>
      </c>
      <c r="G1266" s="651" t="s">
        <v>639</v>
      </c>
      <c r="H1266" s="651" t="s">
        <v>2383</v>
      </c>
      <c r="I1266" s="651" t="s">
        <v>2384</v>
      </c>
      <c r="J1266" s="651" t="s">
        <v>2385</v>
      </c>
      <c r="K1266" s="651" t="s">
        <v>2386</v>
      </c>
      <c r="L1266" s="653">
        <v>82.800447570567727</v>
      </c>
      <c r="M1266" s="653">
        <v>54</v>
      </c>
      <c r="N1266" s="654">
        <v>4471.2241688106569</v>
      </c>
    </row>
    <row r="1267" spans="1:14" ht="14.4" customHeight="1" x14ac:dyDescent="0.3">
      <c r="A1267" s="649" t="s">
        <v>595</v>
      </c>
      <c r="B1267" s="650" t="s">
        <v>3038</v>
      </c>
      <c r="C1267" s="651" t="s">
        <v>615</v>
      </c>
      <c r="D1267" s="652" t="s">
        <v>3043</v>
      </c>
      <c r="E1267" s="651" t="s">
        <v>1531</v>
      </c>
      <c r="F1267" s="652" t="s">
        <v>3048</v>
      </c>
      <c r="G1267" s="651" t="s">
        <v>639</v>
      </c>
      <c r="H1267" s="651" t="s">
        <v>1604</v>
      </c>
      <c r="I1267" s="651" t="s">
        <v>1605</v>
      </c>
      <c r="J1267" s="651" t="s">
        <v>1606</v>
      </c>
      <c r="K1267" s="651" t="s">
        <v>1607</v>
      </c>
      <c r="L1267" s="653">
        <v>246.34610877711984</v>
      </c>
      <c r="M1267" s="653">
        <v>10</v>
      </c>
      <c r="N1267" s="654">
        <v>2463.4610877711984</v>
      </c>
    </row>
    <row r="1268" spans="1:14" ht="14.4" customHeight="1" x14ac:dyDescent="0.3">
      <c r="A1268" s="649" t="s">
        <v>595</v>
      </c>
      <c r="B1268" s="650" t="s">
        <v>3038</v>
      </c>
      <c r="C1268" s="651" t="s">
        <v>615</v>
      </c>
      <c r="D1268" s="652" t="s">
        <v>3043</v>
      </c>
      <c r="E1268" s="651" t="s">
        <v>1531</v>
      </c>
      <c r="F1268" s="652" t="s">
        <v>3048</v>
      </c>
      <c r="G1268" s="651" t="s">
        <v>639</v>
      </c>
      <c r="H1268" s="651" t="s">
        <v>1611</v>
      </c>
      <c r="I1268" s="651" t="s">
        <v>1611</v>
      </c>
      <c r="J1268" s="651" t="s">
        <v>1612</v>
      </c>
      <c r="K1268" s="651" t="s">
        <v>1613</v>
      </c>
      <c r="L1268" s="653">
        <v>1851.4999999999991</v>
      </c>
      <c r="M1268" s="653">
        <v>2.4</v>
      </c>
      <c r="N1268" s="654">
        <v>4443.5999999999976</v>
      </c>
    </row>
    <row r="1269" spans="1:14" ht="14.4" customHeight="1" x14ac:dyDescent="0.3">
      <c r="A1269" s="649" t="s">
        <v>595</v>
      </c>
      <c r="B1269" s="650" t="s">
        <v>3038</v>
      </c>
      <c r="C1269" s="651" t="s">
        <v>615</v>
      </c>
      <c r="D1269" s="652" t="s">
        <v>3043</v>
      </c>
      <c r="E1269" s="651" t="s">
        <v>1531</v>
      </c>
      <c r="F1269" s="652" t="s">
        <v>3048</v>
      </c>
      <c r="G1269" s="651" t="s">
        <v>639</v>
      </c>
      <c r="H1269" s="651" t="s">
        <v>2989</v>
      </c>
      <c r="I1269" s="651" t="s">
        <v>2990</v>
      </c>
      <c r="J1269" s="651" t="s">
        <v>2991</v>
      </c>
      <c r="K1269" s="651" t="s">
        <v>2992</v>
      </c>
      <c r="L1269" s="653">
        <v>0</v>
      </c>
      <c r="M1269" s="653">
        <v>0</v>
      </c>
      <c r="N1269" s="654">
        <v>0</v>
      </c>
    </row>
    <row r="1270" spans="1:14" ht="14.4" customHeight="1" x14ac:dyDescent="0.3">
      <c r="A1270" s="649" t="s">
        <v>595</v>
      </c>
      <c r="B1270" s="650" t="s">
        <v>3038</v>
      </c>
      <c r="C1270" s="651" t="s">
        <v>615</v>
      </c>
      <c r="D1270" s="652" t="s">
        <v>3043</v>
      </c>
      <c r="E1270" s="651" t="s">
        <v>1531</v>
      </c>
      <c r="F1270" s="652" t="s">
        <v>3048</v>
      </c>
      <c r="G1270" s="651" t="s">
        <v>639</v>
      </c>
      <c r="H1270" s="651" t="s">
        <v>1614</v>
      </c>
      <c r="I1270" s="651" t="s">
        <v>1615</v>
      </c>
      <c r="J1270" s="651" t="s">
        <v>1616</v>
      </c>
      <c r="K1270" s="651" t="s">
        <v>1600</v>
      </c>
      <c r="L1270" s="653">
        <v>819.94921699531665</v>
      </c>
      <c r="M1270" s="653">
        <v>0.6</v>
      </c>
      <c r="N1270" s="654">
        <v>491.96953019718995</v>
      </c>
    </row>
    <row r="1271" spans="1:14" ht="14.4" customHeight="1" x14ac:dyDescent="0.3">
      <c r="A1271" s="649" t="s">
        <v>595</v>
      </c>
      <c r="B1271" s="650" t="s">
        <v>3038</v>
      </c>
      <c r="C1271" s="651" t="s">
        <v>615</v>
      </c>
      <c r="D1271" s="652" t="s">
        <v>3043</v>
      </c>
      <c r="E1271" s="651" t="s">
        <v>1531</v>
      </c>
      <c r="F1271" s="652" t="s">
        <v>3048</v>
      </c>
      <c r="G1271" s="651" t="s">
        <v>639</v>
      </c>
      <c r="H1271" s="651" t="s">
        <v>1621</v>
      </c>
      <c r="I1271" s="651" t="s">
        <v>1621</v>
      </c>
      <c r="J1271" s="651" t="s">
        <v>1622</v>
      </c>
      <c r="K1271" s="651" t="s">
        <v>1623</v>
      </c>
      <c r="L1271" s="653">
        <v>920</v>
      </c>
      <c r="M1271" s="653">
        <v>1</v>
      </c>
      <c r="N1271" s="654">
        <v>920</v>
      </c>
    </row>
    <row r="1272" spans="1:14" ht="14.4" customHeight="1" x14ac:dyDescent="0.3">
      <c r="A1272" s="649" t="s">
        <v>595</v>
      </c>
      <c r="B1272" s="650" t="s">
        <v>3038</v>
      </c>
      <c r="C1272" s="651" t="s">
        <v>615</v>
      </c>
      <c r="D1272" s="652" t="s">
        <v>3043</v>
      </c>
      <c r="E1272" s="651" t="s">
        <v>1531</v>
      </c>
      <c r="F1272" s="652" t="s">
        <v>3048</v>
      </c>
      <c r="G1272" s="651" t="s">
        <v>639</v>
      </c>
      <c r="H1272" s="651" t="s">
        <v>2993</v>
      </c>
      <c r="I1272" s="651" t="s">
        <v>2993</v>
      </c>
      <c r="J1272" s="651" t="s">
        <v>2351</v>
      </c>
      <c r="K1272" s="651" t="s">
        <v>2352</v>
      </c>
      <c r="L1272" s="653">
        <v>35.259997171809935</v>
      </c>
      <c r="M1272" s="653">
        <v>40</v>
      </c>
      <c r="N1272" s="654">
        <v>1410.3998868723975</v>
      </c>
    </row>
    <row r="1273" spans="1:14" ht="14.4" customHeight="1" x14ac:dyDescent="0.3">
      <c r="A1273" s="649" t="s">
        <v>595</v>
      </c>
      <c r="B1273" s="650" t="s">
        <v>3038</v>
      </c>
      <c r="C1273" s="651" t="s">
        <v>615</v>
      </c>
      <c r="D1273" s="652" t="s">
        <v>3043</v>
      </c>
      <c r="E1273" s="651" t="s">
        <v>1531</v>
      </c>
      <c r="F1273" s="652" t="s">
        <v>3048</v>
      </c>
      <c r="G1273" s="651" t="s">
        <v>639</v>
      </c>
      <c r="H1273" s="651" t="s">
        <v>1624</v>
      </c>
      <c r="I1273" s="651" t="s">
        <v>1624</v>
      </c>
      <c r="J1273" s="651" t="s">
        <v>1625</v>
      </c>
      <c r="K1273" s="651" t="s">
        <v>1626</v>
      </c>
      <c r="L1273" s="653">
        <v>169.03868217054264</v>
      </c>
      <c r="M1273" s="653">
        <v>12.899999999999995</v>
      </c>
      <c r="N1273" s="654">
        <v>2180.5989999999993</v>
      </c>
    </row>
    <row r="1274" spans="1:14" ht="14.4" customHeight="1" x14ac:dyDescent="0.3">
      <c r="A1274" s="649" t="s">
        <v>595</v>
      </c>
      <c r="B1274" s="650" t="s">
        <v>3038</v>
      </c>
      <c r="C1274" s="651" t="s">
        <v>615</v>
      </c>
      <c r="D1274" s="652" t="s">
        <v>3043</v>
      </c>
      <c r="E1274" s="651" t="s">
        <v>1531</v>
      </c>
      <c r="F1274" s="652" t="s">
        <v>3048</v>
      </c>
      <c r="G1274" s="651" t="s">
        <v>1281</v>
      </c>
      <c r="H1274" s="651" t="s">
        <v>1627</v>
      </c>
      <c r="I1274" s="651" t="s">
        <v>1628</v>
      </c>
      <c r="J1274" s="651" t="s">
        <v>1629</v>
      </c>
      <c r="K1274" s="651" t="s">
        <v>1630</v>
      </c>
      <c r="L1274" s="653">
        <v>88.600244821161098</v>
      </c>
      <c r="M1274" s="653">
        <v>46</v>
      </c>
      <c r="N1274" s="654">
        <v>4075.6112617734107</v>
      </c>
    </row>
    <row r="1275" spans="1:14" ht="14.4" customHeight="1" x14ac:dyDescent="0.3">
      <c r="A1275" s="649" t="s">
        <v>595</v>
      </c>
      <c r="B1275" s="650" t="s">
        <v>3038</v>
      </c>
      <c r="C1275" s="651" t="s">
        <v>615</v>
      </c>
      <c r="D1275" s="652" t="s">
        <v>3043</v>
      </c>
      <c r="E1275" s="651" t="s">
        <v>1531</v>
      </c>
      <c r="F1275" s="652" t="s">
        <v>3048</v>
      </c>
      <c r="G1275" s="651" t="s">
        <v>1281</v>
      </c>
      <c r="H1275" s="651" t="s">
        <v>1631</v>
      </c>
      <c r="I1275" s="651" t="s">
        <v>1632</v>
      </c>
      <c r="J1275" s="651" t="s">
        <v>1633</v>
      </c>
      <c r="K1275" s="651" t="s">
        <v>1634</v>
      </c>
      <c r="L1275" s="653">
        <v>45.87133109047371</v>
      </c>
      <c r="M1275" s="653">
        <v>248</v>
      </c>
      <c r="N1275" s="654">
        <v>11376.090110437481</v>
      </c>
    </row>
    <row r="1276" spans="1:14" ht="14.4" customHeight="1" x14ac:dyDescent="0.3">
      <c r="A1276" s="649" t="s">
        <v>595</v>
      </c>
      <c r="B1276" s="650" t="s">
        <v>3038</v>
      </c>
      <c r="C1276" s="651" t="s">
        <v>615</v>
      </c>
      <c r="D1276" s="652" t="s">
        <v>3043</v>
      </c>
      <c r="E1276" s="651" t="s">
        <v>1531</v>
      </c>
      <c r="F1276" s="652" t="s">
        <v>3048</v>
      </c>
      <c r="G1276" s="651" t="s">
        <v>1281</v>
      </c>
      <c r="H1276" s="651" t="s">
        <v>1647</v>
      </c>
      <c r="I1276" s="651" t="s">
        <v>1648</v>
      </c>
      <c r="J1276" s="651" t="s">
        <v>1649</v>
      </c>
      <c r="K1276" s="651" t="s">
        <v>1650</v>
      </c>
      <c r="L1276" s="653">
        <v>261.05</v>
      </c>
      <c r="M1276" s="653">
        <v>25</v>
      </c>
      <c r="N1276" s="654">
        <v>6526.25</v>
      </c>
    </row>
    <row r="1277" spans="1:14" ht="14.4" customHeight="1" x14ac:dyDescent="0.3">
      <c r="A1277" s="649" t="s">
        <v>595</v>
      </c>
      <c r="B1277" s="650" t="s">
        <v>3038</v>
      </c>
      <c r="C1277" s="651" t="s">
        <v>615</v>
      </c>
      <c r="D1277" s="652" t="s">
        <v>3043</v>
      </c>
      <c r="E1277" s="651" t="s">
        <v>1531</v>
      </c>
      <c r="F1277" s="652" t="s">
        <v>3048</v>
      </c>
      <c r="G1277" s="651" t="s">
        <v>1281</v>
      </c>
      <c r="H1277" s="651" t="s">
        <v>1651</v>
      </c>
      <c r="I1277" s="651" t="s">
        <v>1652</v>
      </c>
      <c r="J1277" s="651" t="s">
        <v>1653</v>
      </c>
      <c r="K1277" s="651" t="s">
        <v>1573</v>
      </c>
      <c r="L1277" s="653">
        <v>206.99972910166079</v>
      </c>
      <c r="M1277" s="653">
        <v>1.5</v>
      </c>
      <c r="N1277" s="654">
        <v>310.49959365249117</v>
      </c>
    </row>
    <row r="1278" spans="1:14" ht="14.4" customHeight="1" x14ac:dyDescent="0.3">
      <c r="A1278" s="649" t="s">
        <v>595</v>
      </c>
      <c r="B1278" s="650" t="s">
        <v>3038</v>
      </c>
      <c r="C1278" s="651" t="s">
        <v>615</v>
      </c>
      <c r="D1278" s="652" t="s">
        <v>3043</v>
      </c>
      <c r="E1278" s="651" t="s">
        <v>1531</v>
      </c>
      <c r="F1278" s="652" t="s">
        <v>3048</v>
      </c>
      <c r="G1278" s="651" t="s">
        <v>1281</v>
      </c>
      <c r="H1278" s="651" t="s">
        <v>1662</v>
      </c>
      <c r="I1278" s="651" t="s">
        <v>1663</v>
      </c>
      <c r="J1278" s="651" t="s">
        <v>1664</v>
      </c>
      <c r="K1278" s="651" t="s">
        <v>1665</v>
      </c>
      <c r="L1278" s="653">
        <v>54.43</v>
      </c>
      <c r="M1278" s="653">
        <v>22</v>
      </c>
      <c r="N1278" s="654">
        <v>1197.46</v>
      </c>
    </row>
    <row r="1279" spans="1:14" ht="14.4" customHeight="1" x14ac:dyDescent="0.3">
      <c r="A1279" s="649" t="s">
        <v>595</v>
      </c>
      <c r="B1279" s="650" t="s">
        <v>3038</v>
      </c>
      <c r="C1279" s="651" t="s">
        <v>615</v>
      </c>
      <c r="D1279" s="652" t="s">
        <v>3043</v>
      </c>
      <c r="E1279" s="651" t="s">
        <v>1531</v>
      </c>
      <c r="F1279" s="652" t="s">
        <v>3048</v>
      </c>
      <c r="G1279" s="651" t="s">
        <v>1281</v>
      </c>
      <c r="H1279" s="651" t="s">
        <v>1666</v>
      </c>
      <c r="I1279" s="651" t="s">
        <v>1667</v>
      </c>
      <c r="J1279" s="651" t="s">
        <v>1629</v>
      </c>
      <c r="K1279" s="651" t="s">
        <v>1668</v>
      </c>
      <c r="L1279" s="653">
        <v>74.000266364033237</v>
      </c>
      <c r="M1279" s="653">
        <v>21</v>
      </c>
      <c r="N1279" s="654">
        <v>1554.0055936446979</v>
      </c>
    </row>
    <row r="1280" spans="1:14" ht="14.4" customHeight="1" x14ac:dyDescent="0.3">
      <c r="A1280" s="649" t="s">
        <v>595</v>
      </c>
      <c r="B1280" s="650" t="s">
        <v>3038</v>
      </c>
      <c r="C1280" s="651" t="s">
        <v>615</v>
      </c>
      <c r="D1280" s="652" t="s">
        <v>3043</v>
      </c>
      <c r="E1280" s="651" t="s">
        <v>1531</v>
      </c>
      <c r="F1280" s="652" t="s">
        <v>3048</v>
      </c>
      <c r="G1280" s="651" t="s">
        <v>1281</v>
      </c>
      <c r="H1280" s="651" t="s">
        <v>1669</v>
      </c>
      <c r="I1280" s="651" t="s">
        <v>1670</v>
      </c>
      <c r="J1280" s="651" t="s">
        <v>1671</v>
      </c>
      <c r="K1280" s="651" t="s">
        <v>1672</v>
      </c>
      <c r="L1280" s="653">
        <v>12584.317788437926</v>
      </c>
      <c r="M1280" s="653">
        <v>3</v>
      </c>
      <c r="N1280" s="654">
        <v>37752.953365313777</v>
      </c>
    </row>
    <row r="1281" spans="1:14" ht="14.4" customHeight="1" x14ac:dyDescent="0.3">
      <c r="A1281" s="649" t="s">
        <v>595</v>
      </c>
      <c r="B1281" s="650" t="s">
        <v>3038</v>
      </c>
      <c r="C1281" s="651" t="s">
        <v>615</v>
      </c>
      <c r="D1281" s="652" t="s">
        <v>3043</v>
      </c>
      <c r="E1281" s="651" t="s">
        <v>1681</v>
      </c>
      <c r="F1281" s="652" t="s">
        <v>3049</v>
      </c>
      <c r="G1281" s="651" t="s">
        <v>639</v>
      </c>
      <c r="H1281" s="651" t="s">
        <v>2751</v>
      </c>
      <c r="I1281" s="651" t="s">
        <v>2752</v>
      </c>
      <c r="J1281" s="651" t="s">
        <v>2753</v>
      </c>
      <c r="K1281" s="651" t="s">
        <v>2754</v>
      </c>
      <c r="L1281" s="653">
        <v>89.029600425372394</v>
      </c>
      <c r="M1281" s="653">
        <v>2</v>
      </c>
      <c r="N1281" s="654">
        <v>178.05920085074479</v>
      </c>
    </row>
    <row r="1282" spans="1:14" ht="14.4" customHeight="1" x14ac:dyDescent="0.3">
      <c r="A1282" s="649" t="s">
        <v>595</v>
      </c>
      <c r="B1282" s="650" t="s">
        <v>3038</v>
      </c>
      <c r="C1282" s="651" t="s">
        <v>615</v>
      </c>
      <c r="D1282" s="652" t="s">
        <v>3043</v>
      </c>
      <c r="E1282" s="651" t="s">
        <v>1681</v>
      </c>
      <c r="F1282" s="652" t="s">
        <v>3049</v>
      </c>
      <c r="G1282" s="651" t="s">
        <v>639</v>
      </c>
      <c r="H1282" s="651" t="s">
        <v>2755</v>
      </c>
      <c r="I1282" s="651" t="s">
        <v>2756</v>
      </c>
      <c r="J1282" s="651" t="s">
        <v>2757</v>
      </c>
      <c r="K1282" s="651" t="s">
        <v>2758</v>
      </c>
      <c r="L1282" s="653">
        <v>7690.0015000000003</v>
      </c>
      <c r="M1282" s="653">
        <v>8</v>
      </c>
      <c r="N1282" s="654">
        <v>61520.012000000002</v>
      </c>
    </row>
    <row r="1283" spans="1:14" ht="14.4" customHeight="1" x14ac:dyDescent="0.3">
      <c r="A1283" s="649" t="s">
        <v>595</v>
      </c>
      <c r="B1283" s="650" t="s">
        <v>3038</v>
      </c>
      <c r="C1283" s="651" t="s">
        <v>615</v>
      </c>
      <c r="D1283" s="652" t="s">
        <v>3043</v>
      </c>
      <c r="E1283" s="651" t="s">
        <v>1681</v>
      </c>
      <c r="F1283" s="652" t="s">
        <v>3049</v>
      </c>
      <c r="G1283" s="651" t="s">
        <v>1281</v>
      </c>
      <c r="H1283" s="651" t="s">
        <v>1686</v>
      </c>
      <c r="I1283" s="651" t="s">
        <v>1687</v>
      </c>
      <c r="J1283" s="651" t="s">
        <v>1688</v>
      </c>
      <c r="K1283" s="651"/>
      <c r="L1283" s="653">
        <v>34.223012936383213</v>
      </c>
      <c r="M1283" s="653">
        <v>137</v>
      </c>
      <c r="N1283" s="654">
        <v>4688.5527722845</v>
      </c>
    </row>
    <row r="1284" spans="1:14" ht="14.4" customHeight="1" x14ac:dyDescent="0.3">
      <c r="A1284" s="649" t="s">
        <v>595</v>
      </c>
      <c r="B1284" s="650" t="s">
        <v>3038</v>
      </c>
      <c r="C1284" s="651" t="s">
        <v>615</v>
      </c>
      <c r="D1284" s="652" t="s">
        <v>3043</v>
      </c>
      <c r="E1284" s="651" t="s">
        <v>1681</v>
      </c>
      <c r="F1284" s="652" t="s">
        <v>3049</v>
      </c>
      <c r="G1284" s="651" t="s">
        <v>1281</v>
      </c>
      <c r="H1284" s="651" t="s">
        <v>2994</v>
      </c>
      <c r="I1284" s="651" t="s">
        <v>2995</v>
      </c>
      <c r="J1284" s="651" t="s">
        <v>1698</v>
      </c>
      <c r="K1284" s="651" t="s">
        <v>2996</v>
      </c>
      <c r="L1284" s="653">
        <v>2995.212089172172</v>
      </c>
      <c r="M1284" s="653">
        <v>43</v>
      </c>
      <c r="N1284" s="654">
        <v>128794.11983440339</v>
      </c>
    </row>
    <row r="1285" spans="1:14" ht="14.4" customHeight="1" x14ac:dyDescent="0.3">
      <c r="A1285" s="649" t="s">
        <v>595</v>
      </c>
      <c r="B1285" s="650" t="s">
        <v>3038</v>
      </c>
      <c r="C1285" s="651" t="s">
        <v>615</v>
      </c>
      <c r="D1285" s="652" t="s">
        <v>3043</v>
      </c>
      <c r="E1285" s="651" t="s">
        <v>1700</v>
      </c>
      <c r="F1285" s="652" t="s">
        <v>3050</v>
      </c>
      <c r="G1285" s="651"/>
      <c r="H1285" s="651"/>
      <c r="I1285" s="651" t="s">
        <v>1703</v>
      </c>
      <c r="J1285" s="651" t="s">
        <v>1704</v>
      </c>
      <c r="K1285" s="651"/>
      <c r="L1285" s="653">
        <v>1407.5400000000002</v>
      </c>
      <c r="M1285" s="653">
        <v>57</v>
      </c>
      <c r="N1285" s="654">
        <v>80229.780000000013</v>
      </c>
    </row>
    <row r="1286" spans="1:14" ht="14.4" customHeight="1" x14ac:dyDescent="0.3">
      <c r="A1286" s="649" t="s">
        <v>595</v>
      </c>
      <c r="B1286" s="650" t="s">
        <v>3038</v>
      </c>
      <c r="C1286" s="651" t="s">
        <v>618</v>
      </c>
      <c r="D1286" s="652" t="s">
        <v>3044</v>
      </c>
      <c r="E1286" s="651" t="s">
        <v>627</v>
      </c>
      <c r="F1286" s="652" t="s">
        <v>3046</v>
      </c>
      <c r="G1286" s="651" t="s">
        <v>639</v>
      </c>
      <c r="H1286" s="651" t="s">
        <v>2997</v>
      </c>
      <c r="I1286" s="651" t="s">
        <v>2998</v>
      </c>
      <c r="J1286" s="651" t="s">
        <v>2999</v>
      </c>
      <c r="K1286" s="651" t="s">
        <v>3000</v>
      </c>
      <c r="L1286" s="653">
        <v>8509.6022222222218</v>
      </c>
      <c r="M1286" s="653">
        <v>9</v>
      </c>
      <c r="N1286" s="654">
        <v>76586.42</v>
      </c>
    </row>
    <row r="1287" spans="1:14" ht="14.4" customHeight="1" x14ac:dyDescent="0.3">
      <c r="A1287" s="649" t="s">
        <v>595</v>
      </c>
      <c r="B1287" s="650" t="s">
        <v>3038</v>
      </c>
      <c r="C1287" s="651" t="s">
        <v>618</v>
      </c>
      <c r="D1287" s="652" t="s">
        <v>3044</v>
      </c>
      <c r="E1287" s="651" t="s">
        <v>627</v>
      </c>
      <c r="F1287" s="652" t="s">
        <v>3046</v>
      </c>
      <c r="G1287" s="651" t="s">
        <v>639</v>
      </c>
      <c r="H1287" s="651" t="s">
        <v>3001</v>
      </c>
      <c r="I1287" s="651" t="s">
        <v>3002</v>
      </c>
      <c r="J1287" s="651" t="s">
        <v>2999</v>
      </c>
      <c r="K1287" s="651" t="s">
        <v>3003</v>
      </c>
      <c r="L1287" s="653">
        <v>1504.9450000000002</v>
      </c>
      <c r="M1287" s="653">
        <v>4</v>
      </c>
      <c r="N1287" s="654">
        <v>6019.7800000000007</v>
      </c>
    </row>
    <row r="1288" spans="1:14" ht="14.4" customHeight="1" x14ac:dyDescent="0.3">
      <c r="A1288" s="649" t="s">
        <v>595</v>
      </c>
      <c r="B1288" s="650" t="s">
        <v>3038</v>
      </c>
      <c r="C1288" s="651" t="s">
        <v>618</v>
      </c>
      <c r="D1288" s="652" t="s">
        <v>3044</v>
      </c>
      <c r="E1288" s="651" t="s">
        <v>627</v>
      </c>
      <c r="F1288" s="652" t="s">
        <v>3046</v>
      </c>
      <c r="G1288" s="651" t="s">
        <v>639</v>
      </c>
      <c r="H1288" s="651" t="s">
        <v>3004</v>
      </c>
      <c r="I1288" s="651" t="s">
        <v>3005</v>
      </c>
      <c r="J1288" s="651" t="s">
        <v>3006</v>
      </c>
      <c r="K1288" s="651"/>
      <c r="L1288" s="653">
        <v>5330.25</v>
      </c>
      <c r="M1288" s="653">
        <v>1</v>
      </c>
      <c r="N1288" s="654">
        <v>5330.25</v>
      </c>
    </row>
    <row r="1289" spans="1:14" ht="14.4" customHeight="1" x14ac:dyDescent="0.3">
      <c r="A1289" s="649" t="s">
        <v>595</v>
      </c>
      <c r="B1289" s="650" t="s">
        <v>3038</v>
      </c>
      <c r="C1289" s="651" t="s">
        <v>624</v>
      </c>
      <c r="D1289" s="652" t="s">
        <v>3045</v>
      </c>
      <c r="E1289" s="651" t="s">
        <v>627</v>
      </c>
      <c r="F1289" s="652" t="s">
        <v>3046</v>
      </c>
      <c r="G1289" s="651" t="s">
        <v>639</v>
      </c>
      <c r="H1289" s="651" t="s">
        <v>640</v>
      </c>
      <c r="I1289" s="651" t="s">
        <v>640</v>
      </c>
      <c r="J1289" s="651" t="s">
        <v>641</v>
      </c>
      <c r="K1289" s="651" t="s">
        <v>642</v>
      </c>
      <c r="L1289" s="653">
        <v>179.4</v>
      </c>
      <c r="M1289" s="653">
        <v>3</v>
      </c>
      <c r="N1289" s="654">
        <v>538.20000000000005</v>
      </c>
    </row>
    <row r="1290" spans="1:14" ht="14.4" customHeight="1" x14ac:dyDescent="0.3">
      <c r="A1290" s="649" t="s">
        <v>595</v>
      </c>
      <c r="B1290" s="650" t="s">
        <v>3038</v>
      </c>
      <c r="C1290" s="651" t="s">
        <v>624</v>
      </c>
      <c r="D1290" s="652" t="s">
        <v>3045</v>
      </c>
      <c r="E1290" s="651" t="s">
        <v>627</v>
      </c>
      <c r="F1290" s="652" t="s">
        <v>3046</v>
      </c>
      <c r="G1290" s="651" t="s">
        <v>639</v>
      </c>
      <c r="H1290" s="651" t="s">
        <v>657</v>
      </c>
      <c r="I1290" s="651" t="s">
        <v>658</v>
      </c>
      <c r="J1290" s="651" t="s">
        <v>659</v>
      </c>
      <c r="K1290" s="651" t="s">
        <v>660</v>
      </c>
      <c r="L1290" s="653">
        <v>84.569999999999951</v>
      </c>
      <c r="M1290" s="653">
        <v>1</v>
      </c>
      <c r="N1290" s="654">
        <v>84.569999999999951</v>
      </c>
    </row>
    <row r="1291" spans="1:14" ht="14.4" customHeight="1" x14ac:dyDescent="0.3">
      <c r="A1291" s="649" t="s">
        <v>595</v>
      </c>
      <c r="B1291" s="650" t="s">
        <v>3038</v>
      </c>
      <c r="C1291" s="651" t="s">
        <v>624</v>
      </c>
      <c r="D1291" s="652" t="s">
        <v>3045</v>
      </c>
      <c r="E1291" s="651" t="s">
        <v>627</v>
      </c>
      <c r="F1291" s="652" t="s">
        <v>3046</v>
      </c>
      <c r="G1291" s="651" t="s">
        <v>639</v>
      </c>
      <c r="H1291" s="651" t="s">
        <v>668</v>
      </c>
      <c r="I1291" s="651" t="s">
        <v>669</v>
      </c>
      <c r="J1291" s="651" t="s">
        <v>670</v>
      </c>
      <c r="K1291" s="651" t="s">
        <v>671</v>
      </c>
      <c r="L1291" s="653">
        <v>170.12000000000009</v>
      </c>
      <c r="M1291" s="653">
        <v>2</v>
      </c>
      <c r="N1291" s="654">
        <v>340.24000000000018</v>
      </c>
    </row>
    <row r="1292" spans="1:14" ht="14.4" customHeight="1" x14ac:dyDescent="0.3">
      <c r="A1292" s="649" t="s">
        <v>595</v>
      </c>
      <c r="B1292" s="650" t="s">
        <v>3038</v>
      </c>
      <c r="C1292" s="651" t="s">
        <v>624</v>
      </c>
      <c r="D1292" s="652" t="s">
        <v>3045</v>
      </c>
      <c r="E1292" s="651" t="s">
        <v>627</v>
      </c>
      <c r="F1292" s="652" t="s">
        <v>3046</v>
      </c>
      <c r="G1292" s="651" t="s">
        <v>639</v>
      </c>
      <c r="H1292" s="651" t="s">
        <v>684</v>
      </c>
      <c r="I1292" s="651" t="s">
        <v>685</v>
      </c>
      <c r="J1292" s="651" t="s">
        <v>686</v>
      </c>
      <c r="K1292" s="651" t="s">
        <v>687</v>
      </c>
      <c r="L1292" s="653">
        <v>56.43</v>
      </c>
      <c r="M1292" s="653">
        <v>1</v>
      </c>
      <c r="N1292" s="654">
        <v>56.43</v>
      </c>
    </row>
    <row r="1293" spans="1:14" ht="14.4" customHeight="1" x14ac:dyDescent="0.3">
      <c r="A1293" s="649" t="s">
        <v>595</v>
      </c>
      <c r="B1293" s="650" t="s">
        <v>3038</v>
      </c>
      <c r="C1293" s="651" t="s">
        <v>624</v>
      </c>
      <c r="D1293" s="652" t="s">
        <v>3045</v>
      </c>
      <c r="E1293" s="651" t="s">
        <v>627</v>
      </c>
      <c r="F1293" s="652" t="s">
        <v>3046</v>
      </c>
      <c r="G1293" s="651" t="s">
        <v>639</v>
      </c>
      <c r="H1293" s="651" t="s">
        <v>3007</v>
      </c>
      <c r="I1293" s="651" t="s">
        <v>3008</v>
      </c>
      <c r="J1293" s="651" t="s">
        <v>1138</v>
      </c>
      <c r="K1293" s="651" t="s">
        <v>3009</v>
      </c>
      <c r="L1293" s="653">
        <v>151.13999999999999</v>
      </c>
      <c r="M1293" s="653">
        <v>1</v>
      </c>
      <c r="N1293" s="654">
        <v>151.13999999999999</v>
      </c>
    </row>
    <row r="1294" spans="1:14" ht="14.4" customHeight="1" x14ac:dyDescent="0.3">
      <c r="A1294" s="649" t="s">
        <v>595</v>
      </c>
      <c r="B1294" s="650" t="s">
        <v>3038</v>
      </c>
      <c r="C1294" s="651" t="s">
        <v>624</v>
      </c>
      <c r="D1294" s="652" t="s">
        <v>3045</v>
      </c>
      <c r="E1294" s="651" t="s">
        <v>627</v>
      </c>
      <c r="F1294" s="652" t="s">
        <v>3046</v>
      </c>
      <c r="G1294" s="651" t="s">
        <v>639</v>
      </c>
      <c r="H1294" s="651" t="s">
        <v>1803</v>
      </c>
      <c r="I1294" s="651" t="s">
        <v>1804</v>
      </c>
      <c r="J1294" s="651" t="s">
        <v>1805</v>
      </c>
      <c r="K1294" s="651" t="s">
        <v>1806</v>
      </c>
      <c r="L1294" s="653">
        <v>87.740000000000009</v>
      </c>
      <c r="M1294" s="653">
        <v>2</v>
      </c>
      <c r="N1294" s="654">
        <v>175.48000000000002</v>
      </c>
    </row>
    <row r="1295" spans="1:14" ht="14.4" customHeight="1" x14ac:dyDescent="0.3">
      <c r="A1295" s="649" t="s">
        <v>595</v>
      </c>
      <c r="B1295" s="650" t="s">
        <v>3038</v>
      </c>
      <c r="C1295" s="651" t="s">
        <v>624</v>
      </c>
      <c r="D1295" s="652" t="s">
        <v>3045</v>
      </c>
      <c r="E1295" s="651" t="s">
        <v>627</v>
      </c>
      <c r="F1295" s="652" t="s">
        <v>3046</v>
      </c>
      <c r="G1295" s="651" t="s">
        <v>639</v>
      </c>
      <c r="H1295" s="651" t="s">
        <v>922</v>
      </c>
      <c r="I1295" s="651" t="s">
        <v>237</v>
      </c>
      <c r="J1295" s="651" t="s">
        <v>923</v>
      </c>
      <c r="K1295" s="651"/>
      <c r="L1295" s="653">
        <v>91.54</v>
      </c>
      <c r="M1295" s="653">
        <v>1</v>
      </c>
      <c r="N1295" s="654">
        <v>91.54</v>
      </c>
    </row>
    <row r="1296" spans="1:14" ht="14.4" customHeight="1" x14ac:dyDescent="0.3">
      <c r="A1296" s="649" t="s">
        <v>595</v>
      </c>
      <c r="B1296" s="650" t="s">
        <v>3038</v>
      </c>
      <c r="C1296" s="651" t="s">
        <v>624</v>
      </c>
      <c r="D1296" s="652" t="s">
        <v>3045</v>
      </c>
      <c r="E1296" s="651" t="s">
        <v>627</v>
      </c>
      <c r="F1296" s="652" t="s">
        <v>3046</v>
      </c>
      <c r="G1296" s="651" t="s">
        <v>639</v>
      </c>
      <c r="H1296" s="651" t="s">
        <v>987</v>
      </c>
      <c r="I1296" s="651" t="s">
        <v>988</v>
      </c>
      <c r="J1296" s="651" t="s">
        <v>682</v>
      </c>
      <c r="K1296" s="651" t="s">
        <v>989</v>
      </c>
      <c r="L1296" s="653">
        <v>44.399907970660422</v>
      </c>
      <c r="M1296" s="653">
        <v>1</v>
      </c>
      <c r="N1296" s="654">
        <v>44.399907970660422</v>
      </c>
    </row>
    <row r="1297" spans="1:14" ht="14.4" customHeight="1" x14ac:dyDescent="0.3">
      <c r="A1297" s="649" t="s">
        <v>595</v>
      </c>
      <c r="B1297" s="650" t="s">
        <v>3038</v>
      </c>
      <c r="C1297" s="651" t="s">
        <v>624</v>
      </c>
      <c r="D1297" s="652" t="s">
        <v>3045</v>
      </c>
      <c r="E1297" s="651" t="s">
        <v>627</v>
      </c>
      <c r="F1297" s="652" t="s">
        <v>3046</v>
      </c>
      <c r="G1297" s="651" t="s">
        <v>639</v>
      </c>
      <c r="H1297" s="651" t="s">
        <v>1068</v>
      </c>
      <c r="I1297" s="651" t="s">
        <v>1069</v>
      </c>
      <c r="J1297" s="651" t="s">
        <v>1070</v>
      </c>
      <c r="K1297" s="651" t="s">
        <v>1071</v>
      </c>
      <c r="L1297" s="653">
        <v>54.650000000000013</v>
      </c>
      <c r="M1297" s="653">
        <v>1</v>
      </c>
      <c r="N1297" s="654">
        <v>54.650000000000013</v>
      </c>
    </row>
    <row r="1298" spans="1:14" ht="14.4" customHeight="1" x14ac:dyDescent="0.3">
      <c r="A1298" s="649" t="s">
        <v>595</v>
      </c>
      <c r="B1298" s="650" t="s">
        <v>3038</v>
      </c>
      <c r="C1298" s="651" t="s">
        <v>624</v>
      </c>
      <c r="D1298" s="652" t="s">
        <v>3045</v>
      </c>
      <c r="E1298" s="651" t="s">
        <v>627</v>
      </c>
      <c r="F1298" s="652" t="s">
        <v>3046</v>
      </c>
      <c r="G1298" s="651" t="s">
        <v>639</v>
      </c>
      <c r="H1298" s="651" t="s">
        <v>1087</v>
      </c>
      <c r="I1298" s="651" t="s">
        <v>1088</v>
      </c>
      <c r="J1298" s="651" t="s">
        <v>670</v>
      </c>
      <c r="K1298" s="651" t="s">
        <v>1089</v>
      </c>
      <c r="L1298" s="653">
        <v>49.620000000000012</v>
      </c>
      <c r="M1298" s="653">
        <v>10</v>
      </c>
      <c r="N1298" s="654">
        <v>496.2000000000001</v>
      </c>
    </row>
    <row r="1299" spans="1:14" ht="14.4" customHeight="1" x14ac:dyDescent="0.3">
      <c r="A1299" s="649" t="s">
        <v>595</v>
      </c>
      <c r="B1299" s="650" t="s">
        <v>3038</v>
      </c>
      <c r="C1299" s="651" t="s">
        <v>624</v>
      </c>
      <c r="D1299" s="652" t="s">
        <v>3045</v>
      </c>
      <c r="E1299" s="651" t="s">
        <v>627</v>
      </c>
      <c r="F1299" s="652" t="s">
        <v>3046</v>
      </c>
      <c r="G1299" s="651" t="s">
        <v>639</v>
      </c>
      <c r="H1299" s="651" t="s">
        <v>1090</v>
      </c>
      <c r="I1299" s="651" t="s">
        <v>1091</v>
      </c>
      <c r="J1299" s="651" t="s">
        <v>704</v>
      </c>
      <c r="K1299" s="651" t="s">
        <v>1092</v>
      </c>
      <c r="L1299" s="653">
        <v>148.21</v>
      </c>
      <c r="M1299" s="653">
        <v>1</v>
      </c>
      <c r="N1299" s="654">
        <v>148.21</v>
      </c>
    </row>
    <row r="1300" spans="1:14" ht="14.4" customHeight="1" x14ac:dyDescent="0.3">
      <c r="A1300" s="649" t="s">
        <v>595</v>
      </c>
      <c r="B1300" s="650" t="s">
        <v>3038</v>
      </c>
      <c r="C1300" s="651" t="s">
        <v>624</v>
      </c>
      <c r="D1300" s="652" t="s">
        <v>3045</v>
      </c>
      <c r="E1300" s="651" t="s">
        <v>627</v>
      </c>
      <c r="F1300" s="652" t="s">
        <v>3046</v>
      </c>
      <c r="G1300" s="651" t="s">
        <v>639</v>
      </c>
      <c r="H1300" s="651" t="s">
        <v>1120</v>
      </c>
      <c r="I1300" s="651" t="s">
        <v>1121</v>
      </c>
      <c r="J1300" s="651" t="s">
        <v>1122</v>
      </c>
      <c r="K1300" s="651" t="s">
        <v>1123</v>
      </c>
      <c r="L1300" s="653">
        <v>28.999999999999993</v>
      </c>
      <c r="M1300" s="653">
        <v>2</v>
      </c>
      <c r="N1300" s="654">
        <v>57.999999999999986</v>
      </c>
    </row>
    <row r="1301" spans="1:14" ht="14.4" customHeight="1" x14ac:dyDescent="0.3">
      <c r="A1301" s="649" t="s">
        <v>595</v>
      </c>
      <c r="B1301" s="650" t="s">
        <v>3038</v>
      </c>
      <c r="C1301" s="651" t="s">
        <v>624</v>
      </c>
      <c r="D1301" s="652" t="s">
        <v>3045</v>
      </c>
      <c r="E1301" s="651" t="s">
        <v>627</v>
      </c>
      <c r="F1301" s="652" t="s">
        <v>3046</v>
      </c>
      <c r="G1301" s="651" t="s">
        <v>639</v>
      </c>
      <c r="H1301" s="651" t="s">
        <v>3010</v>
      </c>
      <c r="I1301" s="651" t="s">
        <v>3010</v>
      </c>
      <c r="J1301" s="651" t="s">
        <v>3011</v>
      </c>
      <c r="K1301" s="651" t="s">
        <v>3012</v>
      </c>
      <c r="L1301" s="653">
        <v>75.87</v>
      </c>
      <c r="M1301" s="653">
        <v>1</v>
      </c>
      <c r="N1301" s="654">
        <v>75.87</v>
      </c>
    </row>
    <row r="1302" spans="1:14" ht="14.4" customHeight="1" x14ac:dyDescent="0.3">
      <c r="A1302" s="649" t="s">
        <v>595</v>
      </c>
      <c r="B1302" s="650" t="s">
        <v>3038</v>
      </c>
      <c r="C1302" s="651" t="s">
        <v>624</v>
      </c>
      <c r="D1302" s="652" t="s">
        <v>3045</v>
      </c>
      <c r="E1302" s="651" t="s">
        <v>627</v>
      </c>
      <c r="F1302" s="652" t="s">
        <v>3046</v>
      </c>
      <c r="G1302" s="651" t="s">
        <v>639</v>
      </c>
      <c r="H1302" s="651" t="s">
        <v>2523</v>
      </c>
      <c r="I1302" s="651" t="s">
        <v>237</v>
      </c>
      <c r="J1302" s="651" t="s">
        <v>2524</v>
      </c>
      <c r="K1302" s="651" t="s">
        <v>2525</v>
      </c>
      <c r="L1302" s="653">
        <v>23.7</v>
      </c>
      <c r="M1302" s="653">
        <v>60</v>
      </c>
      <c r="N1302" s="654">
        <v>1422</v>
      </c>
    </row>
    <row r="1303" spans="1:14" ht="14.4" customHeight="1" x14ac:dyDescent="0.3">
      <c r="A1303" s="649" t="s">
        <v>595</v>
      </c>
      <c r="B1303" s="650" t="s">
        <v>3038</v>
      </c>
      <c r="C1303" s="651" t="s">
        <v>624</v>
      </c>
      <c r="D1303" s="652" t="s">
        <v>3045</v>
      </c>
      <c r="E1303" s="651" t="s">
        <v>627</v>
      </c>
      <c r="F1303" s="652" t="s">
        <v>3046</v>
      </c>
      <c r="G1303" s="651" t="s">
        <v>639</v>
      </c>
      <c r="H1303" s="651" t="s">
        <v>2545</v>
      </c>
      <c r="I1303" s="651" t="s">
        <v>2546</v>
      </c>
      <c r="J1303" s="651" t="s">
        <v>2547</v>
      </c>
      <c r="K1303" s="651" t="s">
        <v>2548</v>
      </c>
      <c r="L1303" s="653">
        <v>92.958976630849904</v>
      </c>
      <c r="M1303" s="653">
        <v>25</v>
      </c>
      <c r="N1303" s="654">
        <v>2323.9744157712475</v>
      </c>
    </row>
    <row r="1304" spans="1:14" ht="14.4" customHeight="1" x14ac:dyDescent="0.3">
      <c r="A1304" s="649" t="s">
        <v>595</v>
      </c>
      <c r="B1304" s="650" t="s">
        <v>3038</v>
      </c>
      <c r="C1304" s="651" t="s">
        <v>624</v>
      </c>
      <c r="D1304" s="652" t="s">
        <v>3045</v>
      </c>
      <c r="E1304" s="651" t="s">
        <v>627</v>
      </c>
      <c r="F1304" s="652" t="s">
        <v>3046</v>
      </c>
      <c r="G1304" s="651" t="s">
        <v>639</v>
      </c>
      <c r="H1304" s="651" t="s">
        <v>3013</v>
      </c>
      <c r="I1304" s="651" t="s">
        <v>237</v>
      </c>
      <c r="J1304" s="651" t="s">
        <v>3014</v>
      </c>
      <c r="K1304" s="651"/>
      <c r="L1304" s="653">
        <v>62.213523214743191</v>
      </c>
      <c r="M1304" s="653">
        <v>1</v>
      </c>
      <c r="N1304" s="654">
        <v>62.213523214743191</v>
      </c>
    </row>
    <row r="1305" spans="1:14" ht="14.4" customHeight="1" x14ac:dyDescent="0.3">
      <c r="A1305" s="649" t="s">
        <v>595</v>
      </c>
      <c r="B1305" s="650" t="s">
        <v>3038</v>
      </c>
      <c r="C1305" s="651" t="s">
        <v>624</v>
      </c>
      <c r="D1305" s="652" t="s">
        <v>3045</v>
      </c>
      <c r="E1305" s="651" t="s">
        <v>627</v>
      </c>
      <c r="F1305" s="652" t="s">
        <v>3046</v>
      </c>
      <c r="G1305" s="651" t="s">
        <v>639</v>
      </c>
      <c r="H1305" s="651" t="s">
        <v>3015</v>
      </c>
      <c r="I1305" s="651" t="s">
        <v>237</v>
      </c>
      <c r="J1305" s="651" t="s">
        <v>3016</v>
      </c>
      <c r="K1305" s="651" t="s">
        <v>3017</v>
      </c>
      <c r="L1305" s="653">
        <v>51.28228526951807</v>
      </c>
      <c r="M1305" s="653">
        <v>3</v>
      </c>
      <c r="N1305" s="654">
        <v>153.84685580855421</v>
      </c>
    </row>
    <row r="1306" spans="1:14" ht="14.4" customHeight="1" x14ac:dyDescent="0.3">
      <c r="A1306" s="649" t="s">
        <v>595</v>
      </c>
      <c r="B1306" s="650" t="s">
        <v>3038</v>
      </c>
      <c r="C1306" s="651" t="s">
        <v>624</v>
      </c>
      <c r="D1306" s="652" t="s">
        <v>3045</v>
      </c>
      <c r="E1306" s="651" t="s">
        <v>627</v>
      </c>
      <c r="F1306" s="652" t="s">
        <v>3046</v>
      </c>
      <c r="G1306" s="651" t="s">
        <v>639</v>
      </c>
      <c r="H1306" s="651" t="s">
        <v>2766</v>
      </c>
      <c r="I1306" s="651" t="s">
        <v>237</v>
      </c>
      <c r="J1306" s="651" t="s">
        <v>2767</v>
      </c>
      <c r="K1306" s="651" t="s">
        <v>2768</v>
      </c>
      <c r="L1306" s="653">
        <v>96.84</v>
      </c>
      <c r="M1306" s="653">
        <v>2</v>
      </c>
      <c r="N1306" s="654">
        <v>193.68</v>
      </c>
    </row>
    <row r="1307" spans="1:14" ht="14.4" customHeight="1" x14ac:dyDescent="0.3">
      <c r="A1307" s="649" t="s">
        <v>595</v>
      </c>
      <c r="B1307" s="650" t="s">
        <v>3038</v>
      </c>
      <c r="C1307" s="651" t="s">
        <v>624</v>
      </c>
      <c r="D1307" s="652" t="s">
        <v>3045</v>
      </c>
      <c r="E1307" s="651" t="s">
        <v>627</v>
      </c>
      <c r="F1307" s="652" t="s">
        <v>3046</v>
      </c>
      <c r="G1307" s="651" t="s">
        <v>639</v>
      </c>
      <c r="H1307" s="651" t="s">
        <v>2775</v>
      </c>
      <c r="I1307" s="651" t="s">
        <v>237</v>
      </c>
      <c r="J1307" s="651" t="s">
        <v>2776</v>
      </c>
      <c r="K1307" s="651" t="s">
        <v>2777</v>
      </c>
      <c r="L1307" s="653">
        <v>33.659999999999997</v>
      </c>
      <c r="M1307" s="653">
        <v>3</v>
      </c>
      <c r="N1307" s="654">
        <v>100.97999999999999</v>
      </c>
    </row>
    <row r="1308" spans="1:14" ht="14.4" customHeight="1" x14ac:dyDescent="0.3">
      <c r="A1308" s="649" t="s">
        <v>595</v>
      </c>
      <c r="B1308" s="650" t="s">
        <v>3038</v>
      </c>
      <c r="C1308" s="651" t="s">
        <v>624</v>
      </c>
      <c r="D1308" s="652" t="s">
        <v>3045</v>
      </c>
      <c r="E1308" s="651" t="s">
        <v>627</v>
      </c>
      <c r="F1308" s="652" t="s">
        <v>3046</v>
      </c>
      <c r="G1308" s="651" t="s">
        <v>639</v>
      </c>
      <c r="H1308" s="651" t="s">
        <v>3018</v>
      </c>
      <c r="I1308" s="651" t="s">
        <v>237</v>
      </c>
      <c r="J1308" s="651" t="s">
        <v>3019</v>
      </c>
      <c r="K1308" s="651"/>
      <c r="L1308" s="653">
        <v>59.9</v>
      </c>
      <c r="M1308" s="653">
        <v>1</v>
      </c>
      <c r="N1308" s="654">
        <v>59.9</v>
      </c>
    </row>
    <row r="1309" spans="1:14" ht="14.4" customHeight="1" x14ac:dyDescent="0.3">
      <c r="A1309" s="649" t="s">
        <v>595</v>
      </c>
      <c r="B1309" s="650" t="s">
        <v>3038</v>
      </c>
      <c r="C1309" s="651" t="s">
        <v>624</v>
      </c>
      <c r="D1309" s="652" t="s">
        <v>3045</v>
      </c>
      <c r="E1309" s="651" t="s">
        <v>627</v>
      </c>
      <c r="F1309" s="652" t="s">
        <v>3046</v>
      </c>
      <c r="G1309" s="651" t="s">
        <v>639</v>
      </c>
      <c r="H1309" s="651" t="s">
        <v>2626</v>
      </c>
      <c r="I1309" s="651" t="s">
        <v>237</v>
      </c>
      <c r="J1309" s="651" t="s">
        <v>2627</v>
      </c>
      <c r="K1309" s="651" t="s">
        <v>2628</v>
      </c>
      <c r="L1309" s="653">
        <v>344.58169291412895</v>
      </c>
      <c r="M1309" s="653">
        <v>7</v>
      </c>
      <c r="N1309" s="654">
        <v>2412.0718503989028</v>
      </c>
    </row>
    <row r="1310" spans="1:14" ht="14.4" customHeight="1" x14ac:dyDescent="0.3">
      <c r="A1310" s="649" t="s">
        <v>595</v>
      </c>
      <c r="B1310" s="650" t="s">
        <v>3038</v>
      </c>
      <c r="C1310" s="651" t="s">
        <v>624</v>
      </c>
      <c r="D1310" s="652" t="s">
        <v>3045</v>
      </c>
      <c r="E1310" s="651" t="s">
        <v>627</v>
      </c>
      <c r="F1310" s="652" t="s">
        <v>3046</v>
      </c>
      <c r="G1310" s="651" t="s">
        <v>639</v>
      </c>
      <c r="H1310" s="651" t="s">
        <v>2784</v>
      </c>
      <c r="I1310" s="651" t="s">
        <v>237</v>
      </c>
      <c r="J1310" s="651" t="s">
        <v>2785</v>
      </c>
      <c r="K1310" s="651" t="s">
        <v>2628</v>
      </c>
      <c r="L1310" s="653">
        <v>524.53840764532526</v>
      </c>
      <c r="M1310" s="653">
        <v>3</v>
      </c>
      <c r="N1310" s="654">
        <v>1573.6152229359759</v>
      </c>
    </row>
    <row r="1311" spans="1:14" ht="14.4" customHeight="1" x14ac:dyDescent="0.3">
      <c r="A1311" s="649" t="s">
        <v>595</v>
      </c>
      <c r="B1311" s="650" t="s">
        <v>3038</v>
      </c>
      <c r="C1311" s="651" t="s">
        <v>624</v>
      </c>
      <c r="D1311" s="652" t="s">
        <v>3045</v>
      </c>
      <c r="E1311" s="651" t="s">
        <v>627</v>
      </c>
      <c r="F1311" s="652" t="s">
        <v>3046</v>
      </c>
      <c r="G1311" s="651" t="s">
        <v>639</v>
      </c>
      <c r="H1311" s="651" t="s">
        <v>2629</v>
      </c>
      <c r="I1311" s="651" t="s">
        <v>237</v>
      </c>
      <c r="J1311" s="651" t="s">
        <v>2630</v>
      </c>
      <c r="K1311" s="651"/>
      <c r="L1311" s="653">
        <v>91.43012713628822</v>
      </c>
      <c r="M1311" s="653">
        <v>1</v>
      </c>
      <c r="N1311" s="654">
        <v>91.43012713628822</v>
      </c>
    </row>
    <row r="1312" spans="1:14" ht="14.4" customHeight="1" x14ac:dyDescent="0.3">
      <c r="A1312" s="649" t="s">
        <v>595</v>
      </c>
      <c r="B1312" s="650" t="s">
        <v>3038</v>
      </c>
      <c r="C1312" s="651" t="s">
        <v>624</v>
      </c>
      <c r="D1312" s="652" t="s">
        <v>3045</v>
      </c>
      <c r="E1312" s="651" t="s">
        <v>627</v>
      </c>
      <c r="F1312" s="652" t="s">
        <v>3046</v>
      </c>
      <c r="G1312" s="651" t="s">
        <v>639</v>
      </c>
      <c r="H1312" s="651" t="s">
        <v>2631</v>
      </c>
      <c r="I1312" s="651" t="s">
        <v>237</v>
      </c>
      <c r="J1312" s="651" t="s">
        <v>2632</v>
      </c>
      <c r="K1312" s="651"/>
      <c r="L1312" s="653">
        <v>42.811756860552883</v>
      </c>
      <c r="M1312" s="653">
        <v>1</v>
      </c>
      <c r="N1312" s="654">
        <v>42.811756860552883</v>
      </c>
    </row>
    <row r="1313" spans="1:14" ht="14.4" customHeight="1" x14ac:dyDescent="0.3">
      <c r="A1313" s="649" t="s">
        <v>595</v>
      </c>
      <c r="B1313" s="650" t="s">
        <v>3038</v>
      </c>
      <c r="C1313" s="651" t="s">
        <v>624</v>
      </c>
      <c r="D1313" s="652" t="s">
        <v>3045</v>
      </c>
      <c r="E1313" s="651" t="s">
        <v>627</v>
      </c>
      <c r="F1313" s="652" t="s">
        <v>3046</v>
      </c>
      <c r="G1313" s="651" t="s">
        <v>639</v>
      </c>
      <c r="H1313" s="651" t="s">
        <v>3020</v>
      </c>
      <c r="I1313" s="651" t="s">
        <v>237</v>
      </c>
      <c r="J1313" s="651" t="s">
        <v>3021</v>
      </c>
      <c r="K1313" s="651"/>
      <c r="L1313" s="653">
        <v>30.108000000000001</v>
      </c>
      <c r="M1313" s="653">
        <v>2</v>
      </c>
      <c r="N1313" s="654">
        <v>60.216000000000001</v>
      </c>
    </row>
    <row r="1314" spans="1:14" ht="14.4" customHeight="1" x14ac:dyDescent="0.3">
      <c r="A1314" s="649" t="s">
        <v>595</v>
      </c>
      <c r="B1314" s="650" t="s">
        <v>3038</v>
      </c>
      <c r="C1314" s="651" t="s">
        <v>624</v>
      </c>
      <c r="D1314" s="652" t="s">
        <v>3045</v>
      </c>
      <c r="E1314" s="651" t="s">
        <v>627</v>
      </c>
      <c r="F1314" s="652" t="s">
        <v>3046</v>
      </c>
      <c r="G1314" s="651" t="s">
        <v>639</v>
      </c>
      <c r="H1314" s="651" t="s">
        <v>3022</v>
      </c>
      <c r="I1314" s="651" t="s">
        <v>3022</v>
      </c>
      <c r="J1314" s="651" t="s">
        <v>3023</v>
      </c>
      <c r="K1314" s="651" t="s">
        <v>3024</v>
      </c>
      <c r="L1314" s="653">
        <v>321.02999999999992</v>
      </c>
      <c r="M1314" s="653">
        <v>1</v>
      </c>
      <c r="N1314" s="654">
        <v>321.02999999999992</v>
      </c>
    </row>
    <row r="1315" spans="1:14" ht="14.4" customHeight="1" x14ac:dyDescent="0.3">
      <c r="A1315" s="649" t="s">
        <v>595</v>
      </c>
      <c r="B1315" s="650" t="s">
        <v>3038</v>
      </c>
      <c r="C1315" s="651" t="s">
        <v>624</v>
      </c>
      <c r="D1315" s="652" t="s">
        <v>3045</v>
      </c>
      <c r="E1315" s="651" t="s">
        <v>627</v>
      </c>
      <c r="F1315" s="652" t="s">
        <v>3046</v>
      </c>
      <c r="G1315" s="651" t="s">
        <v>639</v>
      </c>
      <c r="H1315" s="651" t="s">
        <v>2791</v>
      </c>
      <c r="I1315" s="651" t="s">
        <v>2791</v>
      </c>
      <c r="J1315" s="651" t="s">
        <v>2792</v>
      </c>
      <c r="K1315" s="651" t="s">
        <v>2793</v>
      </c>
      <c r="L1315" s="653">
        <v>225.90731977172047</v>
      </c>
      <c r="M1315" s="653">
        <v>1</v>
      </c>
      <c r="N1315" s="654">
        <v>225.90731977172047</v>
      </c>
    </row>
    <row r="1316" spans="1:14" ht="14.4" customHeight="1" x14ac:dyDescent="0.3">
      <c r="A1316" s="649" t="s">
        <v>595</v>
      </c>
      <c r="B1316" s="650" t="s">
        <v>3038</v>
      </c>
      <c r="C1316" s="651" t="s">
        <v>624</v>
      </c>
      <c r="D1316" s="652" t="s">
        <v>3045</v>
      </c>
      <c r="E1316" s="651" t="s">
        <v>627</v>
      </c>
      <c r="F1316" s="652" t="s">
        <v>3046</v>
      </c>
      <c r="G1316" s="651" t="s">
        <v>639</v>
      </c>
      <c r="H1316" s="651" t="s">
        <v>2181</v>
      </c>
      <c r="I1316" s="651" t="s">
        <v>237</v>
      </c>
      <c r="J1316" s="651" t="s">
        <v>2182</v>
      </c>
      <c r="K1316" s="651"/>
      <c r="L1316" s="653">
        <v>43.139872404200119</v>
      </c>
      <c r="M1316" s="653">
        <v>2</v>
      </c>
      <c r="N1316" s="654">
        <v>86.279744808400238</v>
      </c>
    </row>
    <row r="1317" spans="1:14" ht="14.4" customHeight="1" x14ac:dyDescent="0.3">
      <c r="A1317" s="649" t="s">
        <v>595</v>
      </c>
      <c r="B1317" s="650" t="s">
        <v>3038</v>
      </c>
      <c r="C1317" s="651" t="s">
        <v>624</v>
      </c>
      <c r="D1317" s="652" t="s">
        <v>3045</v>
      </c>
      <c r="E1317" s="651" t="s">
        <v>627</v>
      </c>
      <c r="F1317" s="652" t="s">
        <v>3046</v>
      </c>
      <c r="G1317" s="651" t="s">
        <v>639</v>
      </c>
      <c r="H1317" s="651" t="s">
        <v>1271</v>
      </c>
      <c r="I1317" s="651" t="s">
        <v>237</v>
      </c>
      <c r="J1317" s="651" t="s">
        <v>1272</v>
      </c>
      <c r="K1317" s="651"/>
      <c r="L1317" s="653">
        <v>32.479999999999997</v>
      </c>
      <c r="M1317" s="653">
        <v>1</v>
      </c>
      <c r="N1317" s="654">
        <v>32.479999999999997</v>
      </c>
    </row>
    <row r="1318" spans="1:14" ht="14.4" customHeight="1" x14ac:dyDescent="0.3">
      <c r="A1318" s="649" t="s">
        <v>595</v>
      </c>
      <c r="B1318" s="650" t="s">
        <v>3038</v>
      </c>
      <c r="C1318" s="651" t="s">
        <v>624</v>
      </c>
      <c r="D1318" s="652" t="s">
        <v>3045</v>
      </c>
      <c r="E1318" s="651" t="s">
        <v>627</v>
      </c>
      <c r="F1318" s="652" t="s">
        <v>3046</v>
      </c>
      <c r="G1318" s="651" t="s">
        <v>1281</v>
      </c>
      <c r="H1318" s="651" t="s">
        <v>1331</v>
      </c>
      <c r="I1318" s="651" t="s">
        <v>1332</v>
      </c>
      <c r="J1318" s="651" t="s">
        <v>1333</v>
      </c>
      <c r="K1318" s="651" t="s">
        <v>1334</v>
      </c>
      <c r="L1318" s="653">
        <v>61.339925683184404</v>
      </c>
      <c r="M1318" s="653">
        <v>17</v>
      </c>
      <c r="N1318" s="654">
        <v>1042.7787366141349</v>
      </c>
    </row>
    <row r="1319" spans="1:14" ht="14.4" customHeight="1" x14ac:dyDescent="0.3">
      <c r="A1319" s="649" t="s">
        <v>595</v>
      </c>
      <c r="B1319" s="650" t="s">
        <v>3038</v>
      </c>
      <c r="C1319" s="651" t="s">
        <v>624</v>
      </c>
      <c r="D1319" s="652" t="s">
        <v>3045</v>
      </c>
      <c r="E1319" s="651" t="s">
        <v>627</v>
      </c>
      <c r="F1319" s="652" t="s">
        <v>3046</v>
      </c>
      <c r="G1319" s="651" t="s">
        <v>1281</v>
      </c>
      <c r="H1319" s="651" t="s">
        <v>1335</v>
      </c>
      <c r="I1319" s="651" t="s">
        <v>1336</v>
      </c>
      <c r="J1319" s="651" t="s">
        <v>1337</v>
      </c>
      <c r="K1319" s="651" t="s">
        <v>1338</v>
      </c>
      <c r="L1319" s="653">
        <v>58.817142857142862</v>
      </c>
      <c r="M1319" s="653">
        <v>7</v>
      </c>
      <c r="N1319" s="654">
        <v>411.72</v>
      </c>
    </row>
    <row r="1320" spans="1:14" ht="14.4" customHeight="1" x14ac:dyDescent="0.3">
      <c r="A1320" s="649" t="s">
        <v>595</v>
      </c>
      <c r="B1320" s="650" t="s">
        <v>3038</v>
      </c>
      <c r="C1320" s="651" t="s">
        <v>624</v>
      </c>
      <c r="D1320" s="652" t="s">
        <v>3045</v>
      </c>
      <c r="E1320" s="651" t="s">
        <v>627</v>
      </c>
      <c r="F1320" s="652" t="s">
        <v>3046</v>
      </c>
      <c r="G1320" s="651" t="s">
        <v>1281</v>
      </c>
      <c r="H1320" s="651" t="s">
        <v>3025</v>
      </c>
      <c r="I1320" s="651" t="s">
        <v>3026</v>
      </c>
      <c r="J1320" s="651" t="s">
        <v>3027</v>
      </c>
      <c r="K1320" s="651" t="s">
        <v>3028</v>
      </c>
      <c r="L1320" s="653">
        <v>139.66999999999996</v>
      </c>
      <c r="M1320" s="653">
        <v>2</v>
      </c>
      <c r="N1320" s="654">
        <v>279.33999999999992</v>
      </c>
    </row>
    <row r="1321" spans="1:14" ht="14.4" customHeight="1" x14ac:dyDescent="0.3">
      <c r="A1321" s="649" t="s">
        <v>595</v>
      </c>
      <c r="B1321" s="650" t="s">
        <v>3038</v>
      </c>
      <c r="C1321" s="651" t="s">
        <v>624</v>
      </c>
      <c r="D1321" s="652" t="s">
        <v>3045</v>
      </c>
      <c r="E1321" s="651" t="s">
        <v>627</v>
      </c>
      <c r="F1321" s="652" t="s">
        <v>3046</v>
      </c>
      <c r="G1321" s="651" t="s">
        <v>1281</v>
      </c>
      <c r="H1321" s="651" t="s">
        <v>3029</v>
      </c>
      <c r="I1321" s="651" t="s">
        <v>3030</v>
      </c>
      <c r="J1321" s="651" t="s">
        <v>3031</v>
      </c>
      <c r="K1321" s="651" t="s">
        <v>3032</v>
      </c>
      <c r="L1321" s="653">
        <v>111.23999999999998</v>
      </c>
      <c r="M1321" s="653">
        <v>2</v>
      </c>
      <c r="N1321" s="654">
        <v>222.47999999999996</v>
      </c>
    </row>
    <row r="1322" spans="1:14" ht="14.4" customHeight="1" thickBot="1" x14ac:dyDescent="0.35">
      <c r="A1322" s="655" t="s">
        <v>595</v>
      </c>
      <c r="B1322" s="656" t="s">
        <v>3038</v>
      </c>
      <c r="C1322" s="657" t="s">
        <v>624</v>
      </c>
      <c r="D1322" s="658" t="s">
        <v>3045</v>
      </c>
      <c r="E1322" s="657" t="s">
        <v>3033</v>
      </c>
      <c r="F1322" s="658" t="s">
        <v>3052</v>
      </c>
      <c r="G1322" s="657" t="s">
        <v>639</v>
      </c>
      <c r="H1322" s="657" t="s">
        <v>3034</v>
      </c>
      <c r="I1322" s="657" t="s">
        <v>3035</v>
      </c>
      <c r="J1322" s="657" t="s">
        <v>3036</v>
      </c>
      <c r="K1322" s="657" t="s">
        <v>3037</v>
      </c>
      <c r="L1322" s="659">
        <v>0</v>
      </c>
      <c r="M1322" s="659">
        <v>0</v>
      </c>
      <c r="N1322" s="660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3053</v>
      </c>
      <c r="B5" s="647">
        <v>2661.497995493236</v>
      </c>
      <c r="C5" s="665">
        <v>6.8090930474711099E-3</v>
      </c>
      <c r="D5" s="647">
        <v>388212.58419695287</v>
      </c>
      <c r="E5" s="665">
        <v>0.99319090695252887</v>
      </c>
      <c r="F5" s="648">
        <v>390874.08219244611</v>
      </c>
    </row>
    <row r="6" spans="1:6" ht="14.4" customHeight="1" x14ac:dyDescent="0.3">
      <c r="A6" s="676" t="s">
        <v>3054</v>
      </c>
      <c r="B6" s="653">
        <v>1279.547</v>
      </c>
      <c r="C6" s="666">
        <v>3.3766253009340471E-3</v>
      </c>
      <c r="D6" s="653">
        <v>377663.0024282856</v>
      </c>
      <c r="E6" s="666">
        <v>0.99662337469906592</v>
      </c>
      <c r="F6" s="654">
        <v>378942.54942828562</v>
      </c>
    </row>
    <row r="7" spans="1:6" ht="14.4" customHeight="1" x14ac:dyDescent="0.3">
      <c r="A7" s="676" t="s">
        <v>3055</v>
      </c>
      <c r="B7" s="653">
        <v>561.81399628828319</v>
      </c>
      <c r="C7" s="666">
        <v>1.3324667761966667E-3</v>
      </c>
      <c r="D7" s="653">
        <v>421072.7110249658</v>
      </c>
      <c r="E7" s="666">
        <v>0.99866753322380331</v>
      </c>
      <c r="F7" s="654">
        <v>421634.52502125409</v>
      </c>
    </row>
    <row r="8" spans="1:6" ht="14.4" customHeight="1" x14ac:dyDescent="0.3">
      <c r="A8" s="676" t="s">
        <v>3056</v>
      </c>
      <c r="B8" s="653"/>
      <c r="C8" s="666">
        <v>0</v>
      </c>
      <c r="D8" s="653">
        <v>1956.3187366141347</v>
      </c>
      <c r="E8" s="666">
        <v>1</v>
      </c>
      <c r="F8" s="654">
        <v>1956.3187366141347</v>
      </c>
    </row>
    <row r="9" spans="1:6" ht="14.4" customHeight="1" thickBot="1" x14ac:dyDescent="0.35">
      <c r="A9" s="677" t="s">
        <v>3057</v>
      </c>
      <c r="B9" s="668"/>
      <c r="C9" s="669">
        <v>0</v>
      </c>
      <c r="D9" s="668">
        <v>329031.59563739324</v>
      </c>
      <c r="E9" s="669">
        <v>1</v>
      </c>
      <c r="F9" s="670">
        <v>329031.59563739324</v>
      </c>
    </row>
    <row r="10" spans="1:6" ht="14.4" customHeight="1" thickBot="1" x14ac:dyDescent="0.35">
      <c r="A10" s="671" t="s">
        <v>3</v>
      </c>
      <c r="B10" s="672">
        <v>4502.8589917815189</v>
      </c>
      <c r="C10" s="673">
        <v>2.957661214498755E-3</v>
      </c>
      <c r="D10" s="672">
        <v>1517936.2120242117</v>
      </c>
      <c r="E10" s="673">
        <v>0.9970423387855013</v>
      </c>
      <c r="F10" s="674">
        <v>1522439.0710159931</v>
      </c>
    </row>
    <row r="11" spans="1:6" ht="14.4" customHeight="1" thickBot="1" x14ac:dyDescent="0.35"/>
    <row r="12" spans="1:6" ht="14.4" customHeight="1" x14ac:dyDescent="0.3">
      <c r="A12" s="675" t="s">
        <v>3058</v>
      </c>
      <c r="B12" s="647">
        <v>2283.9999954932359</v>
      </c>
      <c r="C12" s="665">
        <v>1</v>
      </c>
      <c r="D12" s="647"/>
      <c r="E12" s="665">
        <v>0</v>
      </c>
      <c r="F12" s="648">
        <v>2283.9999954932359</v>
      </c>
    </row>
    <row r="13" spans="1:6" ht="14.4" customHeight="1" x14ac:dyDescent="0.3">
      <c r="A13" s="676" t="s">
        <v>3059</v>
      </c>
      <c r="B13" s="653">
        <v>1389.878999999999</v>
      </c>
      <c r="C13" s="666">
        <v>1.4478577025699971E-2</v>
      </c>
      <c r="D13" s="653">
        <v>94605.673431217248</v>
      </c>
      <c r="E13" s="666">
        <v>0.98552142297430001</v>
      </c>
      <c r="F13" s="654">
        <v>95995.552431217249</v>
      </c>
    </row>
    <row r="14" spans="1:6" ht="14.4" customHeight="1" x14ac:dyDescent="0.3">
      <c r="A14" s="676" t="s">
        <v>3060</v>
      </c>
      <c r="B14" s="653">
        <v>312.39999999999998</v>
      </c>
      <c r="C14" s="666">
        <v>0.66690860961082765</v>
      </c>
      <c r="D14" s="653">
        <v>156.03000000000003</v>
      </c>
      <c r="E14" s="666">
        <v>0.3330913903891724</v>
      </c>
      <c r="F14" s="654">
        <v>468.43</v>
      </c>
    </row>
    <row r="15" spans="1:6" ht="14.4" customHeight="1" x14ac:dyDescent="0.3">
      <c r="A15" s="676" t="s">
        <v>3061</v>
      </c>
      <c r="B15" s="653">
        <v>169.89000000000001</v>
      </c>
      <c r="C15" s="666">
        <v>1</v>
      </c>
      <c r="D15" s="653"/>
      <c r="E15" s="666">
        <v>0</v>
      </c>
      <c r="F15" s="654">
        <v>169.89000000000001</v>
      </c>
    </row>
    <row r="16" spans="1:6" ht="14.4" customHeight="1" x14ac:dyDescent="0.3">
      <c r="A16" s="676" t="s">
        <v>3062</v>
      </c>
      <c r="B16" s="653">
        <v>115.679996288284</v>
      </c>
      <c r="C16" s="666">
        <v>1</v>
      </c>
      <c r="D16" s="653"/>
      <c r="E16" s="666">
        <v>0</v>
      </c>
      <c r="F16" s="654">
        <v>115.679996288284</v>
      </c>
    </row>
    <row r="17" spans="1:6" ht="14.4" customHeight="1" x14ac:dyDescent="0.3">
      <c r="A17" s="676" t="s">
        <v>3063</v>
      </c>
      <c r="B17" s="653">
        <v>104.17000000000004</v>
      </c>
      <c r="C17" s="666">
        <v>9.7952059180347092E-2</v>
      </c>
      <c r="D17" s="653">
        <v>959.3094293421093</v>
      </c>
      <c r="E17" s="666">
        <v>0.90204794081965289</v>
      </c>
      <c r="F17" s="654">
        <v>1063.4794293421094</v>
      </c>
    </row>
    <row r="18" spans="1:6" ht="14.4" customHeight="1" x14ac:dyDescent="0.3">
      <c r="A18" s="676" t="s">
        <v>3064</v>
      </c>
      <c r="B18" s="653">
        <v>100.73000000000003</v>
      </c>
      <c r="C18" s="666">
        <v>0.15744724157666565</v>
      </c>
      <c r="D18" s="653">
        <v>539.03986189975046</v>
      </c>
      <c r="E18" s="666">
        <v>0.84255275842333432</v>
      </c>
      <c r="F18" s="654">
        <v>639.76986189975048</v>
      </c>
    </row>
    <row r="19" spans="1:6" ht="14.4" customHeight="1" x14ac:dyDescent="0.3">
      <c r="A19" s="676" t="s">
        <v>3065</v>
      </c>
      <c r="B19" s="653">
        <v>26.109999999999985</v>
      </c>
      <c r="C19" s="666">
        <v>0.5000005143264985</v>
      </c>
      <c r="D19" s="653">
        <v>26.10994628379574</v>
      </c>
      <c r="E19" s="666">
        <v>0.49999948567350155</v>
      </c>
      <c r="F19" s="654">
        <v>52.219946283795721</v>
      </c>
    </row>
    <row r="20" spans="1:6" ht="14.4" customHeight="1" x14ac:dyDescent="0.3">
      <c r="A20" s="676" t="s">
        <v>3066</v>
      </c>
      <c r="B20" s="653"/>
      <c r="C20" s="666">
        <v>0</v>
      </c>
      <c r="D20" s="653">
        <v>6121.1906683628968</v>
      </c>
      <c r="E20" s="666">
        <v>1</v>
      </c>
      <c r="F20" s="654">
        <v>6121.1906683628968</v>
      </c>
    </row>
    <row r="21" spans="1:6" ht="14.4" customHeight="1" x14ac:dyDescent="0.3">
      <c r="A21" s="676" t="s">
        <v>3067</v>
      </c>
      <c r="B21" s="653"/>
      <c r="C21" s="666">
        <v>0</v>
      </c>
      <c r="D21" s="653">
        <v>20527.483927404541</v>
      </c>
      <c r="E21" s="666">
        <v>1</v>
      </c>
      <c r="F21" s="654">
        <v>20527.483927404541</v>
      </c>
    </row>
    <row r="22" spans="1:6" ht="14.4" customHeight="1" x14ac:dyDescent="0.3">
      <c r="A22" s="676" t="s">
        <v>3068</v>
      </c>
      <c r="B22" s="653"/>
      <c r="C22" s="666">
        <v>0</v>
      </c>
      <c r="D22" s="653">
        <v>251741.97521442029</v>
      </c>
      <c r="E22" s="666">
        <v>1</v>
      </c>
      <c r="F22" s="654">
        <v>251741.97521442029</v>
      </c>
    </row>
    <row r="23" spans="1:6" ht="14.4" customHeight="1" x14ac:dyDescent="0.3">
      <c r="A23" s="676" t="s">
        <v>3069</v>
      </c>
      <c r="B23" s="653"/>
      <c r="C23" s="666">
        <v>0</v>
      </c>
      <c r="D23" s="653">
        <v>17932.971516252725</v>
      </c>
      <c r="E23" s="666">
        <v>1</v>
      </c>
      <c r="F23" s="654">
        <v>17932.971516252725</v>
      </c>
    </row>
    <row r="24" spans="1:6" ht="14.4" customHeight="1" x14ac:dyDescent="0.3">
      <c r="A24" s="676" t="s">
        <v>3070</v>
      </c>
      <c r="B24" s="653"/>
      <c r="C24" s="666">
        <v>0</v>
      </c>
      <c r="D24" s="653">
        <v>252.60162360595371</v>
      </c>
      <c r="E24" s="666">
        <v>1</v>
      </c>
      <c r="F24" s="654">
        <v>252.60162360595371</v>
      </c>
    </row>
    <row r="25" spans="1:6" ht="14.4" customHeight="1" x14ac:dyDescent="0.3">
      <c r="A25" s="676" t="s">
        <v>3071</v>
      </c>
      <c r="B25" s="653"/>
      <c r="C25" s="666">
        <v>0</v>
      </c>
      <c r="D25" s="653">
        <v>263.27895807663663</v>
      </c>
      <c r="E25" s="666">
        <v>1</v>
      </c>
      <c r="F25" s="654">
        <v>263.27895807663663</v>
      </c>
    </row>
    <row r="26" spans="1:6" ht="14.4" customHeight="1" x14ac:dyDescent="0.3">
      <c r="A26" s="676" t="s">
        <v>3072</v>
      </c>
      <c r="B26" s="653"/>
      <c r="C26" s="666">
        <v>0</v>
      </c>
      <c r="D26" s="653">
        <v>70349.232178025864</v>
      </c>
      <c r="E26" s="666">
        <v>1</v>
      </c>
      <c r="F26" s="654">
        <v>70349.232178025864</v>
      </c>
    </row>
    <row r="27" spans="1:6" ht="14.4" customHeight="1" x14ac:dyDescent="0.3">
      <c r="A27" s="676" t="s">
        <v>3073</v>
      </c>
      <c r="B27" s="653"/>
      <c r="C27" s="666">
        <v>0</v>
      </c>
      <c r="D27" s="653">
        <v>102.56013926365495</v>
      </c>
      <c r="E27" s="666">
        <v>1</v>
      </c>
      <c r="F27" s="654">
        <v>102.56013926365495</v>
      </c>
    </row>
    <row r="28" spans="1:6" ht="14.4" customHeight="1" x14ac:dyDescent="0.3">
      <c r="A28" s="676" t="s">
        <v>3074</v>
      </c>
      <c r="B28" s="653"/>
      <c r="C28" s="666">
        <v>0</v>
      </c>
      <c r="D28" s="653">
        <v>10469.001699482495</v>
      </c>
      <c r="E28" s="666">
        <v>1</v>
      </c>
      <c r="F28" s="654">
        <v>10469.001699482495</v>
      </c>
    </row>
    <row r="29" spans="1:6" ht="14.4" customHeight="1" x14ac:dyDescent="0.3">
      <c r="A29" s="676" t="s">
        <v>3075</v>
      </c>
      <c r="B29" s="653"/>
      <c r="C29" s="666">
        <v>0</v>
      </c>
      <c r="D29" s="653">
        <v>4199.9680323104139</v>
      </c>
      <c r="E29" s="666">
        <v>1</v>
      </c>
      <c r="F29" s="654">
        <v>4199.9680323104139</v>
      </c>
    </row>
    <row r="30" spans="1:6" ht="14.4" customHeight="1" x14ac:dyDescent="0.3">
      <c r="A30" s="676" t="s">
        <v>3076</v>
      </c>
      <c r="B30" s="653"/>
      <c r="C30" s="666">
        <v>0</v>
      </c>
      <c r="D30" s="653">
        <v>4617.0999999999995</v>
      </c>
      <c r="E30" s="666">
        <v>1</v>
      </c>
      <c r="F30" s="654">
        <v>4617.0999999999995</v>
      </c>
    </row>
    <row r="31" spans="1:6" ht="14.4" customHeight="1" x14ac:dyDescent="0.3">
      <c r="A31" s="676" t="s">
        <v>3077</v>
      </c>
      <c r="B31" s="653"/>
      <c r="C31" s="666">
        <v>0</v>
      </c>
      <c r="D31" s="653">
        <v>379.29999999999995</v>
      </c>
      <c r="E31" s="666">
        <v>1</v>
      </c>
      <c r="F31" s="654">
        <v>379.29999999999995</v>
      </c>
    </row>
    <row r="32" spans="1:6" ht="14.4" customHeight="1" x14ac:dyDescent="0.3">
      <c r="A32" s="676" t="s">
        <v>3078</v>
      </c>
      <c r="B32" s="653"/>
      <c r="C32" s="666">
        <v>0</v>
      </c>
      <c r="D32" s="653">
        <v>2643.1783619009734</v>
      </c>
      <c r="E32" s="666">
        <v>1</v>
      </c>
      <c r="F32" s="654">
        <v>2643.1783619009734</v>
      </c>
    </row>
    <row r="33" spans="1:6" ht="14.4" customHeight="1" x14ac:dyDescent="0.3">
      <c r="A33" s="676" t="s">
        <v>3079</v>
      </c>
      <c r="B33" s="653"/>
      <c r="C33" s="666">
        <v>0</v>
      </c>
      <c r="D33" s="653">
        <v>421860.86502661131</v>
      </c>
      <c r="E33" s="666">
        <v>1</v>
      </c>
      <c r="F33" s="654">
        <v>421860.86502661131</v>
      </c>
    </row>
    <row r="34" spans="1:6" ht="14.4" customHeight="1" x14ac:dyDescent="0.3">
      <c r="A34" s="676" t="s">
        <v>3080</v>
      </c>
      <c r="B34" s="653"/>
      <c r="C34" s="666">
        <v>0</v>
      </c>
      <c r="D34" s="653">
        <v>696.92999999999961</v>
      </c>
      <c r="E34" s="666">
        <v>1</v>
      </c>
      <c r="F34" s="654">
        <v>696.92999999999961</v>
      </c>
    </row>
    <row r="35" spans="1:6" ht="14.4" customHeight="1" x14ac:dyDescent="0.3">
      <c r="A35" s="676" t="s">
        <v>3081</v>
      </c>
      <c r="B35" s="653"/>
      <c r="C35" s="666">
        <v>0</v>
      </c>
      <c r="D35" s="653">
        <v>174.10005045135142</v>
      </c>
      <c r="E35" s="666">
        <v>1</v>
      </c>
      <c r="F35" s="654">
        <v>174.10005045135142</v>
      </c>
    </row>
    <row r="36" spans="1:6" ht="14.4" customHeight="1" x14ac:dyDescent="0.3">
      <c r="A36" s="676" t="s">
        <v>3082</v>
      </c>
      <c r="B36" s="653"/>
      <c r="C36" s="666">
        <v>0</v>
      </c>
      <c r="D36" s="653">
        <v>653.2600000000001</v>
      </c>
      <c r="E36" s="666">
        <v>1</v>
      </c>
      <c r="F36" s="654">
        <v>653.2600000000001</v>
      </c>
    </row>
    <row r="37" spans="1:6" ht="14.4" customHeight="1" x14ac:dyDescent="0.3">
      <c r="A37" s="676" t="s">
        <v>3083</v>
      </c>
      <c r="B37" s="653"/>
      <c r="C37" s="666">
        <v>0</v>
      </c>
      <c r="D37" s="653">
        <v>1191.24</v>
      </c>
      <c r="E37" s="666">
        <v>1</v>
      </c>
      <c r="F37" s="654">
        <v>1191.24</v>
      </c>
    </row>
    <row r="38" spans="1:6" ht="14.4" customHeight="1" x14ac:dyDescent="0.3">
      <c r="A38" s="676" t="s">
        <v>3084</v>
      </c>
      <c r="B38" s="653"/>
      <c r="C38" s="666">
        <v>0</v>
      </c>
      <c r="D38" s="653">
        <v>1551.0311860837307</v>
      </c>
      <c r="E38" s="666">
        <v>1</v>
      </c>
      <c r="F38" s="654">
        <v>1551.0311860837307</v>
      </c>
    </row>
    <row r="39" spans="1:6" ht="14.4" customHeight="1" x14ac:dyDescent="0.3">
      <c r="A39" s="676" t="s">
        <v>3085</v>
      </c>
      <c r="B39" s="653"/>
      <c r="C39" s="666">
        <v>0</v>
      </c>
      <c r="D39" s="653">
        <v>132.57000000000002</v>
      </c>
      <c r="E39" s="666">
        <v>1</v>
      </c>
      <c r="F39" s="654">
        <v>132.57000000000002</v>
      </c>
    </row>
    <row r="40" spans="1:6" ht="14.4" customHeight="1" x14ac:dyDescent="0.3">
      <c r="A40" s="676" t="s">
        <v>3086</v>
      </c>
      <c r="B40" s="653"/>
      <c r="C40" s="666">
        <v>0</v>
      </c>
      <c r="D40" s="653">
        <v>6162.0053161438027</v>
      </c>
      <c r="E40" s="666">
        <v>1</v>
      </c>
      <c r="F40" s="654">
        <v>6162.0053161438027</v>
      </c>
    </row>
    <row r="41" spans="1:6" ht="14.4" customHeight="1" x14ac:dyDescent="0.3">
      <c r="A41" s="676" t="s">
        <v>3087</v>
      </c>
      <c r="B41" s="653"/>
      <c r="C41" s="666">
        <v>0</v>
      </c>
      <c r="D41" s="653">
        <v>5345.6447039366039</v>
      </c>
      <c r="E41" s="666">
        <v>1</v>
      </c>
      <c r="F41" s="654">
        <v>5345.6447039366039</v>
      </c>
    </row>
    <row r="42" spans="1:6" ht="14.4" customHeight="1" x14ac:dyDescent="0.3">
      <c r="A42" s="676" t="s">
        <v>3088</v>
      </c>
      <c r="B42" s="653"/>
      <c r="C42" s="666">
        <v>0</v>
      </c>
      <c r="D42" s="653">
        <v>5989.5410305096275</v>
      </c>
      <c r="E42" s="666">
        <v>1</v>
      </c>
      <c r="F42" s="654">
        <v>5989.5410305096275</v>
      </c>
    </row>
    <row r="43" spans="1:6" ht="14.4" customHeight="1" x14ac:dyDescent="0.3">
      <c r="A43" s="676" t="s">
        <v>3089</v>
      </c>
      <c r="B43" s="653"/>
      <c r="C43" s="666">
        <v>0</v>
      </c>
      <c r="D43" s="653">
        <v>441.45999909132206</v>
      </c>
      <c r="E43" s="666">
        <v>1</v>
      </c>
      <c r="F43" s="654">
        <v>441.45999909132206</v>
      </c>
    </row>
    <row r="44" spans="1:6" ht="14.4" customHeight="1" x14ac:dyDescent="0.3">
      <c r="A44" s="676" t="s">
        <v>3090</v>
      </c>
      <c r="B44" s="653"/>
      <c r="C44" s="666">
        <v>0</v>
      </c>
      <c r="D44" s="653">
        <v>172008.84983440337</v>
      </c>
      <c r="E44" s="666">
        <v>1</v>
      </c>
      <c r="F44" s="654">
        <v>172008.84983440337</v>
      </c>
    </row>
    <row r="45" spans="1:6" ht="14.4" customHeight="1" x14ac:dyDescent="0.3">
      <c r="A45" s="676" t="s">
        <v>3091</v>
      </c>
      <c r="B45" s="653"/>
      <c r="C45" s="666">
        <v>0</v>
      </c>
      <c r="D45" s="653">
        <v>154.31999999999991</v>
      </c>
      <c r="E45" s="666">
        <v>1</v>
      </c>
      <c r="F45" s="654">
        <v>154.31999999999991</v>
      </c>
    </row>
    <row r="46" spans="1:6" ht="14.4" customHeight="1" x14ac:dyDescent="0.3">
      <c r="A46" s="676" t="s">
        <v>3092</v>
      </c>
      <c r="B46" s="653"/>
      <c r="C46" s="666">
        <v>0</v>
      </c>
      <c r="D46" s="653">
        <v>863.08</v>
      </c>
      <c r="E46" s="666">
        <v>1</v>
      </c>
      <c r="F46" s="654">
        <v>863.08</v>
      </c>
    </row>
    <row r="47" spans="1:6" ht="14.4" customHeight="1" x14ac:dyDescent="0.3">
      <c r="A47" s="676" t="s">
        <v>3093</v>
      </c>
      <c r="B47" s="653"/>
      <c r="C47" s="666">
        <v>0</v>
      </c>
      <c r="D47" s="653">
        <v>138.38999999999999</v>
      </c>
      <c r="E47" s="666">
        <v>1</v>
      </c>
      <c r="F47" s="654">
        <v>138.38999999999999</v>
      </c>
    </row>
    <row r="48" spans="1:6" ht="14.4" customHeight="1" x14ac:dyDescent="0.3">
      <c r="A48" s="676" t="s">
        <v>3094</v>
      </c>
      <c r="B48" s="653"/>
      <c r="C48" s="666">
        <v>0</v>
      </c>
      <c r="D48" s="653">
        <v>182.55</v>
      </c>
      <c r="E48" s="666">
        <v>1</v>
      </c>
      <c r="F48" s="654">
        <v>182.55</v>
      </c>
    </row>
    <row r="49" spans="1:6" ht="14.4" customHeight="1" x14ac:dyDescent="0.3">
      <c r="A49" s="676" t="s">
        <v>3095</v>
      </c>
      <c r="B49" s="653"/>
      <c r="C49" s="666">
        <v>0</v>
      </c>
      <c r="D49" s="653">
        <v>180.88</v>
      </c>
      <c r="E49" s="666">
        <v>1</v>
      </c>
      <c r="F49" s="654">
        <v>180.88</v>
      </c>
    </row>
    <row r="50" spans="1:6" ht="14.4" customHeight="1" x14ac:dyDescent="0.3">
      <c r="A50" s="676" t="s">
        <v>3096</v>
      </c>
      <c r="B50" s="653"/>
      <c r="C50" s="666">
        <v>0</v>
      </c>
      <c r="D50" s="653">
        <v>462.29000000000013</v>
      </c>
      <c r="E50" s="666">
        <v>1</v>
      </c>
      <c r="F50" s="654">
        <v>462.29000000000013</v>
      </c>
    </row>
    <row r="51" spans="1:6" ht="14.4" customHeight="1" x14ac:dyDescent="0.3">
      <c r="A51" s="676" t="s">
        <v>3097</v>
      </c>
      <c r="B51" s="653"/>
      <c r="C51" s="666">
        <v>0</v>
      </c>
      <c r="D51" s="653">
        <v>957.95973869506997</v>
      </c>
      <c r="E51" s="666">
        <v>1</v>
      </c>
      <c r="F51" s="654">
        <v>957.95973869506997</v>
      </c>
    </row>
    <row r="52" spans="1:6" ht="14.4" customHeight="1" x14ac:dyDescent="0.3">
      <c r="A52" s="676" t="s">
        <v>3098</v>
      </c>
      <c r="B52" s="653"/>
      <c r="C52" s="666">
        <v>0</v>
      </c>
      <c r="D52" s="653">
        <v>89.080674441064104</v>
      </c>
      <c r="E52" s="666">
        <v>1</v>
      </c>
      <c r="F52" s="654">
        <v>89.080674441064104</v>
      </c>
    </row>
    <row r="53" spans="1:6" ht="14.4" customHeight="1" x14ac:dyDescent="0.3">
      <c r="A53" s="676" t="s">
        <v>3099</v>
      </c>
      <c r="B53" s="653"/>
      <c r="C53" s="666">
        <v>0</v>
      </c>
      <c r="D53" s="653">
        <v>455.68040199551592</v>
      </c>
      <c r="E53" s="666">
        <v>1</v>
      </c>
      <c r="F53" s="654">
        <v>455.68040199551592</v>
      </c>
    </row>
    <row r="54" spans="1:6" ht="14.4" customHeight="1" x14ac:dyDescent="0.3">
      <c r="A54" s="676" t="s">
        <v>3100</v>
      </c>
      <c r="B54" s="653"/>
      <c r="C54" s="666">
        <v>0</v>
      </c>
      <c r="D54" s="653">
        <v>56173.303972720452</v>
      </c>
      <c r="E54" s="666">
        <v>1</v>
      </c>
      <c r="F54" s="654">
        <v>56173.303972720452</v>
      </c>
    </row>
    <row r="55" spans="1:6" ht="14.4" customHeight="1" x14ac:dyDescent="0.3">
      <c r="A55" s="676" t="s">
        <v>3101</v>
      </c>
      <c r="B55" s="653"/>
      <c r="C55" s="666">
        <v>0</v>
      </c>
      <c r="D55" s="653">
        <v>1673.9906951338585</v>
      </c>
      <c r="E55" s="666">
        <v>1</v>
      </c>
      <c r="F55" s="654">
        <v>1673.9906951338585</v>
      </c>
    </row>
    <row r="56" spans="1:6" ht="14.4" customHeight="1" x14ac:dyDescent="0.3">
      <c r="A56" s="676" t="s">
        <v>3102</v>
      </c>
      <c r="B56" s="653"/>
      <c r="C56" s="666">
        <v>0</v>
      </c>
      <c r="D56" s="653">
        <v>318.28000000000003</v>
      </c>
      <c r="E56" s="666">
        <v>1</v>
      </c>
      <c r="F56" s="654">
        <v>318.28000000000003</v>
      </c>
    </row>
    <row r="57" spans="1:6" ht="14.4" customHeight="1" x14ac:dyDescent="0.3">
      <c r="A57" s="676" t="s">
        <v>3103</v>
      </c>
      <c r="B57" s="653"/>
      <c r="C57" s="666">
        <v>0</v>
      </c>
      <c r="D57" s="653">
        <v>84.84999999999998</v>
      </c>
      <c r="E57" s="666">
        <v>1</v>
      </c>
      <c r="F57" s="654">
        <v>84.84999999999998</v>
      </c>
    </row>
    <row r="58" spans="1:6" ht="14.4" customHeight="1" x14ac:dyDescent="0.3">
      <c r="A58" s="676" t="s">
        <v>3104</v>
      </c>
      <c r="B58" s="653"/>
      <c r="C58" s="666">
        <v>0</v>
      </c>
      <c r="D58" s="653">
        <v>446.94028738952943</v>
      </c>
      <c r="E58" s="666">
        <v>1</v>
      </c>
      <c r="F58" s="654">
        <v>446.94028738952943</v>
      </c>
    </row>
    <row r="59" spans="1:6" ht="14.4" customHeight="1" x14ac:dyDescent="0.3">
      <c r="A59" s="676" t="s">
        <v>3105</v>
      </c>
      <c r="B59" s="653"/>
      <c r="C59" s="666">
        <v>0</v>
      </c>
      <c r="D59" s="653">
        <v>63368.119581979503</v>
      </c>
      <c r="E59" s="666">
        <v>1</v>
      </c>
      <c r="F59" s="654">
        <v>63368.119581979503</v>
      </c>
    </row>
    <row r="60" spans="1:6" ht="14.4" customHeight="1" x14ac:dyDescent="0.3">
      <c r="A60" s="676" t="s">
        <v>3106</v>
      </c>
      <c r="B60" s="653"/>
      <c r="C60" s="666">
        <v>0</v>
      </c>
      <c r="D60" s="653">
        <v>91058.836025818164</v>
      </c>
      <c r="E60" s="666">
        <v>1</v>
      </c>
      <c r="F60" s="654">
        <v>91058.836025818164</v>
      </c>
    </row>
    <row r="61" spans="1:6" ht="14.4" customHeight="1" x14ac:dyDescent="0.3">
      <c r="A61" s="676" t="s">
        <v>3107</v>
      </c>
      <c r="B61" s="653"/>
      <c r="C61" s="666">
        <v>0</v>
      </c>
      <c r="D61" s="653">
        <v>28558.559807209938</v>
      </c>
      <c r="E61" s="666">
        <v>1</v>
      </c>
      <c r="F61" s="654">
        <v>28558.559807209938</v>
      </c>
    </row>
    <row r="62" spans="1:6" ht="14.4" customHeight="1" x14ac:dyDescent="0.3">
      <c r="A62" s="676" t="s">
        <v>3108</v>
      </c>
      <c r="B62" s="653"/>
      <c r="C62" s="666">
        <v>0</v>
      </c>
      <c r="D62" s="653">
        <v>95.76</v>
      </c>
      <c r="E62" s="666">
        <v>1</v>
      </c>
      <c r="F62" s="654">
        <v>95.76</v>
      </c>
    </row>
    <row r="63" spans="1:6" ht="14.4" customHeight="1" x14ac:dyDescent="0.3">
      <c r="A63" s="676" t="s">
        <v>3109</v>
      </c>
      <c r="B63" s="653"/>
      <c r="C63" s="666">
        <v>0</v>
      </c>
      <c r="D63" s="653">
        <v>2283.8586685149994</v>
      </c>
      <c r="E63" s="666">
        <v>1</v>
      </c>
      <c r="F63" s="654">
        <v>2283.8586685149994</v>
      </c>
    </row>
    <row r="64" spans="1:6" ht="14.4" customHeight="1" x14ac:dyDescent="0.3">
      <c r="A64" s="676" t="s">
        <v>3110</v>
      </c>
      <c r="B64" s="653"/>
      <c r="C64" s="666">
        <v>0</v>
      </c>
      <c r="D64" s="653">
        <v>65.899999999999977</v>
      </c>
      <c r="E64" s="666">
        <v>1</v>
      </c>
      <c r="F64" s="654">
        <v>65.899999999999977</v>
      </c>
    </row>
    <row r="65" spans="1:6" ht="14.4" customHeight="1" x14ac:dyDescent="0.3">
      <c r="A65" s="676" t="s">
        <v>3111</v>
      </c>
      <c r="B65" s="653"/>
      <c r="C65" s="666">
        <v>0</v>
      </c>
      <c r="D65" s="653">
        <v>36179</v>
      </c>
      <c r="E65" s="666">
        <v>1</v>
      </c>
      <c r="F65" s="654">
        <v>36179</v>
      </c>
    </row>
    <row r="66" spans="1:6" ht="14.4" customHeight="1" x14ac:dyDescent="0.3">
      <c r="A66" s="676" t="s">
        <v>3112</v>
      </c>
      <c r="B66" s="653"/>
      <c r="C66" s="666">
        <v>0</v>
      </c>
      <c r="D66" s="653">
        <v>65.459999999999951</v>
      </c>
      <c r="E66" s="666">
        <v>1</v>
      </c>
      <c r="F66" s="654">
        <v>65.459999999999951</v>
      </c>
    </row>
    <row r="67" spans="1:6" ht="14.4" customHeight="1" x14ac:dyDescent="0.3">
      <c r="A67" s="676" t="s">
        <v>3113</v>
      </c>
      <c r="B67" s="653"/>
      <c r="C67" s="666">
        <v>0</v>
      </c>
      <c r="D67" s="653">
        <v>31284.310820850962</v>
      </c>
      <c r="E67" s="666">
        <v>1</v>
      </c>
      <c r="F67" s="654">
        <v>31284.310820850962</v>
      </c>
    </row>
    <row r="68" spans="1:6" ht="14.4" customHeight="1" x14ac:dyDescent="0.3">
      <c r="A68" s="676" t="s">
        <v>3114</v>
      </c>
      <c r="B68" s="653"/>
      <c r="C68" s="666">
        <v>0</v>
      </c>
      <c r="D68" s="653">
        <v>386.3801686661497</v>
      </c>
      <c r="E68" s="666">
        <v>1</v>
      </c>
      <c r="F68" s="654">
        <v>386.3801686661497</v>
      </c>
    </row>
    <row r="69" spans="1:6" ht="14.4" customHeight="1" x14ac:dyDescent="0.3">
      <c r="A69" s="676" t="s">
        <v>3115</v>
      </c>
      <c r="B69" s="653"/>
      <c r="C69" s="666">
        <v>0</v>
      </c>
      <c r="D69" s="653">
        <v>401.59</v>
      </c>
      <c r="E69" s="666">
        <v>1</v>
      </c>
      <c r="F69" s="654">
        <v>401.59</v>
      </c>
    </row>
    <row r="70" spans="1:6" ht="14.4" customHeight="1" x14ac:dyDescent="0.3">
      <c r="A70" s="676" t="s">
        <v>3116</v>
      </c>
      <c r="B70" s="653"/>
      <c r="C70" s="666">
        <v>0</v>
      </c>
      <c r="D70" s="653">
        <v>101.83979048417304</v>
      </c>
      <c r="E70" s="666">
        <v>1</v>
      </c>
      <c r="F70" s="654">
        <v>101.83979048417304</v>
      </c>
    </row>
    <row r="71" spans="1:6" ht="14.4" customHeight="1" x14ac:dyDescent="0.3">
      <c r="A71" s="676" t="s">
        <v>3117</v>
      </c>
      <c r="B71" s="653"/>
      <c r="C71" s="666">
        <v>0</v>
      </c>
      <c r="D71" s="653">
        <v>22203.130055844606</v>
      </c>
      <c r="E71" s="666">
        <v>1</v>
      </c>
      <c r="F71" s="654">
        <v>22203.130055844606</v>
      </c>
    </row>
    <row r="72" spans="1:6" ht="14.4" customHeight="1" x14ac:dyDescent="0.3">
      <c r="A72" s="676" t="s">
        <v>3118</v>
      </c>
      <c r="B72" s="653"/>
      <c r="C72" s="666">
        <v>0</v>
      </c>
      <c r="D72" s="653">
        <v>82.099999999999966</v>
      </c>
      <c r="E72" s="666">
        <v>1</v>
      </c>
      <c r="F72" s="654">
        <v>82.099999999999966</v>
      </c>
    </row>
    <row r="73" spans="1:6" ht="14.4" customHeight="1" x14ac:dyDescent="0.3">
      <c r="A73" s="676" t="s">
        <v>3119</v>
      </c>
      <c r="B73" s="653"/>
      <c r="C73" s="666">
        <v>0</v>
      </c>
      <c r="D73" s="653">
        <v>1378.85</v>
      </c>
      <c r="E73" s="666">
        <v>1</v>
      </c>
      <c r="F73" s="654">
        <v>1378.85</v>
      </c>
    </row>
    <row r="74" spans="1:6" ht="14.4" customHeight="1" x14ac:dyDescent="0.3">
      <c r="A74" s="676" t="s">
        <v>3120</v>
      </c>
      <c r="B74" s="653"/>
      <c r="C74" s="666">
        <v>0</v>
      </c>
      <c r="D74" s="653">
        <v>856.14980275291373</v>
      </c>
      <c r="E74" s="666">
        <v>1</v>
      </c>
      <c r="F74" s="654">
        <v>856.14980275291373</v>
      </c>
    </row>
    <row r="75" spans="1:6" ht="14.4" customHeight="1" x14ac:dyDescent="0.3">
      <c r="A75" s="676" t="s">
        <v>3121</v>
      </c>
      <c r="B75" s="653"/>
      <c r="C75" s="666">
        <v>0</v>
      </c>
      <c r="D75" s="653">
        <v>143.34000000000003</v>
      </c>
      <c r="E75" s="666">
        <v>1</v>
      </c>
      <c r="F75" s="654">
        <v>143.34000000000003</v>
      </c>
    </row>
    <row r="76" spans="1:6" ht="14.4" customHeight="1" x14ac:dyDescent="0.3">
      <c r="A76" s="676" t="s">
        <v>3122</v>
      </c>
      <c r="B76" s="653"/>
      <c r="C76" s="666">
        <v>0</v>
      </c>
      <c r="D76" s="653">
        <v>414.93000000000023</v>
      </c>
      <c r="E76" s="666">
        <v>1</v>
      </c>
      <c r="F76" s="654">
        <v>414.93000000000023</v>
      </c>
    </row>
    <row r="77" spans="1:6" ht="14.4" customHeight="1" x14ac:dyDescent="0.3">
      <c r="A77" s="676" t="s">
        <v>3123</v>
      </c>
      <c r="B77" s="653"/>
      <c r="C77" s="666">
        <v>0</v>
      </c>
      <c r="D77" s="653">
        <v>6501.0783651112506</v>
      </c>
      <c r="E77" s="666">
        <v>1</v>
      </c>
      <c r="F77" s="654">
        <v>6501.0783651112506</v>
      </c>
    </row>
    <row r="78" spans="1:6" ht="14.4" customHeight="1" x14ac:dyDescent="0.3">
      <c r="A78" s="676" t="s">
        <v>3124</v>
      </c>
      <c r="B78" s="653"/>
      <c r="C78" s="666">
        <v>0</v>
      </c>
      <c r="D78" s="653">
        <v>170.26000000000002</v>
      </c>
      <c r="E78" s="666">
        <v>1</v>
      </c>
      <c r="F78" s="654">
        <v>170.26000000000002</v>
      </c>
    </row>
    <row r="79" spans="1:6" ht="14.4" customHeight="1" x14ac:dyDescent="0.3">
      <c r="A79" s="676" t="s">
        <v>3125</v>
      </c>
      <c r="B79" s="653"/>
      <c r="C79" s="666">
        <v>0</v>
      </c>
      <c r="D79" s="653">
        <v>4234.5300000000007</v>
      </c>
      <c r="E79" s="666">
        <v>1</v>
      </c>
      <c r="F79" s="654">
        <v>4234.5300000000007</v>
      </c>
    </row>
    <row r="80" spans="1:6" ht="14.4" customHeight="1" x14ac:dyDescent="0.3">
      <c r="A80" s="676" t="s">
        <v>3126</v>
      </c>
      <c r="B80" s="653"/>
      <c r="C80" s="666">
        <v>0</v>
      </c>
      <c r="D80" s="653">
        <v>2650.9889434570523</v>
      </c>
      <c r="E80" s="666">
        <v>1</v>
      </c>
      <c r="F80" s="654">
        <v>2650.9889434570523</v>
      </c>
    </row>
    <row r="81" spans="1:6" ht="14.4" customHeight="1" x14ac:dyDescent="0.3">
      <c r="A81" s="676" t="s">
        <v>3127</v>
      </c>
      <c r="B81" s="653"/>
      <c r="C81" s="666">
        <v>0</v>
      </c>
      <c r="D81" s="653">
        <v>2239.2099999999991</v>
      </c>
      <c r="E81" s="666">
        <v>1</v>
      </c>
      <c r="F81" s="654">
        <v>2239.2099999999991</v>
      </c>
    </row>
    <row r="82" spans="1:6" ht="14.4" customHeight="1" x14ac:dyDescent="0.3">
      <c r="A82" s="676" t="s">
        <v>3128</v>
      </c>
      <c r="B82" s="653"/>
      <c r="C82" s="666">
        <v>0</v>
      </c>
      <c r="D82" s="653">
        <v>399.04949346028883</v>
      </c>
      <c r="E82" s="666">
        <v>1</v>
      </c>
      <c r="F82" s="654">
        <v>399.04949346028883</v>
      </c>
    </row>
    <row r="83" spans="1:6" ht="14.4" customHeight="1" x14ac:dyDescent="0.3">
      <c r="A83" s="676" t="s">
        <v>3129</v>
      </c>
      <c r="B83" s="653"/>
      <c r="C83" s="666">
        <v>0</v>
      </c>
      <c r="D83" s="653">
        <v>636.63999999999987</v>
      </c>
      <c r="E83" s="666">
        <v>1</v>
      </c>
      <c r="F83" s="654">
        <v>636.63999999999987</v>
      </c>
    </row>
    <row r="84" spans="1:6" ht="14.4" customHeight="1" x14ac:dyDescent="0.3">
      <c r="A84" s="676" t="s">
        <v>3130</v>
      </c>
      <c r="B84" s="653"/>
      <c r="C84" s="666">
        <v>0</v>
      </c>
      <c r="D84" s="653">
        <v>368.21128864995632</v>
      </c>
      <c r="E84" s="666">
        <v>1</v>
      </c>
      <c r="F84" s="654">
        <v>368.21128864995632</v>
      </c>
    </row>
    <row r="85" spans="1:6" ht="14.4" customHeight="1" x14ac:dyDescent="0.3">
      <c r="A85" s="676" t="s">
        <v>3131</v>
      </c>
      <c r="B85" s="653"/>
      <c r="C85" s="666">
        <v>0</v>
      </c>
      <c r="D85" s="653">
        <v>49.550000000000011</v>
      </c>
      <c r="E85" s="666">
        <v>1</v>
      </c>
      <c r="F85" s="654">
        <v>49.550000000000011</v>
      </c>
    </row>
    <row r="86" spans="1:6" ht="14.4" customHeight="1" x14ac:dyDescent="0.3">
      <c r="A86" s="676" t="s">
        <v>3132</v>
      </c>
      <c r="B86" s="653"/>
      <c r="C86" s="666">
        <v>0</v>
      </c>
      <c r="D86" s="653">
        <v>1782.6303375804018</v>
      </c>
      <c r="E86" s="666">
        <v>1</v>
      </c>
      <c r="F86" s="654">
        <v>1782.6303375804018</v>
      </c>
    </row>
    <row r="87" spans="1:6" ht="14.4" customHeight="1" x14ac:dyDescent="0.3">
      <c r="A87" s="676" t="s">
        <v>3133</v>
      </c>
      <c r="B87" s="653"/>
      <c r="C87" s="666">
        <v>0</v>
      </c>
      <c r="D87" s="653">
        <v>488.67999999999984</v>
      </c>
      <c r="E87" s="666">
        <v>1</v>
      </c>
      <c r="F87" s="654">
        <v>488.67999999999984</v>
      </c>
    </row>
    <row r="88" spans="1:6" ht="14.4" customHeight="1" x14ac:dyDescent="0.3">
      <c r="A88" s="676" t="s">
        <v>3134</v>
      </c>
      <c r="B88" s="653"/>
      <c r="C88" s="666">
        <v>0</v>
      </c>
      <c r="D88" s="653">
        <v>450.24962756958172</v>
      </c>
      <c r="E88" s="666">
        <v>1</v>
      </c>
      <c r="F88" s="654">
        <v>450.24962756958172</v>
      </c>
    </row>
    <row r="89" spans="1:6" ht="14.4" customHeight="1" x14ac:dyDescent="0.3">
      <c r="A89" s="676" t="s">
        <v>3135</v>
      </c>
      <c r="B89" s="653"/>
      <c r="C89" s="666">
        <v>0</v>
      </c>
      <c r="D89" s="653">
        <v>1340.5194498359863</v>
      </c>
      <c r="E89" s="666">
        <v>1</v>
      </c>
      <c r="F89" s="654">
        <v>1340.5194498359863</v>
      </c>
    </row>
    <row r="90" spans="1:6" ht="14.4" customHeight="1" x14ac:dyDescent="0.3">
      <c r="A90" s="676" t="s">
        <v>3136</v>
      </c>
      <c r="B90" s="653"/>
      <c r="C90" s="666">
        <v>0</v>
      </c>
      <c r="D90" s="653">
        <v>296.28901045612201</v>
      </c>
      <c r="E90" s="666">
        <v>1</v>
      </c>
      <c r="F90" s="654">
        <v>296.28901045612201</v>
      </c>
    </row>
    <row r="91" spans="1:6" ht="14.4" customHeight="1" x14ac:dyDescent="0.3">
      <c r="A91" s="676" t="s">
        <v>3137</v>
      </c>
      <c r="B91" s="653"/>
      <c r="C91" s="666">
        <v>0</v>
      </c>
      <c r="D91" s="653">
        <v>1207.6100000000001</v>
      </c>
      <c r="E91" s="666">
        <v>1</v>
      </c>
      <c r="F91" s="654">
        <v>1207.6100000000001</v>
      </c>
    </row>
    <row r="92" spans="1:6" ht="14.4" customHeight="1" x14ac:dyDescent="0.3">
      <c r="A92" s="676" t="s">
        <v>3138</v>
      </c>
      <c r="B92" s="653"/>
      <c r="C92" s="666">
        <v>0</v>
      </c>
      <c r="D92" s="653">
        <v>171.13013483215053</v>
      </c>
      <c r="E92" s="666">
        <v>1</v>
      </c>
      <c r="F92" s="654">
        <v>171.13013483215053</v>
      </c>
    </row>
    <row r="93" spans="1:6" ht="14.4" customHeight="1" x14ac:dyDescent="0.3">
      <c r="A93" s="676" t="s">
        <v>3139</v>
      </c>
      <c r="B93" s="653"/>
      <c r="C93" s="666">
        <v>0</v>
      </c>
      <c r="D93" s="653">
        <v>773.41000000000008</v>
      </c>
      <c r="E93" s="666">
        <v>1</v>
      </c>
      <c r="F93" s="654">
        <v>773.41000000000008</v>
      </c>
    </row>
    <row r="94" spans="1:6" ht="14.4" customHeight="1" x14ac:dyDescent="0.3">
      <c r="A94" s="676" t="s">
        <v>3140</v>
      </c>
      <c r="B94" s="653"/>
      <c r="C94" s="666">
        <v>0</v>
      </c>
      <c r="D94" s="653">
        <v>1013.3402441165521</v>
      </c>
      <c r="E94" s="666">
        <v>1</v>
      </c>
      <c r="F94" s="654">
        <v>1013.3402441165521</v>
      </c>
    </row>
    <row r="95" spans="1:6" ht="14.4" customHeight="1" x14ac:dyDescent="0.3">
      <c r="A95" s="676" t="s">
        <v>3141</v>
      </c>
      <c r="B95" s="653"/>
      <c r="C95" s="666">
        <v>0</v>
      </c>
      <c r="D95" s="653">
        <v>193.60999999999996</v>
      </c>
      <c r="E95" s="666">
        <v>1</v>
      </c>
      <c r="F95" s="654">
        <v>193.60999999999996</v>
      </c>
    </row>
    <row r="96" spans="1:6" ht="14.4" customHeight="1" x14ac:dyDescent="0.3">
      <c r="A96" s="676" t="s">
        <v>3142</v>
      </c>
      <c r="B96" s="653"/>
      <c r="C96" s="666">
        <v>0</v>
      </c>
      <c r="D96" s="653">
        <v>460.48</v>
      </c>
      <c r="E96" s="666">
        <v>1</v>
      </c>
      <c r="F96" s="654">
        <v>460.48</v>
      </c>
    </row>
    <row r="97" spans="1:6" ht="14.4" customHeight="1" x14ac:dyDescent="0.3">
      <c r="A97" s="676" t="s">
        <v>3143</v>
      </c>
      <c r="B97" s="653"/>
      <c r="C97" s="666">
        <v>0</v>
      </c>
      <c r="D97" s="653">
        <v>246.34078452608367</v>
      </c>
      <c r="E97" s="666">
        <v>1</v>
      </c>
      <c r="F97" s="654">
        <v>246.34078452608367</v>
      </c>
    </row>
    <row r="98" spans="1:6" ht="14.4" customHeight="1" x14ac:dyDescent="0.3">
      <c r="A98" s="676" t="s">
        <v>3144</v>
      </c>
      <c r="B98" s="653"/>
      <c r="C98" s="666">
        <v>0</v>
      </c>
      <c r="D98" s="653">
        <v>47957.971717038934</v>
      </c>
      <c r="E98" s="666">
        <v>1</v>
      </c>
      <c r="F98" s="654">
        <v>47957.971717038934</v>
      </c>
    </row>
    <row r="99" spans="1:6" ht="14.4" customHeight="1" thickBot="1" x14ac:dyDescent="0.35">
      <c r="A99" s="677" t="s">
        <v>3145</v>
      </c>
      <c r="B99" s="668"/>
      <c r="C99" s="669">
        <v>0</v>
      </c>
      <c r="D99" s="668">
        <v>1101.2200000000003</v>
      </c>
      <c r="E99" s="669">
        <v>1</v>
      </c>
      <c r="F99" s="670">
        <v>1101.2200000000003</v>
      </c>
    </row>
    <row r="100" spans="1:6" ht="14.4" customHeight="1" thickBot="1" x14ac:dyDescent="0.35">
      <c r="A100" s="671" t="s">
        <v>3</v>
      </c>
      <c r="B100" s="672">
        <v>4502.8589917815198</v>
      </c>
      <c r="C100" s="673">
        <v>2.9576612144987541E-3</v>
      </c>
      <c r="D100" s="672">
        <v>1517936.2120242123</v>
      </c>
      <c r="E100" s="673">
        <v>0.99704233878550108</v>
      </c>
      <c r="F100" s="674">
        <v>1522439.0710159941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3354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83.1</v>
      </c>
      <c r="G3" s="47">
        <f>SUBTOTAL(9,G6:G1048576)</f>
        <v>4502.8589917815198</v>
      </c>
      <c r="H3" s="48">
        <f>IF(M3=0,0,G3/M3)</f>
        <v>2.9576612144987546E-3</v>
      </c>
      <c r="I3" s="47">
        <f>SUBTOTAL(9,I6:I1048576)</f>
        <v>7019.8</v>
      </c>
      <c r="J3" s="47">
        <f>SUBTOTAL(9,J6:J1048576)</f>
        <v>1517936.2120242121</v>
      </c>
      <c r="K3" s="48">
        <f>IF(M3=0,0,J3/M3)</f>
        <v>0.99704233878550108</v>
      </c>
      <c r="L3" s="47">
        <f>SUBTOTAL(9,L6:L1048576)</f>
        <v>7102.9</v>
      </c>
      <c r="M3" s="49">
        <f>SUBTOTAL(9,M6:M1048576)</f>
        <v>1522439.0710159938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601</v>
      </c>
      <c r="B6" s="644" t="s">
        <v>3146</v>
      </c>
      <c r="C6" s="644" t="s">
        <v>1388</v>
      </c>
      <c r="D6" s="644" t="s">
        <v>3147</v>
      </c>
      <c r="E6" s="644" t="s">
        <v>3148</v>
      </c>
      <c r="F6" s="647"/>
      <c r="G6" s="647"/>
      <c r="H6" s="665">
        <v>0</v>
      </c>
      <c r="I6" s="647">
        <v>11</v>
      </c>
      <c r="J6" s="647">
        <v>785.60258837646575</v>
      </c>
      <c r="K6" s="665">
        <v>1</v>
      </c>
      <c r="L6" s="647">
        <v>11</v>
      </c>
      <c r="M6" s="648">
        <v>785.60258837646575</v>
      </c>
    </row>
    <row r="7" spans="1:13" ht="14.4" customHeight="1" x14ac:dyDescent="0.3">
      <c r="A7" s="649" t="s">
        <v>601</v>
      </c>
      <c r="B7" s="650" t="s">
        <v>3149</v>
      </c>
      <c r="C7" s="650" t="s">
        <v>1282</v>
      </c>
      <c r="D7" s="650" t="s">
        <v>1283</v>
      </c>
      <c r="E7" s="650" t="s">
        <v>1284</v>
      </c>
      <c r="F7" s="653"/>
      <c r="G7" s="653"/>
      <c r="H7" s="666">
        <v>0</v>
      </c>
      <c r="I7" s="653">
        <v>9</v>
      </c>
      <c r="J7" s="653">
        <v>1153.5300000000002</v>
      </c>
      <c r="K7" s="666">
        <v>1</v>
      </c>
      <c r="L7" s="653">
        <v>9</v>
      </c>
      <c r="M7" s="654">
        <v>1153.5300000000002</v>
      </c>
    </row>
    <row r="8" spans="1:13" ht="14.4" customHeight="1" x14ac:dyDescent="0.3">
      <c r="A8" s="649" t="s">
        <v>601</v>
      </c>
      <c r="B8" s="650" t="s">
        <v>3149</v>
      </c>
      <c r="C8" s="650" t="s">
        <v>1417</v>
      </c>
      <c r="D8" s="650" t="s">
        <v>1418</v>
      </c>
      <c r="E8" s="650" t="s">
        <v>1419</v>
      </c>
      <c r="F8" s="653"/>
      <c r="G8" s="653"/>
      <c r="H8" s="666">
        <v>0</v>
      </c>
      <c r="I8" s="653">
        <v>310</v>
      </c>
      <c r="J8" s="653">
        <v>21994.827514990036</v>
      </c>
      <c r="K8" s="666">
        <v>1</v>
      </c>
      <c r="L8" s="653">
        <v>310</v>
      </c>
      <c r="M8" s="654">
        <v>21994.827514990036</v>
      </c>
    </row>
    <row r="9" spans="1:13" ht="14.4" customHeight="1" x14ac:dyDescent="0.3">
      <c r="A9" s="649" t="s">
        <v>601</v>
      </c>
      <c r="B9" s="650" t="s">
        <v>3150</v>
      </c>
      <c r="C9" s="650" t="s">
        <v>1461</v>
      </c>
      <c r="D9" s="650" t="s">
        <v>1462</v>
      </c>
      <c r="E9" s="650" t="s">
        <v>1463</v>
      </c>
      <c r="F9" s="653"/>
      <c r="G9" s="653"/>
      <c r="H9" s="666">
        <v>0</v>
      </c>
      <c r="I9" s="653">
        <v>7</v>
      </c>
      <c r="J9" s="653">
        <v>898.2507071916242</v>
      </c>
      <c r="K9" s="666">
        <v>1</v>
      </c>
      <c r="L9" s="653">
        <v>7</v>
      </c>
      <c r="M9" s="654">
        <v>898.2507071916242</v>
      </c>
    </row>
    <row r="10" spans="1:13" ht="14.4" customHeight="1" x14ac:dyDescent="0.3">
      <c r="A10" s="649" t="s">
        <v>601</v>
      </c>
      <c r="B10" s="650" t="s">
        <v>3151</v>
      </c>
      <c r="C10" s="650" t="s">
        <v>1410</v>
      </c>
      <c r="D10" s="650" t="s">
        <v>1341</v>
      </c>
      <c r="E10" s="650" t="s">
        <v>1411</v>
      </c>
      <c r="F10" s="653"/>
      <c r="G10" s="653"/>
      <c r="H10" s="666">
        <v>0</v>
      </c>
      <c r="I10" s="653">
        <v>2</v>
      </c>
      <c r="J10" s="653">
        <v>155.23999999999992</v>
      </c>
      <c r="K10" s="666">
        <v>1</v>
      </c>
      <c r="L10" s="653">
        <v>2</v>
      </c>
      <c r="M10" s="654">
        <v>155.23999999999992</v>
      </c>
    </row>
    <row r="11" spans="1:13" ht="14.4" customHeight="1" x14ac:dyDescent="0.3">
      <c r="A11" s="649" t="s">
        <v>601</v>
      </c>
      <c r="B11" s="650" t="s">
        <v>3151</v>
      </c>
      <c r="C11" s="650" t="s">
        <v>1340</v>
      </c>
      <c r="D11" s="650" t="s">
        <v>1341</v>
      </c>
      <c r="E11" s="650" t="s">
        <v>1342</v>
      </c>
      <c r="F11" s="653"/>
      <c r="G11" s="653"/>
      <c r="H11" s="666">
        <v>0</v>
      </c>
      <c r="I11" s="653">
        <v>5</v>
      </c>
      <c r="J11" s="653">
        <v>557.33033488646674</v>
      </c>
      <c r="K11" s="666">
        <v>1</v>
      </c>
      <c r="L11" s="653">
        <v>5</v>
      </c>
      <c r="M11" s="654">
        <v>557.33033488646674</v>
      </c>
    </row>
    <row r="12" spans="1:13" ht="14.4" customHeight="1" x14ac:dyDescent="0.3">
      <c r="A12" s="649" t="s">
        <v>601</v>
      </c>
      <c r="B12" s="650" t="s">
        <v>3152</v>
      </c>
      <c r="C12" s="650" t="s">
        <v>1406</v>
      </c>
      <c r="D12" s="650" t="s">
        <v>1407</v>
      </c>
      <c r="E12" s="650" t="s">
        <v>1408</v>
      </c>
      <c r="F12" s="653"/>
      <c r="G12" s="653"/>
      <c r="H12" s="666">
        <v>0</v>
      </c>
      <c r="I12" s="653">
        <v>6</v>
      </c>
      <c r="J12" s="653">
        <v>2836.7178589374062</v>
      </c>
      <c r="K12" s="666">
        <v>1</v>
      </c>
      <c r="L12" s="653">
        <v>6</v>
      </c>
      <c r="M12" s="654">
        <v>2836.7178589374062</v>
      </c>
    </row>
    <row r="13" spans="1:13" ht="14.4" customHeight="1" x14ac:dyDescent="0.3">
      <c r="A13" s="649" t="s">
        <v>601</v>
      </c>
      <c r="B13" s="650" t="s">
        <v>3153</v>
      </c>
      <c r="C13" s="650" t="s">
        <v>1479</v>
      </c>
      <c r="D13" s="650" t="s">
        <v>1480</v>
      </c>
      <c r="E13" s="650" t="s">
        <v>1481</v>
      </c>
      <c r="F13" s="653">
        <v>1</v>
      </c>
      <c r="G13" s="653">
        <v>104.17000000000004</v>
      </c>
      <c r="H13" s="666">
        <v>1</v>
      </c>
      <c r="I13" s="653"/>
      <c r="J13" s="653"/>
      <c r="K13" s="666">
        <v>0</v>
      </c>
      <c r="L13" s="653">
        <v>1</v>
      </c>
      <c r="M13" s="654">
        <v>104.17000000000004</v>
      </c>
    </row>
    <row r="14" spans="1:13" ht="14.4" customHeight="1" x14ac:dyDescent="0.3">
      <c r="A14" s="649" t="s">
        <v>601</v>
      </c>
      <c r="B14" s="650" t="s">
        <v>3153</v>
      </c>
      <c r="C14" s="650" t="s">
        <v>1356</v>
      </c>
      <c r="D14" s="650" t="s">
        <v>1357</v>
      </c>
      <c r="E14" s="650" t="s">
        <v>3154</v>
      </c>
      <c r="F14" s="653"/>
      <c r="G14" s="653"/>
      <c r="H14" s="666">
        <v>0</v>
      </c>
      <c r="I14" s="653">
        <v>2</v>
      </c>
      <c r="J14" s="653">
        <v>153.12984145666252</v>
      </c>
      <c r="K14" s="666">
        <v>1</v>
      </c>
      <c r="L14" s="653">
        <v>2</v>
      </c>
      <c r="M14" s="654">
        <v>153.12984145666252</v>
      </c>
    </row>
    <row r="15" spans="1:13" ht="14.4" customHeight="1" x14ac:dyDescent="0.3">
      <c r="A15" s="649" t="s">
        <v>601</v>
      </c>
      <c r="B15" s="650" t="s">
        <v>3153</v>
      </c>
      <c r="C15" s="650" t="s">
        <v>1360</v>
      </c>
      <c r="D15" s="650" t="s">
        <v>1361</v>
      </c>
      <c r="E15" s="650" t="s">
        <v>3155</v>
      </c>
      <c r="F15" s="653"/>
      <c r="G15" s="653"/>
      <c r="H15" s="666">
        <v>0</v>
      </c>
      <c r="I15" s="653">
        <v>3</v>
      </c>
      <c r="J15" s="653">
        <v>295.55987351900444</v>
      </c>
      <c r="K15" s="666">
        <v>1</v>
      </c>
      <c r="L15" s="653">
        <v>3</v>
      </c>
      <c r="M15" s="654">
        <v>295.55987351900444</v>
      </c>
    </row>
    <row r="16" spans="1:13" ht="14.4" customHeight="1" x14ac:dyDescent="0.3">
      <c r="A16" s="649" t="s">
        <v>601</v>
      </c>
      <c r="B16" s="650" t="s">
        <v>3156</v>
      </c>
      <c r="C16" s="650" t="s">
        <v>1399</v>
      </c>
      <c r="D16" s="650" t="s">
        <v>1400</v>
      </c>
      <c r="E16" s="650" t="s">
        <v>1401</v>
      </c>
      <c r="F16" s="653"/>
      <c r="G16" s="653"/>
      <c r="H16" s="666">
        <v>0</v>
      </c>
      <c r="I16" s="653">
        <v>2</v>
      </c>
      <c r="J16" s="653">
        <v>47.94000653873087</v>
      </c>
      <c r="K16" s="666">
        <v>1</v>
      </c>
      <c r="L16" s="653">
        <v>2</v>
      </c>
      <c r="M16" s="654">
        <v>47.94000653873087</v>
      </c>
    </row>
    <row r="17" spans="1:13" ht="14.4" customHeight="1" x14ac:dyDescent="0.3">
      <c r="A17" s="649" t="s">
        <v>601</v>
      </c>
      <c r="B17" s="650" t="s">
        <v>3157</v>
      </c>
      <c r="C17" s="650" t="s">
        <v>1428</v>
      </c>
      <c r="D17" s="650" t="s">
        <v>3158</v>
      </c>
      <c r="E17" s="650" t="s">
        <v>3159</v>
      </c>
      <c r="F17" s="653"/>
      <c r="G17" s="653"/>
      <c r="H17" s="666">
        <v>0</v>
      </c>
      <c r="I17" s="653">
        <v>1</v>
      </c>
      <c r="J17" s="653">
        <v>117.14</v>
      </c>
      <c r="K17" s="666">
        <v>1</v>
      </c>
      <c r="L17" s="653">
        <v>1</v>
      </c>
      <c r="M17" s="654">
        <v>117.14</v>
      </c>
    </row>
    <row r="18" spans="1:13" ht="14.4" customHeight="1" x14ac:dyDescent="0.3">
      <c r="A18" s="649" t="s">
        <v>601</v>
      </c>
      <c r="B18" s="650" t="s">
        <v>3157</v>
      </c>
      <c r="C18" s="650" t="s">
        <v>1391</v>
      </c>
      <c r="D18" s="650" t="s">
        <v>3160</v>
      </c>
      <c r="E18" s="650" t="s">
        <v>962</v>
      </c>
      <c r="F18" s="653"/>
      <c r="G18" s="653"/>
      <c r="H18" s="666">
        <v>0</v>
      </c>
      <c r="I18" s="653">
        <v>1</v>
      </c>
      <c r="J18" s="653">
        <v>144.79</v>
      </c>
      <c r="K18" s="666">
        <v>1</v>
      </c>
      <c r="L18" s="653">
        <v>1</v>
      </c>
      <c r="M18" s="654">
        <v>144.79</v>
      </c>
    </row>
    <row r="19" spans="1:13" ht="14.4" customHeight="1" x14ac:dyDescent="0.3">
      <c r="A19" s="649" t="s">
        <v>601</v>
      </c>
      <c r="B19" s="650" t="s">
        <v>3161</v>
      </c>
      <c r="C19" s="650" t="s">
        <v>1445</v>
      </c>
      <c r="D19" s="650" t="s">
        <v>1319</v>
      </c>
      <c r="E19" s="650" t="s">
        <v>1446</v>
      </c>
      <c r="F19" s="653"/>
      <c r="G19" s="653"/>
      <c r="H19" s="666">
        <v>0</v>
      </c>
      <c r="I19" s="653">
        <v>9</v>
      </c>
      <c r="J19" s="653">
        <v>3208.5000000000009</v>
      </c>
      <c r="K19" s="666">
        <v>1</v>
      </c>
      <c r="L19" s="653">
        <v>9</v>
      </c>
      <c r="M19" s="654">
        <v>3208.5000000000009</v>
      </c>
    </row>
    <row r="20" spans="1:13" ht="14.4" customHeight="1" x14ac:dyDescent="0.3">
      <c r="A20" s="649" t="s">
        <v>601</v>
      </c>
      <c r="B20" s="650" t="s">
        <v>3161</v>
      </c>
      <c r="C20" s="650" t="s">
        <v>1448</v>
      </c>
      <c r="D20" s="650" t="s">
        <v>1319</v>
      </c>
      <c r="E20" s="650" t="s">
        <v>1449</v>
      </c>
      <c r="F20" s="653"/>
      <c r="G20" s="653"/>
      <c r="H20" s="666">
        <v>0</v>
      </c>
      <c r="I20" s="653">
        <v>60</v>
      </c>
      <c r="J20" s="653">
        <v>24839.985765602803</v>
      </c>
      <c r="K20" s="666">
        <v>1</v>
      </c>
      <c r="L20" s="653">
        <v>60</v>
      </c>
      <c r="M20" s="654">
        <v>24839.985765602803</v>
      </c>
    </row>
    <row r="21" spans="1:13" ht="14.4" customHeight="1" x14ac:dyDescent="0.3">
      <c r="A21" s="649" t="s">
        <v>601</v>
      </c>
      <c r="B21" s="650" t="s">
        <v>3161</v>
      </c>
      <c r="C21" s="650" t="s">
        <v>1318</v>
      </c>
      <c r="D21" s="650" t="s">
        <v>1319</v>
      </c>
      <c r="E21" s="650" t="s">
        <v>1320</v>
      </c>
      <c r="F21" s="653"/>
      <c r="G21" s="653"/>
      <c r="H21" s="666">
        <v>0</v>
      </c>
      <c r="I21" s="653">
        <v>11</v>
      </c>
      <c r="J21" s="653">
        <v>5414.1956868500765</v>
      </c>
      <c r="K21" s="666">
        <v>1</v>
      </c>
      <c r="L21" s="653">
        <v>11</v>
      </c>
      <c r="M21" s="654">
        <v>5414.1956868500765</v>
      </c>
    </row>
    <row r="22" spans="1:13" ht="14.4" customHeight="1" x14ac:dyDescent="0.3">
      <c r="A22" s="649" t="s">
        <v>601</v>
      </c>
      <c r="B22" s="650" t="s">
        <v>3161</v>
      </c>
      <c r="C22" s="650" t="s">
        <v>1322</v>
      </c>
      <c r="D22" s="650" t="s">
        <v>1319</v>
      </c>
      <c r="E22" s="650" t="s">
        <v>1323</v>
      </c>
      <c r="F22" s="653"/>
      <c r="G22" s="653"/>
      <c r="H22" s="666">
        <v>0</v>
      </c>
      <c r="I22" s="653">
        <v>3</v>
      </c>
      <c r="J22" s="653">
        <v>2829</v>
      </c>
      <c r="K22" s="666">
        <v>1</v>
      </c>
      <c r="L22" s="653">
        <v>3</v>
      </c>
      <c r="M22" s="654">
        <v>2829</v>
      </c>
    </row>
    <row r="23" spans="1:13" ht="14.4" customHeight="1" x14ac:dyDescent="0.3">
      <c r="A23" s="649" t="s">
        <v>601</v>
      </c>
      <c r="B23" s="650" t="s">
        <v>3161</v>
      </c>
      <c r="C23" s="650" t="s">
        <v>1325</v>
      </c>
      <c r="D23" s="650" t="s">
        <v>1319</v>
      </c>
      <c r="E23" s="650" t="s">
        <v>1326</v>
      </c>
      <c r="F23" s="653"/>
      <c r="G23" s="653"/>
      <c r="H23" s="666">
        <v>0</v>
      </c>
      <c r="I23" s="653">
        <v>1</v>
      </c>
      <c r="J23" s="653">
        <v>1051.28</v>
      </c>
      <c r="K23" s="666">
        <v>1</v>
      </c>
      <c r="L23" s="653">
        <v>1</v>
      </c>
      <c r="M23" s="654">
        <v>1051.28</v>
      </c>
    </row>
    <row r="24" spans="1:13" ht="14.4" customHeight="1" x14ac:dyDescent="0.3">
      <c r="A24" s="649" t="s">
        <v>601</v>
      </c>
      <c r="B24" s="650" t="s">
        <v>3161</v>
      </c>
      <c r="C24" s="650" t="s">
        <v>1352</v>
      </c>
      <c r="D24" s="650" t="s">
        <v>1353</v>
      </c>
      <c r="E24" s="650" t="s">
        <v>3162</v>
      </c>
      <c r="F24" s="653"/>
      <c r="G24" s="653"/>
      <c r="H24" s="666">
        <v>0</v>
      </c>
      <c r="I24" s="653">
        <v>27</v>
      </c>
      <c r="J24" s="653">
        <v>97038.443290901821</v>
      </c>
      <c r="K24" s="666">
        <v>1</v>
      </c>
      <c r="L24" s="653">
        <v>27</v>
      </c>
      <c r="M24" s="654">
        <v>97038.443290901821</v>
      </c>
    </row>
    <row r="25" spans="1:13" ht="14.4" customHeight="1" x14ac:dyDescent="0.3">
      <c r="A25" s="649" t="s">
        <v>601</v>
      </c>
      <c r="B25" s="650" t="s">
        <v>3163</v>
      </c>
      <c r="C25" s="650" t="s">
        <v>1264</v>
      </c>
      <c r="D25" s="650" t="s">
        <v>3164</v>
      </c>
      <c r="E25" s="650" t="s">
        <v>3165</v>
      </c>
      <c r="F25" s="653"/>
      <c r="G25" s="653"/>
      <c r="H25" s="666">
        <v>0</v>
      </c>
      <c r="I25" s="653">
        <v>1</v>
      </c>
      <c r="J25" s="653">
        <v>1191.24</v>
      </c>
      <c r="K25" s="666">
        <v>1</v>
      </c>
      <c r="L25" s="653">
        <v>1</v>
      </c>
      <c r="M25" s="654">
        <v>1191.24</v>
      </c>
    </row>
    <row r="26" spans="1:13" ht="14.4" customHeight="1" x14ac:dyDescent="0.3">
      <c r="A26" s="649" t="s">
        <v>601</v>
      </c>
      <c r="B26" s="650" t="s">
        <v>3166</v>
      </c>
      <c r="C26" s="650" t="s">
        <v>1300</v>
      </c>
      <c r="D26" s="650" t="s">
        <v>1301</v>
      </c>
      <c r="E26" s="650" t="s">
        <v>3167</v>
      </c>
      <c r="F26" s="653"/>
      <c r="G26" s="653"/>
      <c r="H26" s="666">
        <v>0</v>
      </c>
      <c r="I26" s="653">
        <v>1</v>
      </c>
      <c r="J26" s="653">
        <v>47.330000000000005</v>
      </c>
      <c r="K26" s="666">
        <v>1</v>
      </c>
      <c r="L26" s="653">
        <v>1</v>
      </c>
      <c r="M26" s="654">
        <v>47.330000000000005</v>
      </c>
    </row>
    <row r="27" spans="1:13" ht="14.4" customHeight="1" x14ac:dyDescent="0.3">
      <c r="A27" s="649" t="s">
        <v>601</v>
      </c>
      <c r="B27" s="650" t="s">
        <v>3166</v>
      </c>
      <c r="C27" s="650" t="s">
        <v>1304</v>
      </c>
      <c r="D27" s="650" t="s">
        <v>1301</v>
      </c>
      <c r="E27" s="650" t="s">
        <v>3168</v>
      </c>
      <c r="F27" s="653"/>
      <c r="G27" s="653"/>
      <c r="H27" s="666">
        <v>0</v>
      </c>
      <c r="I27" s="653">
        <v>2</v>
      </c>
      <c r="J27" s="653">
        <v>189.34</v>
      </c>
      <c r="K27" s="666">
        <v>1</v>
      </c>
      <c r="L27" s="653">
        <v>2</v>
      </c>
      <c r="M27" s="654">
        <v>189.34</v>
      </c>
    </row>
    <row r="28" spans="1:13" ht="14.4" customHeight="1" x14ac:dyDescent="0.3">
      <c r="A28" s="649" t="s">
        <v>601</v>
      </c>
      <c r="B28" s="650" t="s">
        <v>3169</v>
      </c>
      <c r="C28" s="650" t="s">
        <v>1476</v>
      </c>
      <c r="D28" s="650" t="s">
        <v>1477</v>
      </c>
      <c r="E28" s="650" t="s">
        <v>1478</v>
      </c>
      <c r="F28" s="653"/>
      <c r="G28" s="653"/>
      <c r="H28" s="666">
        <v>0</v>
      </c>
      <c r="I28" s="653">
        <v>1</v>
      </c>
      <c r="J28" s="653">
        <v>55.1</v>
      </c>
      <c r="K28" s="666">
        <v>1</v>
      </c>
      <c r="L28" s="653">
        <v>1</v>
      </c>
      <c r="M28" s="654">
        <v>55.1</v>
      </c>
    </row>
    <row r="29" spans="1:13" ht="14.4" customHeight="1" x14ac:dyDescent="0.3">
      <c r="A29" s="649" t="s">
        <v>601</v>
      </c>
      <c r="B29" s="650" t="s">
        <v>3169</v>
      </c>
      <c r="C29" s="650" t="s">
        <v>1307</v>
      </c>
      <c r="D29" s="650" t="s">
        <v>3170</v>
      </c>
      <c r="E29" s="650" t="s">
        <v>3171</v>
      </c>
      <c r="F29" s="653"/>
      <c r="G29" s="653"/>
      <c r="H29" s="666">
        <v>0</v>
      </c>
      <c r="I29" s="653">
        <v>1</v>
      </c>
      <c r="J29" s="653">
        <v>110.42</v>
      </c>
      <c r="K29" s="666">
        <v>1</v>
      </c>
      <c r="L29" s="653">
        <v>1</v>
      </c>
      <c r="M29" s="654">
        <v>110.42</v>
      </c>
    </row>
    <row r="30" spans="1:13" ht="14.4" customHeight="1" x14ac:dyDescent="0.3">
      <c r="A30" s="649" t="s">
        <v>601</v>
      </c>
      <c r="B30" s="650" t="s">
        <v>3172</v>
      </c>
      <c r="C30" s="650" t="s">
        <v>1348</v>
      </c>
      <c r="D30" s="650" t="s">
        <v>1349</v>
      </c>
      <c r="E30" s="650" t="s">
        <v>1350</v>
      </c>
      <c r="F30" s="653"/>
      <c r="G30" s="653"/>
      <c r="H30" s="666">
        <v>0</v>
      </c>
      <c r="I30" s="653">
        <v>4</v>
      </c>
      <c r="J30" s="653">
        <v>319.32</v>
      </c>
      <c r="K30" s="666">
        <v>1</v>
      </c>
      <c r="L30" s="653">
        <v>4</v>
      </c>
      <c r="M30" s="654">
        <v>319.32</v>
      </c>
    </row>
    <row r="31" spans="1:13" ht="14.4" customHeight="1" x14ac:dyDescent="0.3">
      <c r="A31" s="649" t="s">
        <v>601</v>
      </c>
      <c r="B31" s="650" t="s">
        <v>3173</v>
      </c>
      <c r="C31" s="650" t="s">
        <v>1344</v>
      </c>
      <c r="D31" s="650" t="s">
        <v>1345</v>
      </c>
      <c r="E31" s="650" t="s">
        <v>1346</v>
      </c>
      <c r="F31" s="653"/>
      <c r="G31" s="653"/>
      <c r="H31" s="666">
        <v>0</v>
      </c>
      <c r="I31" s="653">
        <v>5</v>
      </c>
      <c r="J31" s="653">
        <v>227.840401995516</v>
      </c>
      <c r="K31" s="666">
        <v>1</v>
      </c>
      <c r="L31" s="653">
        <v>5</v>
      </c>
      <c r="M31" s="654">
        <v>227.840401995516</v>
      </c>
    </row>
    <row r="32" spans="1:13" ht="14.4" customHeight="1" x14ac:dyDescent="0.3">
      <c r="A32" s="649" t="s">
        <v>601</v>
      </c>
      <c r="B32" s="650" t="s">
        <v>3174</v>
      </c>
      <c r="C32" s="650" t="s">
        <v>633</v>
      </c>
      <c r="D32" s="650" t="s">
        <v>3175</v>
      </c>
      <c r="E32" s="650" t="s">
        <v>3176</v>
      </c>
      <c r="F32" s="653">
        <v>1</v>
      </c>
      <c r="G32" s="653">
        <v>26.109999999999985</v>
      </c>
      <c r="H32" s="666">
        <v>1</v>
      </c>
      <c r="I32" s="653"/>
      <c r="J32" s="653"/>
      <c r="K32" s="666">
        <v>0</v>
      </c>
      <c r="L32" s="653">
        <v>1</v>
      </c>
      <c r="M32" s="654">
        <v>26.109999999999985</v>
      </c>
    </row>
    <row r="33" spans="1:13" ht="14.4" customHeight="1" x14ac:dyDescent="0.3">
      <c r="A33" s="649" t="s">
        <v>601</v>
      </c>
      <c r="B33" s="650" t="s">
        <v>3177</v>
      </c>
      <c r="C33" s="650" t="s">
        <v>960</v>
      </c>
      <c r="D33" s="650" t="s">
        <v>961</v>
      </c>
      <c r="E33" s="650" t="s">
        <v>962</v>
      </c>
      <c r="F33" s="653"/>
      <c r="G33" s="653"/>
      <c r="H33" s="666">
        <v>0</v>
      </c>
      <c r="I33" s="653">
        <v>2</v>
      </c>
      <c r="J33" s="653">
        <v>301.66017795172388</v>
      </c>
      <c r="K33" s="666">
        <v>1</v>
      </c>
      <c r="L33" s="653">
        <v>2</v>
      </c>
      <c r="M33" s="654">
        <v>301.66017795172388</v>
      </c>
    </row>
    <row r="34" spans="1:13" ht="14.4" customHeight="1" x14ac:dyDescent="0.3">
      <c r="A34" s="649" t="s">
        <v>601</v>
      </c>
      <c r="B34" s="650" t="s">
        <v>3178</v>
      </c>
      <c r="C34" s="650" t="s">
        <v>629</v>
      </c>
      <c r="D34" s="650" t="s">
        <v>3179</v>
      </c>
      <c r="E34" s="650" t="s">
        <v>3180</v>
      </c>
      <c r="F34" s="653">
        <v>2</v>
      </c>
      <c r="G34" s="653">
        <v>312.39999999999998</v>
      </c>
      <c r="H34" s="666">
        <v>1</v>
      </c>
      <c r="I34" s="653"/>
      <c r="J34" s="653"/>
      <c r="K34" s="666">
        <v>0</v>
      </c>
      <c r="L34" s="653">
        <v>2</v>
      </c>
      <c r="M34" s="654">
        <v>312.39999999999998</v>
      </c>
    </row>
    <row r="35" spans="1:13" ht="14.4" customHeight="1" x14ac:dyDescent="0.3">
      <c r="A35" s="649" t="s">
        <v>601</v>
      </c>
      <c r="B35" s="650" t="s">
        <v>3181</v>
      </c>
      <c r="C35" s="650" t="s">
        <v>1285</v>
      </c>
      <c r="D35" s="650" t="s">
        <v>1286</v>
      </c>
      <c r="E35" s="650" t="s">
        <v>1287</v>
      </c>
      <c r="F35" s="653"/>
      <c r="G35" s="653"/>
      <c r="H35" s="666">
        <v>0</v>
      </c>
      <c r="I35" s="653">
        <v>1</v>
      </c>
      <c r="J35" s="653">
        <v>8.1500359633749202</v>
      </c>
      <c r="K35" s="666">
        <v>1</v>
      </c>
      <c r="L35" s="653">
        <v>1</v>
      </c>
      <c r="M35" s="654">
        <v>8.1500359633749202</v>
      </c>
    </row>
    <row r="36" spans="1:13" ht="14.4" customHeight="1" x14ac:dyDescent="0.3">
      <c r="A36" s="649" t="s">
        <v>601</v>
      </c>
      <c r="B36" s="650" t="s">
        <v>3181</v>
      </c>
      <c r="C36" s="650" t="s">
        <v>1288</v>
      </c>
      <c r="D36" s="650" t="s">
        <v>1289</v>
      </c>
      <c r="E36" s="650" t="s">
        <v>1290</v>
      </c>
      <c r="F36" s="653"/>
      <c r="G36" s="653"/>
      <c r="H36" s="666">
        <v>0</v>
      </c>
      <c r="I36" s="653">
        <v>1</v>
      </c>
      <c r="J36" s="653">
        <v>12.600120679060542</v>
      </c>
      <c r="K36" s="666">
        <v>1</v>
      </c>
      <c r="L36" s="653">
        <v>1</v>
      </c>
      <c r="M36" s="654">
        <v>12.600120679060542</v>
      </c>
    </row>
    <row r="37" spans="1:13" ht="14.4" customHeight="1" x14ac:dyDescent="0.3">
      <c r="A37" s="649" t="s">
        <v>601</v>
      </c>
      <c r="B37" s="650" t="s">
        <v>3181</v>
      </c>
      <c r="C37" s="650" t="s">
        <v>1364</v>
      </c>
      <c r="D37" s="650" t="s">
        <v>3182</v>
      </c>
      <c r="E37" s="650" t="s">
        <v>965</v>
      </c>
      <c r="F37" s="653"/>
      <c r="G37" s="653"/>
      <c r="H37" s="666">
        <v>0</v>
      </c>
      <c r="I37" s="653">
        <v>2</v>
      </c>
      <c r="J37" s="653">
        <v>88.360362228735681</v>
      </c>
      <c r="K37" s="666">
        <v>1</v>
      </c>
      <c r="L37" s="653">
        <v>2</v>
      </c>
      <c r="M37" s="654">
        <v>88.360362228735681</v>
      </c>
    </row>
    <row r="38" spans="1:13" ht="14.4" customHeight="1" x14ac:dyDescent="0.3">
      <c r="A38" s="649" t="s">
        <v>601</v>
      </c>
      <c r="B38" s="650" t="s">
        <v>3183</v>
      </c>
      <c r="C38" s="650" t="s">
        <v>1395</v>
      </c>
      <c r="D38" s="650" t="s">
        <v>1396</v>
      </c>
      <c r="E38" s="650" t="s">
        <v>1397</v>
      </c>
      <c r="F38" s="653"/>
      <c r="G38" s="653"/>
      <c r="H38" s="666">
        <v>0</v>
      </c>
      <c r="I38" s="653">
        <v>4</v>
      </c>
      <c r="J38" s="653">
        <v>352.08</v>
      </c>
      <c r="K38" s="666">
        <v>1</v>
      </c>
      <c r="L38" s="653">
        <v>4</v>
      </c>
      <c r="M38" s="654">
        <v>352.08</v>
      </c>
    </row>
    <row r="39" spans="1:13" ht="14.4" customHeight="1" x14ac:dyDescent="0.3">
      <c r="A39" s="649" t="s">
        <v>601</v>
      </c>
      <c r="B39" s="650" t="s">
        <v>3184</v>
      </c>
      <c r="C39" s="650" t="s">
        <v>1420</v>
      </c>
      <c r="D39" s="650" t="s">
        <v>1421</v>
      </c>
      <c r="E39" s="650" t="s">
        <v>1422</v>
      </c>
      <c r="F39" s="653"/>
      <c r="G39" s="653"/>
      <c r="H39" s="666">
        <v>0</v>
      </c>
      <c r="I39" s="653">
        <v>2</v>
      </c>
      <c r="J39" s="653">
        <v>215.65986189975041</v>
      </c>
      <c r="K39" s="666">
        <v>1</v>
      </c>
      <c r="L39" s="653">
        <v>2</v>
      </c>
      <c r="M39" s="654">
        <v>215.65986189975041</v>
      </c>
    </row>
    <row r="40" spans="1:13" ht="14.4" customHeight="1" x14ac:dyDescent="0.3">
      <c r="A40" s="649" t="s">
        <v>601</v>
      </c>
      <c r="B40" s="650" t="s">
        <v>3184</v>
      </c>
      <c r="C40" s="650" t="s">
        <v>636</v>
      </c>
      <c r="D40" s="650" t="s">
        <v>637</v>
      </c>
      <c r="E40" s="650" t="s">
        <v>638</v>
      </c>
      <c r="F40" s="653">
        <v>1</v>
      </c>
      <c r="G40" s="653">
        <v>100.73000000000003</v>
      </c>
      <c r="H40" s="666">
        <v>1</v>
      </c>
      <c r="I40" s="653"/>
      <c r="J40" s="653"/>
      <c r="K40" s="666">
        <v>0</v>
      </c>
      <c r="L40" s="653">
        <v>1</v>
      </c>
      <c r="M40" s="654">
        <v>100.73000000000003</v>
      </c>
    </row>
    <row r="41" spans="1:13" ht="14.4" customHeight="1" x14ac:dyDescent="0.3">
      <c r="A41" s="649" t="s">
        <v>601</v>
      </c>
      <c r="B41" s="650" t="s">
        <v>3185</v>
      </c>
      <c r="C41" s="650" t="s">
        <v>1403</v>
      </c>
      <c r="D41" s="650" t="s">
        <v>1404</v>
      </c>
      <c r="E41" s="650" t="s">
        <v>935</v>
      </c>
      <c r="F41" s="653"/>
      <c r="G41" s="653"/>
      <c r="H41" s="666">
        <v>0</v>
      </c>
      <c r="I41" s="653">
        <v>3</v>
      </c>
      <c r="J41" s="653">
        <v>191.87</v>
      </c>
      <c r="K41" s="666">
        <v>1</v>
      </c>
      <c r="L41" s="653">
        <v>3</v>
      </c>
      <c r="M41" s="654">
        <v>191.87</v>
      </c>
    </row>
    <row r="42" spans="1:13" ht="14.4" customHeight="1" x14ac:dyDescent="0.3">
      <c r="A42" s="649" t="s">
        <v>601</v>
      </c>
      <c r="B42" s="650" t="s">
        <v>3186</v>
      </c>
      <c r="C42" s="650" t="s">
        <v>1384</v>
      </c>
      <c r="D42" s="650" t="s">
        <v>2696</v>
      </c>
      <c r="E42" s="650" t="s">
        <v>935</v>
      </c>
      <c r="F42" s="653"/>
      <c r="G42" s="653"/>
      <c r="H42" s="666">
        <v>0</v>
      </c>
      <c r="I42" s="653">
        <v>2</v>
      </c>
      <c r="J42" s="653">
        <v>196.14074243576403</v>
      </c>
      <c r="K42" s="666">
        <v>1</v>
      </c>
      <c r="L42" s="653">
        <v>2</v>
      </c>
      <c r="M42" s="654">
        <v>196.14074243576403</v>
      </c>
    </row>
    <row r="43" spans="1:13" ht="14.4" customHeight="1" x14ac:dyDescent="0.3">
      <c r="A43" s="649" t="s">
        <v>601</v>
      </c>
      <c r="B43" s="650" t="s">
        <v>3186</v>
      </c>
      <c r="C43" s="650" t="s">
        <v>1424</v>
      </c>
      <c r="D43" s="650" t="s">
        <v>3187</v>
      </c>
      <c r="E43" s="650" t="s">
        <v>1443</v>
      </c>
      <c r="F43" s="653"/>
      <c r="G43" s="653"/>
      <c r="H43" s="666">
        <v>0</v>
      </c>
      <c r="I43" s="653">
        <v>2</v>
      </c>
      <c r="J43" s="653">
        <v>303.27999999999986</v>
      </c>
      <c r="K43" s="666">
        <v>1</v>
      </c>
      <c r="L43" s="653">
        <v>2</v>
      </c>
      <c r="M43" s="654">
        <v>303.27999999999986</v>
      </c>
    </row>
    <row r="44" spans="1:13" ht="14.4" customHeight="1" x14ac:dyDescent="0.3">
      <c r="A44" s="649" t="s">
        <v>601</v>
      </c>
      <c r="B44" s="650" t="s">
        <v>3188</v>
      </c>
      <c r="C44" s="650" t="s">
        <v>1434</v>
      </c>
      <c r="D44" s="650" t="s">
        <v>1435</v>
      </c>
      <c r="E44" s="650" t="s">
        <v>1436</v>
      </c>
      <c r="F44" s="653"/>
      <c r="G44" s="653"/>
      <c r="H44" s="666">
        <v>0</v>
      </c>
      <c r="I44" s="653">
        <v>1</v>
      </c>
      <c r="J44" s="653">
        <v>98.08</v>
      </c>
      <c r="K44" s="666">
        <v>1</v>
      </c>
      <c r="L44" s="653">
        <v>1</v>
      </c>
      <c r="M44" s="654">
        <v>98.08</v>
      </c>
    </row>
    <row r="45" spans="1:13" ht="14.4" customHeight="1" x14ac:dyDescent="0.3">
      <c r="A45" s="649" t="s">
        <v>601</v>
      </c>
      <c r="B45" s="650" t="s">
        <v>3188</v>
      </c>
      <c r="C45" s="650" t="s">
        <v>1441</v>
      </c>
      <c r="D45" s="650" t="s">
        <v>1442</v>
      </c>
      <c r="E45" s="650" t="s">
        <v>1443</v>
      </c>
      <c r="F45" s="653"/>
      <c r="G45" s="653"/>
      <c r="H45" s="666">
        <v>0</v>
      </c>
      <c r="I45" s="653">
        <v>1</v>
      </c>
      <c r="J45" s="653">
        <v>236.47</v>
      </c>
      <c r="K45" s="666">
        <v>1</v>
      </c>
      <c r="L45" s="653">
        <v>1</v>
      </c>
      <c r="M45" s="654">
        <v>236.47</v>
      </c>
    </row>
    <row r="46" spans="1:13" ht="14.4" customHeight="1" x14ac:dyDescent="0.3">
      <c r="A46" s="649" t="s">
        <v>601</v>
      </c>
      <c r="B46" s="650" t="s">
        <v>3189</v>
      </c>
      <c r="C46" s="650" t="s">
        <v>1315</v>
      </c>
      <c r="D46" s="650" t="s">
        <v>3190</v>
      </c>
      <c r="E46" s="650" t="s">
        <v>969</v>
      </c>
      <c r="F46" s="653"/>
      <c r="G46" s="653"/>
      <c r="H46" s="666">
        <v>0</v>
      </c>
      <c r="I46" s="653">
        <v>1</v>
      </c>
      <c r="J46" s="653">
        <v>193.60999999999996</v>
      </c>
      <c r="K46" s="666">
        <v>1</v>
      </c>
      <c r="L46" s="653">
        <v>1</v>
      </c>
      <c r="M46" s="654">
        <v>193.60999999999996</v>
      </c>
    </row>
    <row r="47" spans="1:13" ht="14.4" customHeight="1" x14ac:dyDescent="0.3">
      <c r="A47" s="649" t="s">
        <v>601</v>
      </c>
      <c r="B47" s="650" t="s">
        <v>3191</v>
      </c>
      <c r="C47" s="650" t="s">
        <v>1465</v>
      </c>
      <c r="D47" s="650" t="s">
        <v>1466</v>
      </c>
      <c r="E47" s="650" t="s">
        <v>1467</v>
      </c>
      <c r="F47" s="653"/>
      <c r="G47" s="653"/>
      <c r="H47" s="666">
        <v>0</v>
      </c>
      <c r="I47" s="653">
        <v>1</v>
      </c>
      <c r="J47" s="653">
        <v>550.61000000000013</v>
      </c>
      <c r="K47" s="666">
        <v>1</v>
      </c>
      <c r="L47" s="653">
        <v>1</v>
      </c>
      <c r="M47" s="654">
        <v>550.61000000000013</v>
      </c>
    </row>
    <row r="48" spans="1:13" ht="14.4" customHeight="1" x14ac:dyDescent="0.3">
      <c r="A48" s="649" t="s">
        <v>601</v>
      </c>
      <c r="B48" s="650" t="s">
        <v>3192</v>
      </c>
      <c r="C48" s="650" t="s">
        <v>1469</v>
      </c>
      <c r="D48" s="650" t="s">
        <v>3193</v>
      </c>
      <c r="E48" s="650" t="s">
        <v>3194</v>
      </c>
      <c r="F48" s="653"/>
      <c r="G48" s="653"/>
      <c r="H48" s="666">
        <v>0</v>
      </c>
      <c r="I48" s="653">
        <v>1</v>
      </c>
      <c r="J48" s="653">
        <v>1437.5</v>
      </c>
      <c r="K48" s="666">
        <v>1</v>
      </c>
      <c r="L48" s="653">
        <v>1</v>
      </c>
      <c r="M48" s="654">
        <v>1437.5</v>
      </c>
    </row>
    <row r="49" spans="1:13" ht="14.4" customHeight="1" x14ac:dyDescent="0.3">
      <c r="A49" s="649" t="s">
        <v>601</v>
      </c>
      <c r="B49" s="650" t="s">
        <v>3195</v>
      </c>
      <c r="C49" s="650" t="s">
        <v>1292</v>
      </c>
      <c r="D49" s="650" t="s">
        <v>3196</v>
      </c>
      <c r="E49" s="650" t="s">
        <v>3197</v>
      </c>
      <c r="F49" s="653"/>
      <c r="G49" s="653"/>
      <c r="H49" s="666">
        <v>0</v>
      </c>
      <c r="I49" s="653">
        <v>10</v>
      </c>
      <c r="J49" s="653">
        <v>363.29968529760305</v>
      </c>
      <c r="K49" s="666">
        <v>1</v>
      </c>
      <c r="L49" s="653">
        <v>10</v>
      </c>
      <c r="M49" s="654">
        <v>363.29968529760305</v>
      </c>
    </row>
    <row r="50" spans="1:13" ht="14.4" customHeight="1" x14ac:dyDescent="0.3">
      <c r="A50" s="649" t="s">
        <v>601</v>
      </c>
      <c r="B50" s="650" t="s">
        <v>3198</v>
      </c>
      <c r="C50" s="650" t="s">
        <v>1533</v>
      </c>
      <c r="D50" s="650" t="s">
        <v>1534</v>
      </c>
      <c r="E50" s="650" t="s">
        <v>3199</v>
      </c>
      <c r="F50" s="653">
        <v>2</v>
      </c>
      <c r="G50" s="653">
        <v>92.460000000000008</v>
      </c>
      <c r="H50" s="666">
        <v>1</v>
      </c>
      <c r="I50" s="653"/>
      <c r="J50" s="653"/>
      <c r="K50" s="666">
        <v>0</v>
      </c>
      <c r="L50" s="653">
        <v>2</v>
      </c>
      <c r="M50" s="654">
        <v>92.460000000000008</v>
      </c>
    </row>
    <row r="51" spans="1:13" ht="14.4" customHeight="1" x14ac:dyDescent="0.3">
      <c r="A51" s="649" t="s">
        <v>601</v>
      </c>
      <c r="B51" s="650" t="s">
        <v>3198</v>
      </c>
      <c r="C51" s="650" t="s">
        <v>1537</v>
      </c>
      <c r="D51" s="650" t="s">
        <v>1534</v>
      </c>
      <c r="E51" s="650" t="s">
        <v>1538</v>
      </c>
      <c r="F51" s="653">
        <v>1</v>
      </c>
      <c r="G51" s="653">
        <v>77.430000000000007</v>
      </c>
      <c r="H51" s="666">
        <v>1</v>
      </c>
      <c r="I51" s="653"/>
      <c r="J51" s="653"/>
      <c r="K51" s="666">
        <v>0</v>
      </c>
      <c r="L51" s="653">
        <v>1</v>
      </c>
      <c r="M51" s="654">
        <v>77.430000000000007</v>
      </c>
    </row>
    <row r="52" spans="1:13" ht="14.4" customHeight="1" x14ac:dyDescent="0.3">
      <c r="A52" s="649" t="s">
        <v>601</v>
      </c>
      <c r="B52" s="650" t="s">
        <v>3200</v>
      </c>
      <c r="C52" s="650" t="s">
        <v>1670</v>
      </c>
      <c r="D52" s="650" t="s">
        <v>1671</v>
      </c>
      <c r="E52" s="650" t="s">
        <v>1672</v>
      </c>
      <c r="F52" s="653"/>
      <c r="G52" s="653"/>
      <c r="H52" s="666">
        <v>0</v>
      </c>
      <c r="I52" s="653">
        <v>3</v>
      </c>
      <c r="J52" s="653">
        <v>37777.42633863588</v>
      </c>
      <c r="K52" s="666">
        <v>1</v>
      </c>
      <c r="L52" s="653">
        <v>3</v>
      </c>
      <c r="M52" s="654">
        <v>37777.42633863588</v>
      </c>
    </row>
    <row r="53" spans="1:13" ht="14.4" customHeight="1" x14ac:dyDescent="0.3">
      <c r="A53" s="649" t="s">
        <v>601</v>
      </c>
      <c r="B53" s="650" t="s">
        <v>3201</v>
      </c>
      <c r="C53" s="650" t="s">
        <v>1632</v>
      </c>
      <c r="D53" s="650" t="s">
        <v>1633</v>
      </c>
      <c r="E53" s="650" t="s">
        <v>1634</v>
      </c>
      <c r="F53" s="653"/>
      <c r="G53" s="653"/>
      <c r="H53" s="666">
        <v>0</v>
      </c>
      <c r="I53" s="653">
        <v>100</v>
      </c>
      <c r="J53" s="653">
        <v>4584.9966102051421</v>
      </c>
      <c r="K53" s="666">
        <v>1</v>
      </c>
      <c r="L53" s="653">
        <v>100</v>
      </c>
      <c r="M53" s="654">
        <v>4584.9966102051421</v>
      </c>
    </row>
    <row r="54" spans="1:13" ht="14.4" customHeight="1" x14ac:dyDescent="0.3">
      <c r="A54" s="649" t="s">
        <v>601</v>
      </c>
      <c r="B54" s="650" t="s">
        <v>3202</v>
      </c>
      <c r="C54" s="650" t="s">
        <v>1624</v>
      </c>
      <c r="D54" s="650" t="s">
        <v>1625</v>
      </c>
      <c r="E54" s="650" t="s">
        <v>1626</v>
      </c>
      <c r="F54" s="653">
        <v>3.2999999999999994</v>
      </c>
      <c r="G54" s="653">
        <v>566.24699999999996</v>
      </c>
      <c r="H54" s="666">
        <v>1</v>
      </c>
      <c r="I54" s="653"/>
      <c r="J54" s="653"/>
      <c r="K54" s="666">
        <v>0</v>
      </c>
      <c r="L54" s="653">
        <v>3.2999999999999994</v>
      </c>
      <c r="M54" s="654">
        <v>566.24699999999996</v>
      </c>
    </row>
    <row r="55" spans="1:13" ht="14.4" customHeight="1" x14ac:dyDescent="0.3">
      <c r="A55" s="649" t="s">
        <v>601</v>
      </c>
      <c r="B55" s="650" t="s">
        <v>3202</v>
      </c>
      <c r="C55" s="650" t="s">
        <v>1544</v>
      </c>
      <c r="D55" s="650" t="s">
        <v>3203</v>
      </c>
      <c r="E55" s="650" t="s">
        <v>3204</v>
      </c>
      <c r="F55" s="653"/>
      <c r="G55" s="653"/>
      <c r="H55" s="666">
        <v>0</v>
      </c>
      <c r="I55" s="653">
        <v>14</v>
      </c>
      <c r="J55" s="653">
        <v>2330.1177371652889</v>
      </c>
      <c r="K55" s="666">
        <v>1</v>
      </c>
      <c r="L55" s="653">
        <v>14</v>
      </c>
      <c r="M55" s="654">
        <v>2330.1177371652889</v>
      </c>
    </row>
    <row r="56" spans="1:13" ht="14.4" customHeight="1" x14ac:dyDescent="0.3">
      <c r="A56" s="649" t="s">
        <v>601</v>
      </c>
      <c r="B56" s="650" t="s">
        <v>3202</v>
      </c>
      <c r="C56" s="650" t="s">
        <v>1567</v>
      </c>
      <c r="D56" s="650" t="s">
        <v>3205</v>
      </c>
      <c r="E56" s="650" t="s">
        <v>3206</v>
      </c>
      <c r="F56" s="653"/>
      <c r="G56" s="653"/>
      <c r="H56" s="666">
        <v>0</v>
      </c>
      <c r="I56" s="653">
        <v>233.20000000000007</v>
      </c>
      <c r="J56" s="653">
        <v>21698.468743862446</v>
      </c>
      <c r="K56" s="666">
        <v>1</v>
      </c>
      <c r="L56" s="653">
        <v>233.20000000000007</v>
      </c>
      <c r="M56" s="654">
        <v>21698.468743862446</v>
      </c>
    </row>
    <row r="57" spans="1:13" ht="14.4" customHeight="1" x14ac:dyDescent="0.3">
      <c r="A57" s="649" t="s">
        <v>601</v>
      </c>
      <c r="B57" s="650" t="s">
        <v>3207</v>
      </c>
      <c r="C57" s="650" t="s">
        <v>1652</v>
      </c>
      <c r="D57" s="650" t="s">
        <v>1653</v>
      </c>
      <c r="E57" s="650" t="s">
        <v>1565</v>
      </c>
      <c r="F57" s="653"/>
      <c r="G57" s="653"/>
      <c r="H57" s="666">
        <v>0</v>
      </c>
      <c r="I57" s="653">
        <v>70.5</v>
      </c>
      <c r="J57" s="653">
        <v>14593.498158568007</v>
      </c>
      <c r="K57" s="666">
        <v>1</v>
      </c>
      <c r="L57" s="653">
        <v>70.5</v>
      </c>
      <c r="M57" s="654">
        <v>14593.498158568007</v>
      </c>
    </row>
    <row r="58" spans="1:13" ht="14.4" customHeight="1" x14ac:dyDescent="0.3">
      <c r="A58" s="649" t="s">
        <v>601</v>
      </c>
      <c r="B58" s="650" t="s">
        <v>3208</v>
      </c>
      <c r="C58" s="650" t="s">
        <v>1636</v>
      </c>
      <c r="D58" s="650" t="s">
        <v>1637</v>
      </c>
      <c r="E58" s="650" t="s">
        <v>3209</v>
      </c>
      <c r="F58" s="653"/>
      <c r="G58" s="653"/>
      <c r="H58" s="666">
        <v>0</v>
      </c>
      <c r="I58" s="653">
        <v>2</v>
      </c>
      <c r="J58" s="653">
        <v>276.71960168725258</v>
      </c>
      <c r="K58" s="666">
        <v>1</v>
      </c>
      <c r="L58" s="653">
        <v>2</v>
      </c>
      <c r="M58" s="654">
        <v>276.71960168725258</v>
      </c>
    </row>
    <row r="59" spans="1:13" ht="14.4" customHeight="1" x14ac:dyDescent="0.3">
      <c r="A59" s="649" t="s">
        <v>601</v>
      </c>
      <c r="B59" s="650" t="s">
        <v>3208</v>
      </c>
      <c r="C59" s="650" t="s">
        <v>1655</v>
      </c>
      <c r="D59" s="650" t="s">
        <v>3210</v>
      </c>
      <c r="E59" s="650" t="s">
        <v>1634</v>
      </c>
      <c r="F59" s="653"/>
      <c r="G59" s="653"/>
      <c r="H59" s="666">
        <v>0</v>
      </c>
      <c r="I59" s="653">
        <v>27</v>
      </c>
      <c r="J59" s="653">
        <v>2030.94</v>
      </c>
      <c r="K59" s="666">
        <v>1</v>
      </c>
      <c r="L59" s="653">
        <v>27</v>
      </c>
      <c r="M59" s="654">
        <v>2030.94</v>
      </c>
    </row>
    <row r="60" spans="1:13" ht="14.4" customHeight="1" x14ac:dyDescent="0.3">
      <c r="A60" s="649" t="s">
        <v>601</v>
      </c>
      <c r="B60" s="650" t="s">
        <v>3211</v>
      </c>
      <c r="C60" s="650" t="s">
        <v>1601</v>
      </c>
      <c r="D60" s="650" t="s">
        <v>1602</v>
      </c>
      <c r="E60" s="650" t="s">
        <v>1603</v>
      </c>
      <c r="F60" s="653"/>
      <c r="G60" s="653"/>
      <c r="H60" s="666">
        <v>0</v>
      </c>
      <c r="I60" s="653">
        <v>3.2</v>
      </c>
      <c r="J60" s="653">
        <v>4784</v>
      </c>
      <c r="K60" s="666">
        <v>1</v>
      </c>
      <c r="L60" s="653">
        <v>3.2</v>
      </c>
      <c r="M60" s="654">
        <v>4784</v>
      </c>
    </row>
    <row r="61" spans="1:13" ht="14.4" customHeight="1" x14ac:dyDescent="0.3">
      <c r="A61" s="649" t="s">
        <v>601</v>
      </c>
      <c r="B61" s="650" t="s">
        <v>3212</v>
      </c>
      <c r="C61" s="650" t="s">
        <v>1640</v>
      </c>
      <c r="D61" s="650" t="s">
        <v>1641</v>
      </c>
      <c r="E61" s="650" t="s">
        <v>3213</v>
      </c>
      <c r="F61" s="653"/>
      <c r="G61" s="653"/>
      <c r="H61" s="666">
        <v>0</v>
      </c>
      <c r="I61" s="653">
        <v>1</v>
      </c>
      <c r="J61" s="653">
        <v>153.59</v>
      </c>
      <c r="K61" s="666">
        <v>1</v>
      </c>
      <c r="L61" s="653">
        <v>1</v>
      </c>
      <c r="M61" s="654">
        <v>153.59</v>
      </c>
    </row>
    <row r="62" spans="1:13" ht="14.4" customHeight="1" x14ac:dyDescent="0.3">
      <c r="A62" s="649" t="s">
        <v>601</v>
      </c>
      <c r="B62" s="650" t="s">
        <v>3212</v>
      </c>
      <c r="C62" s="650" t="s">
        <v>1648</v>
      </c>
      <c r="D62" s="650" t="s">
        <v>1649</v>
      </c>
      <c r="E62" s="650" t="s">
        <v>3214</v>
      </c>
      <c r="F62" s="653"/>
      <c r="G62" s="653"/>
      <c r="H62" s="666">
        <v>0</v>
      </c>
      <c r="I62" s="653">
        <v>21</v>
      </c>
      <c r="J62" s="653">
        <v>5482.0500000000011</v>
      </c>
      <c r="K62" s="666">
        <v>1</v>
      </c>
      <c r="L62" s="653">
        <v>21</v>
      </c>
      <c r="M62" s="654">
        <v>5482.0500000000011</v>
      </c>
    </row>
    <row r="63" spans="1:13" ht="14.4" customHeight="1" x14ac:dyDescent="0.3">
      <c r="A63" s="649" t="s">
        <v>601</v>
      </c>
      <c r="B63" s="650" t="s">
        <v>3212</v>
      </c>
      <c r="C63" s="650" t="s">
        <v>1674</v>
      </c>
      <c r="D63" s="650" t="s">
        <v>3215</v>
      </c>
      <c r="E63" s="650" t="s">
        <v>2202</v>
      </c>
      <c r="F63" s="653"/>
      <c r="G63" s="653"/>
      <c r="H63" s="666">
        <v>0</v>
      </c>
      <c r="I63" s="653">
        <v>2</v>
      </c>
      <c r="J63" s="653">
        <v>240</v>
      </c>
      <c r="K63" s="666">
        <v>1</v>
      </c>
      <c r="L63" s="653">
        <v>2</v>
      </c>
      <c r="M63" s="654">
        <v>240</v>
      </c>
    </row>
    <row r="64" spans="1:13" ht="14.4" customHeight="1" x14ac:dyDescent="0.3">
      <c r="A64" s="649" t="s">
        <v>601</v>
      </c>
      <c r="B64" s="650" t="s">
        <v>3216</v>
      </c>
      <c r="C64" s="650" t="s">
        <v>1659</v>
      </c>
      <c r="D64" s="650" t="s">
        <v>1660</v>
      </c>
      <c r="E64" s="650" t="s">
        <v>1661</v>
      </c>
      <c r="F64" s="653"/>
      <c r="G64" s="653"/>
      <c r="H64" s="666">
        <v>0</v>
      </c>
      <c r="I64" s="653">
        <v>2</v>
      </c>
      <c r="J64" s="653">
        <v>208.83995348797845</v>
      </c>
      <c r="K64" s="666">
        <v>1</v>
      </c>
      <c r="L64" s="653">
        <v>2</v>
      </c>
      <c r="M64" s="654">
        <v>208.83995348797845</v>
      </c>
    </row>
    <row r="65" spans="1:13" ht="14.4" customHeight="1" x14ac:dyDescent="0.3">
      <c r="A65" s="649" t="s">
        <v>601</v>
      </c>
      <c r="B65" s="650" t="s">
        <v>3216</v>
      </c>
      <c r="C65" s="650" t="s">
        <v>1678</v>
      </c>
      <c r="D65" s="650" t="s">
        <v>1679</v>
      </c>
      <c r="E65" s="650" t="s">
        <v>3217</v>
      </c>
      <c r="F65" s="653"/>
      <c r="G65" s="653"/>
      <c r="H65" s="666">
        <v>0</v>
      </c>
      <c r="I65" s="653">
        <v>2</v>
      </c>
      <c r="J65" s="653">
        <v>141.46</v>
      </c>
      <c r="K65" s="666">
        <v>1</v>
      </c>
      <c r="L65" s="653">
        <v>2</v>
      </c>
      <c r="M65" s="654">
        <v>141.46</v>
      </c>
    </row>
    <row r="66" spans="1:13" ht="14.4" customHeight="1" x14ac:dyDescent="0.3">
      <c r="A66" s="649" t="s">
        <v>601</v>
      </c>
      <c r="B66" s="650" t="s">
        <v>3216</v>
      </c>
      <c r="C66" s="650" t="s">
        <v>1667</v>
      </c>
      <c r="D66" s="650" t="s">
        <v>2749</v>
      </c>
      <c r="E66" s="650" t="s">
        <v>3218</v>
      </c>
      <c r="F66" s="653"/>
      <c r="G66" s="653"/>
      <c r="H66" s="666">
        <v>0</v>
      </c>
      <c r="I66" s="653">
        <v>30</v>
      </c>
      <c r="J66" s="653">
        <v>2220</v>
      </c>
      <c r="K66" s="666">
        <v>1</v>
      </c>
      <c r="L66" s="653">
        <v>30</v>
      </c>
      <c r="M66" s="654">
        <v>2220</v>
      </c>
    </row>
    <row r="67" spans="1:13" ht="14.4" customHeight="1" x14ac:dyDescent="0.3">
      <c r="A67" s="649" t="s">
        <v>601</v>
      </c>
      <c r="B67" s="650" t="s">
        <v>3216</v>
      </c>
      <c r="C67" s="650" t="s">
        <v>1628</v>
      </c>
      <c r="D67" s="650" t="s">
        <v>2749</v>
      </c>
      <c r="E67" s="650" t="s">
        <v>3219</v>
      </c>
      <c r="F67" s="653"/>
      <c r="G67" s="653"/>
      <c r="H67" s="666">
        <v>0</v>
      </c>
      <c r="I67" s="653">
        <v>81</v>
      </c>
      <c r="J67" s="653">
        <v>7176.5936045142653</v>
      </c>
      <c r="K67" s="666">
        <v>1</v>
      </c>
      <c r="L67" s="653">
        <v>81</v>
      </c>
      <c r="M67" s="654">
        <v>7176.5936045142653</v>
      </c>
    </row>
    <row r="68" spans="1:13" ht="14.4" customHeight="1" x14ac:dyDescent="0.3">
      <c r="A68" s="649" t="s">
        <v>601</v>
      </c>
      <c r="B68" s="650" t="s">
        <v>3220</v>
      </c>
      <c r="C68" s="650" t="s">
        <v>1644</v>
      </c>
      <c r="D68" s="650" t="s">
        <v>1645</v>
      </c>
      <c r="E68" s="650" t="s">
        <v>3221</v>
      </c>
      <c r="F68" s="653"/>
      <c r="G68" s="653"/>
      <c r="H68" s="666">
        <v>0</v>
      </c>
      <c r="I68" s="653">
        <v>2</v>
      </c>
      <c r="J68" s="653">
        <v>111.1</v>
      </c>
      <c r="K68" s="666">
        <v>1</v>
      </c>
      <c r="L68" s="653">
        <v>2</v>
      </c>
      <c r="M68" s="654">
        <v>111.1</v>
      </c>
    </row>
    <row r="69" spans="1:13" ht="14.4" customHeight="1" x14ac:dyDescent="0.3">
      <c r="A69" s="649" t="s">
        <v>601</v>
      </c>
      <c r="B69" s="650" t="s">
        <v>3220</v>
      </c>
      <c r="C69" s="650" t="s">
        <v>1663</v>
      </c>
      <c r="D69" s="650" t="s">
        <v>1664</v>
      </c>
      <c r="E69" s="650" t="s">
        <v>3222</v>
      </c>
      <c r="F69" s="653"/>
      <c r="G69" s="653"/>
      <c r="H69" s="666">
        <v>0</v>
      </c>
      <c r="I69" s="653">
        <v>60</v>
      </c>
      <c r="J69" s="653">
        <v>3265.7990563867634</v>
      </c>
      <c r="K69" s="666">
        <v>1</v>
      </c>
      <c r="L69" s="653">
        <v>60</v>
      </c>
      <c r="M69" s="654">
        <v>3265.7990563867634</v>
      </c>
    </row>
    <row r="70" spans="1:13" ht="14.4" customHeight="1" x14ac:dyDescent="0.3">
      <c r="A70" s="649" t="s">
        <v>601</v>
      </c>
      <c r="B70" s="650" t="s">
        <v>3223</v>
      </c>
      <c r="C70" s="650" t="s">
        <v>1575</v>
      </c>
      <c r="D70" s="650" t="s">
        <v>3224</v>
      </c>
      <c r="E70" s="650" t="s">
        <v>2743</v>
      </c>
      <c r="F70" s="653"/>
      <c r="G70" s="653"/>
      <c r="H70" s="666">
        <v>0</v>
      </c>
      <c r="I70" s="653">
        <v>17</v>
      </c>
      <c r="J70" s="653">
        <v>1378.6999999999998</v>
      </c>
      <c r="K70" s="666">
        <v>1</v>
      </c>
      <c r="L70" s="653">
        <v>17</v>
      </c>
      <c r="M70" s="654">
        <v>1378.6999999999998</v>
      </c>
    </row>
    <row r="71" spans="1:13" ht="14.4" customHeight="1" x14ac:dyDescent="0.3">
      <c r="A71" s="649" t="s">
        <v>601</v>
      </c>
      <c r="B71" s="650" t="s">
        <v>3225</v>
      </c>
      <c r="C71" s="650" t="s">
        <v>1687</v>
      </c>
      <c r="D71" s="650" t="s">
        <v>3226</v>
      </c>
      <c r="E71" s="650" t="s">
        <v>3227</v>
      </c>
      <c r="F71" s="653"/>
      <c r="G71" s="653"/>
      <c r="H71" s="666">
        <v>0</v>
      </c>
      <c r="I71" s="653">
        <v>112</v>
      </c>
      <c r="J71" s="653">
        <v>3538.08</v>
      </c>
      <c r="K71" s="666">
        <v>1</v>
      </c>
      <c r="L71" s="653">
        <v>112</v>
      </c>
      <c r="M71" s="654">
        <v>3538.08</v>
      </c>
    </row>
    <row r="72" spans="1:13" ht="14.4" customHeight="1" x14ac:dyDescent="0.3">
      <c r="A72" s="649" t="s">
        <v>601</v>
      </c>
      <c r="B72" s="650" t="s">
        <v>3225</v>
      </c>
      <c r="C72" s="650" t="s">
        <v>1690</v>
      </c>
      <c r="D72" s="650" t="s">
        <v>1691</v>
      </c>
      <c r="E72" s="650" t="s">
        <v>3228</v>
      </c>
      <c r="F72" s="653"/>
      <c r="G72" s="653"/>
      <c r="H72" s="666">
        <v>0</v>
      </c>
      <c r="I72" s="653">
        <v>1</v>
      </c>
      <c r="J72" s="653">
        <v>1834.91</v>
      </c>
      <c r="K72" s="666">
        <v>1</v>
      </c>
      <c r="L72" s="653">
        <v>1</v>
      </c>
      <c r="M72" s="654">
        <v>1834.91</v>
      </c>
    </row>
    <row r="73" spans="1:13" ht="14.4" customHeight="1" x14ac:dyDescent="0.3">
      <c r="A73" s="649" t="s">
        <v>601</v>
      </c>
      <c r="B73" s="650" t="s">
        <v>3225</v>
      </c>
      <c r="C73" s="650" t="s">
        <v>1694</v>
      </c>
      <c r="D73" s="650" t="s">
        <v>1691</v>
      </c>
      <c r="E73" s="650" t="s">
        <v>3229</v>
      </c>
      <c r="F73" s="653"/>
      <c r="G73" s="653"/>
      <c r="H73" s="666">
        <v>0</v>
      </c>
      <c r="I73" s="653">
        <v>1</v>
      </c>
      <c r="J73" s="653">
        <v>458.67</v>
      </c>
      <c r="K73" s="666">
        <v>1</v>
      </c>
      <c r="L73" s="653">
        <v>1</v>
      </c>
      <c r="M73" s="654">
        <v>458.67</v>
      </c>
    </row>
    <row r="74" spans="1:13" ht="14.4" customHeight="1" x14ac:dyDescent="0.3">
      <c r="A74" s="649" t="s">
        <v>601</v>
      </c>
      <c r="B74" s="650" t="s">
        <v>3230</v>
      </c>
      <c r="C74" s="650" t="s">
        <v>1697</v>
      </c>
      <c r="D74" s="650" t="s">
        <v>1698</v>
      </c>
      <c r="E74" s="650" t="s">
        <v>3231</v>
      </c>
      <c r="F74" s="653"/>
      <c r="G74" s="653"/>
      <c r="H74" s="666">
        <v>0</v>
      </c>
      <c r="I74" s="653">
        <v>3</v>
      </c>
      <c r="J74" s="653">
        <v>43214.73</v>
      </c>
      <c r="K74" s="666">
        <v>1</v>
      </c>
      <c r="L74" s="653">
        <v>3</v>
      </c>
      <c r="M74" s="654">
        <v>43214.73</v>
      </c>
    </row>
    <row r="75" spans="1:13" ht="14.4" customHeight="1" x14ac:dyDescent="0.3">
      <c r="A75" s="649" t="s">
        <v>601</v>
      </c>
      <c r="B75" s="650" t="s">
        <v>3232</v>
      </c>
      <c r="C75" s="650" t="s">
        <v>1179</v>
      </c>
      <c r="D75" s="650" t="s">
        <v>1180</v>
      </c>
      <c r="E75" s="650" t="s">
        <v>1181</v>
      </c>
      <c r="F75" s="653"/>
      <c r="G75" s="653"/>
      <c r="H75" s="666">
        <v>0</v>
      </c>
      <c r="I75" s="653">
        <v>1</v>
      </c>
      <c r="J75" s="653">
        <v>1378.85</v>
      </c>
      <c r="K75" s="666">
        <v>1</v>
      </c>
      <c r="L75" s="653">
        <v>1</v>
      </c>
      <c r="M75" s="654">
        <v>1378.85</v>
      </c>
    </row>
    <row r="76" spans="1:13" ht="14.4" customHeight="1" x14ac:dyDescent="0.3">
      <c r="A76" s="649" t="s">
        <v>601</v>
      </c>
      <c r="B76" s="650" t="s">
        <v>3233</v>
      </c>
      <c r="C76" s="650" t="s">
        <v>1296</v>
      </c>
      <c r="D76" s="650" t="s">
        <v>1297</v>
      </c>
      <c r="E76" s="650" t="s">
        <v>3234</v>
      </c>
      <c r="F76" s="653"/>
      <c r="G76" s="653"/>
      <c r="H76" s="666">
        <v>0</v>
      </c>
      <c r="I76" s="653">
        <v>1</v>
      </c>
      <c r="J76" s="653">
        <v>134.12162360595372</v>
      </c>
      <c r="K76" s="666">
        <v>1</v>
      </c>
      <c r="L76" s="653">
        <v>1</v>
      </c>
      <c r="M76" s="654">
        <v>134.12162360595372</v>
      </c>
    </row>
    <row r="77" spans="1:13" ht="14.4" customHeight="1" x14ac:dyDescent="0.3">
      <c r="A77" s="649" t="s">
        <v>601</v>
      </c>
      <c r="B77" s="650" t="s">
        <v>3235</v>
      </c>
      <c r="C77" s="650" t="s">
        <v>949</v>
      </c>
      <c r="D77" s="650" t="s">
        <v>950</v>
      </c>
      <c r="E77" s="650" t="s">
        <v>951</v>
      </c>
      <c r="F77" s="653"/>
      <c r="G77" s="653"/>
      <c r="H77" s="666">
        <v>0</v>
      </c>
      <c r="I77" s="653">
        <v>1</v>
      </c>
      <c r="J77" s="653">
        <v>71.67</v>
      </c>
      <c r="K77" s="666">
        <v>1</v>
      </c>
      <c r="L77" s="653">
        <v>1</v>
      </c>
      <c r="M77" s="654">
        <v>71.67</v>
      </c>
    </row>
    <row r="78" spans="1:13" ht="14.4" customHeight="1" x14ac:dyDescent="0.3">
      <c r="A78" s="649" t="s">
        <v>601</v>
      </c>
      <c r="B78" s="650" t="s">
        <v>3236</v>
      </c>
      <c r="C78" s="650" t="s">
        <v>1413</v>
      </c>
      <c r="D78" s="650" t="s">
        <v>1414</v>
      </c>
      <c r="E78" s="650" t="s">
        <v>1415</v>
      </c>
      <c r="F78" s="653"/>
      <c r="G78" s="653"/>
      <c r="H78" s="666">
        <v>0</v>
      </c>
      <c r="I78" s="653">
        <v>1</v>
      </c>
      <c r="J78" s="653">
        <v>634.79000000000008</v>
      </c>
      <c r="K78" s="666">
        <v>1</v>
      </c>
      <c r="L78" s="653">
        <v>1</v>
      </c>
      <c r="M78" s="654">
        <v>634.79000000000008</v>
      </c>
    </row>
    <row r="79" spans="1:13" ht="14.4" customHeight="1" x14ac:dyDescent="0.3">
      <c r="A79" s="649" t="s">
        <v>601</v>
      </c>
      <c r="B79" s="650" t="s">
        <v>3236</v>
      </c>
      <c r="C79" s="650" t="s">
        <v>1473</v>
      </c>
      <c r="D79" s="650" t="s">
        <v>3237</v>
      </c>
      <c r="E79" s="650" t="s">
        <v>1475</v>
      </c>
      <c r="F79" s="653"/>
      <c r="G79" s="653"/>
      <c r="H79" s="666">
        <v>0</v>
      </c>
      <c r="I79" s="653">
        <v>1</v>
      </c>
      <c r="J79" s="653">
        <v>1030.3662233991899</v>
      </c>
      <c r="K79" s="666">
        <v>1</v>
      </c>
      <c r="L79" s="653">
        <v>1</v>
      </c>
      <c r="M79" s="654">
        <v>1030.3662233991899</v>
      </c>
    </row>
    <row r="80" spans="1:13" ht="14.4" customHeight="1" x14ac:dyDescent="0.3">
      <c r="A80" s="649" t="s">
        <v>601</v>
      </c>
      <c r="B80" s="650" t="s">
        <v>3238</v>
      </c>
      <c r="C80" s="650" t="s">
        <v>1328</v>
      </c>
      <c r="D80" s="650" t="s">
        <v>1329</v>
      </c>
      <c r="E80" s="650" t="s">
        <v>1330</v>
      </c>
      <c r="F80" s="653"/>
      <c r="G80" s="653"/>
      <c r="H80" s="666">
        <v>0</v>
      </c>
      <c r="I80" s="653">
        <v>2</v>
      </c>
      <c r="J80" s="653">
        <v>80.7</v>
      </c>
      <c r="K80" s="666">
        <v>1</v>
      </c>
      <c r="L80" s="653">
        <v>2</v>
      </c>
      <c r="M80" s="654">
        <v>80.7</v>
      </c>
    </row>
    <row r="81" spans="1:13" ht="14.4" customHeight="1" x14ac:dyDescent="0.3">
      <c r="A81" s="649" t="s">
        <v>601</v>
      </c>
      <c r="B81" s="650" t="s">
        <v>3238</v>
      </c>
      <c r="C81" s="650" t="s">
        <v>1332</v>
      </c>
      <c r="D81" s="650" t="s">
        <v>1333</v>
      </c>
      <c r="E81" s="650" t="s">
        <v>1334</v>
      </c>
      <c r="F81" s="653"/>
      <c r="G81" s="653"/>
      <c r="H81" s="666">
        <v>0</v>
      </c>
      <c r="I81" s="653">
        <v>1</v>
      </c>
      <c r="J81" s="653">
        <v>61.339868888419105</v>
      </c>
      <c r="K81" s="666">
        <v>1</v>
      </c>
      <c r="L81" s="653">
        <v>1</v>
      </c>
      <c r="M81" s="654">
        <v>61.339868888419105</v>
      </c>
    </row>
    <row r="82" spans="1:13" ht="14.4" customHeight="1" x14ac:dyDescent="0.3">
      <c r="A82" s="649" t="s">
        <v>601</v>
      </c>
      <c r="B82" s="650" t="s">
        <v>3238</v>
      </c>
      <c r="C82" s="650" t="s">
        <v>1336</v>
      </c>
      <c r="D82" s="650" t="s">
        <v>1337</v>
      </c>
      <c r="E82" s="650" t="s">
        <v>1338</v>
      </c>
      <c r="F82" s="653"/>
      <c r="G82" s="653"/>
      <c r="H82" s="666">
        <v>0</v>
      </c>
      <c r="I82" s="653">
        <v>1</v>
      </c>
      <c r="J82" s="653">
        <v>58.88</v>
      </c>
      <c r="K82" s="666">
        <v>1</v>
      </c>
      <c r="L82" s="653">
        <v>1</v>
      </c>
      <c r="M82" s="654">
        <v>58.88</v>
      </c>
    </row>
    <row r="83" spans="1:13" ht="14.4" customHeight="1" x14ac:dyDescent="0.3">
      <c r="A83" s="649" t="s">
        <v>601</v>
      </c>
      <c r="B83" s="650" t="s">
        <v>3238</v>
      </c>
      <c r="C83" s="650" t="s">
        <v>1372</v>
      </c>
      <c r="D83" s="650" t="s">
        <v>1373</v>
      </c>
      <c r="E83" s="650" t="s">
        <v>3239</v>
      </c>
      <c r="F83" s="653"/>
      <c r="G83" s="653"/>
      <c r="H83" s="666">
        <v>0</v>
      </c>
      <c r="I83" s="653">
        <v>1</v>
      </c>
      <c r="J83" s="653">
        <v>99.21</v>
      </c>
      <c r="K83" s="666">
        <v>1</v>
      </c>
      <c r="L83" s="653">
        <v>1</v>
      </c>
      <c r="M83" s="654">
        <v>99.21</v>
      </c>
    </row>
    <row r="84" spans="1:13" ht="14.4" customHeight="1" x14ac:dyDescent="0.3">
      <c r="A84" s="649" t="s">
        <v>601</v>
      </c>
      <c r="B84" s="650" t="s">
        <v>3240</v>
      </c>
      <c r="C84" s="650" t="s">
        <v>1458</v>
      </c>
      <c r="D84" s="650" t="s">
        <v>3241</v>
      </c>
      <c r="E84" s="650" t="s">
        <v>3242</v>
      </c>
      <c r="F84" s="653"/>
      <c r="G84" s="653"/>
      <c r="H84" s="666">
        <v>0</v>
      </c>
      <c r="I84" s="653">
        <v>1</v>
      </c>
      <c r="J84" s="653">
        <v>217.01000000000005</v>
      </c>
      <c r="K84" s="666">
        <v>1</v>
      </c>
      <c r="L84" s="653">
        <v>1</v>
      </c>
      <c r="M84" s="654">
        <v>217.01000000000005</v>
      </c>
    </row>
    <row r="85" spans="1:13" ht="14.4" customHeight="1" x14ac:dyDescent="0.3">
      <c r="A85" s="649" t="s">
        <v>601</v>
      </c>
      <c r="B85" s="650" t="s">
        <v>3243</v>
      </c>
      <c r="C85" s="650" t="s">
        <v>1380</v>
      </c>
      <c r="D85" s="650" t="s">
        <v>3244</v>
      </c>
      <c r="E85" s="650" t="s">
        <v>3245</v>
      </c>
      <c r="F85" s="653"/>
      <c r="G85" s="653"/>
      <c r="H85" s="666">
        <v>0</v>
      </c>
      <c r="I85" s="653">
        <v>1</v>
      </c>
      <c r="J85" s="653">
        <v>337.8</v>
      </c>
      <c r="K85" s="666">
        <v>1</v>
      </c>
      <c r="L85" s="653">
        <v>1</v>
      </c>
      <c r="M85" s="654">
        <v>337.8</v>
      </c>
    </row>
    <row r="86" spans="1:13" ht="14.4" customHeight="1" x14ac:dyDescent="0.3">
      <c r="A86" s="649" t="s">
        <v>601</v>
      </c>
      <c r="B86" s="650" t="s">
        <v>3246</v>
      </c>
      <c r="C86" s="650" t="s">
        <v>1451</v>
      </c>
      <c r="D86" s="650" t="s">
        <v>1312</v>
      </c>
      <c r="E86" s="650" t="s">
        <v>3247</v>
      </c>
      <c r="F86" s="653"/>
      <c r="G86" s="653"/>
      <c r="H86" s="666">
        <v>0</v>
      </c>
      <c r="I86" s="653">
        <v>4</v>
      </c>
      <c r="J86" s="653">
        <v>590.20067628193829</v>
      </c>
      <c r="K86" s="666">
        <v>1</v>
      </c>
      <c r="L86" s="653">
        <v>4</v>
      </c>
      <c r="M86" s="654">
        <v>590.20067628193829</v>
      </c>
    </row>
    <row r="87" spans="1:13" ht="14.4" customHeight="1" x14ac:dyDescent="0.3">
      <c r="A87" s="649" t="s">
        <v>601</v>
      </c>
      <c r="B87" s="650" t="s">
        <v>3246</v>
      </c>
      <c r="C87" s="650" t="s">
        <v>1311</v>
      </c>
      <c r="D87" s="650" t="s">
        <v>1312</v>
      </c>
      <c r="E87" s="650" t="s">
        <v>3248</v>
      </c>
      <c r="F87" s="653"/>
      <c r="G87" s="653"/>
      <c r="H87" s="666">
        <v>0</v>
      </c>
      <c r="I87" s="653">
        <v>1</v>
      </c>
      <c r="J87" s="653">
        <v>329.13999999999987</v>
      </c>
      <c r="K87" s="666">
        <v>1</v>
      </c>
      <c r="L87" s="653">
        <v>1</v>
      </c>
      <c r="M87" s="654">
        <v>329.13999999999987</v>
      </c>
    </row>
    <row r="88" spans="1:13" ht="14.4" customHeight="1" x14ac:dyDescent="0.3">
      <c r="A88" s="649" t="s">
        <v>601</v>
      </c>
      <c r="B88" s="650" t="s">
        <v>3249</v>
      </c>
      <c r="C88" s="650" t="s">
        <v>1454</v>
      </c>
      <c r="D88" s="650" t="s">
        <v>3250</v>
      </c>
      <c r="E88" s="650" t="s">
        <v>3251</v>
      </c>
      <c r="F88" s="653"/>
      <c r="G88" s="653"/>
      <c r="H88" s="666">
        <v>0</v>
      </c>
      <c r="I88" s="653">
        <v>1</v>
      </c>
      <c r="J88" s="653">
        <v>151.24949346028882</v>
      </c>
      <c r="K88" s="666">
        <v>1</v>
      </c>
      <c r="L88" s="653">
        <v>1</v>
      </c>
      <c r="M88" s="654">
        <v>151.24949346028882</v>
      </c>
    </row>
    <row r="89" spans="1:13" ht="14.4" customHeight="1" x14ac:dyDescent="0.3">
      <c r="A89" s="649" t="s">
        <v>601</v>
      </c>
      <c r="B89" s="650" t="s">
        <v>3252</v>
      </c>
      <c r="C89" s="650" t="s">
        <v>1438</v>
      </c>
      <c r="D89" s="650" t="s">
        <v>1439</v>
      </c>
      <c r="E89" s="650" t="s">
        <v>1436</v>
      </c>
      <c r="F89" s="653"/>
      <c r="G89" s="653"/>
      <c r="H89" s="666">
        <v>0</v>
      </c>
      <c r="I89" s="653">
        <v>1</v>
      </c>
      <c r="J89" s="653">
        <v>10.350000000000001</v>
      </c>
      <c r="K89" s="666">
        <v>1</v>
      </c>
      <c r="L89" s="653">
        <v>1</v>
      </c>
      <c r="M89" s="654">
        <v>10.350000000000001</v>
      </c>
    </row>
    <row r="90" spans="1:13" ht="14.4" customHeight="1" x14ac:dyDescent="0.3">
      <c r="A90" s="649" t="s">
        <v>601</v>
      </c>
      <c r="B90" s="650" t="s">
        <v>3253</v>
      </c>
      <c r="C90" s="650" t="s">
        <v>1087</v>
      </c>
      <c r="D90" s="650" t="s">
        <v>1431</v>
      </c>
      <c r="E90" s="650" t="s">
        <v>1432</v>
      </c>
      <c r="F90" s="653"/>
      <c r="G90" s="653"/>
      <c r="H90" s="666">
        <v>0</v>
      </c>
      <c r="I90" s="653">
        <v>1</v>
      </c>
      <c r="J90" s="653">
        <v>103.16000000000004</v>
      </c>
      <c r="K90" s="666">
        <v>1</v>
      </c>
      <c r="L90" s="653">
        <v>1</v>
      </c>
      <c r="M90" s="654">
        <v>103.16000000000004</v>
      </c>
    </row>
    <row r="91" spans="1:13" ht="14.4" customHeight="1" x14ac:dyDescent="0.3">
      <c r="A91" s="649" t="s">
        <v>601</v>
      </c>
      <c r="B91" s="650" t="s">
        <v>3254</v>
      </c>
      <c r="C91" s="650" t="s">
        <v>1368</v>
      </c>
      <c r="D91" s="650" t="s">
        <v>1369</v>
      </c>
      <c r="E91" s="650" t="s">
        <v>1370</v>
      </c>
      <c r="F91" s="653"/>
      <c r="G91" s="653"/>
      <c r="H91" s="666">
        <v>0</v>
      </c>
      <c r="I91" s="653">
        <v>2</v>
      </c>
      <c r="J91" s="653">
        <v>171.13013483215053</v>
      </c>
      <c r="K91" s="666">
        <v>1</v>
      </c>
      <c r="L91" s="653">
        <v>2</v>
      </c>
      <c r="M91" s="654">
        <v>171.13013483215053</v>
      </c>
    </row>
    <row r="92" spans="1:13" ht="14.4" customHeight="1" x14ac:dyDescent="0.3">
      <c r="A92" s="649" t="s">
        <v>601</v>
      </c>
      <c r="B92" s="650" t="s">
        <v>3255</v>
      </c>
      <c r="C92" s="650" t="s">
        <v>1376</v>
      </c>
      <c r="D92" s="650" t="s">
        <v>1377</v>
      </c>
      <c r="E92" s="650" t="s">
        <v>1436</v>
      </c>
      <c r="F92" s="653"/>
      <c r="G92" s="653"/>
      <c r="H92" s="666">
        <v>0</v>
      </c>
      <c r="I92" s="653">
        <v>1</v>
      </c>
      <c r="J92" s="653">
        <v>103.31999999999992</v>
      </c>
      <c r="K92" s="666">
        <v>1</v>
      </c>
      <c r="L92" s="653">
        <v>1</v>
      </c>
      <c r="M92" s="654">
        <v>103.31999999999992</v>
      </c>
    </row>
    <row r="93" spans="1:13" ht="14.4" customHeight="1" x14ac:dyDescent="0.3">
      <c r="A93" s="649" t="s">
        <v>601</v>
      </c>
      <c r="B93" s="650" t="s">
        <v>3256</v>
      </c>
      <c r="C93" s="650" t="s">
        <v>1526</v>
      </c>
      <c r="D93" s="650" t="s">
        <v>1527</v>
      </c>
      <c r="E93" s="650" t="s">
        <v>1528</v>
      </c>
      <c r="F93" s="653"/>
      <c r="G93" s="653"/>
      <c r="H93" s="666">
        <v>0</v>
      </c>
      <c r="I93" s="653">
        <v>2</v>
      </c>
      <c r="J93" s="653">
        <v>396.52000000000004</v>
      </c>
      <c r="K93" s="666">
        <v>1</v>
      </c>
      <c r="L93" s="653">
        <v>2</v>
      </c>
      <c r="M93" s="654">
        <v>396.52000000000004</v>
      </c>
    </row>
    <row r="94" spans="1:13" ht="14.4" customHeight="1" x14ac:dyDescent="0.3">
      <c r="A94" s="649" t="s">
        <v>601</v>
      </c>
      <c r="B94" s="650" t="s">
        <v>3256</v>
      </c>
      <c r="C94" s="650" t="s">
        <v>1529</v>
      </c>
      <c r="D94" s="650" t="s">
        <v>1519</v>
      </c>
      <c r="E94" s="650" t="s">
        <v>1530</v>
      </c>
      <c r="F94" s="653"/>
      <c r="G94" s="653"/>
      <c r="H94" s="666">
        <v>0</v>
      </c>
      <c r="I94" s="653">
        <v>136</v>
      </c>
      <c r="J94" s="653">
        <v>24938.286067250665</v>
      </c>
      <c r="K94" s="666">
        <v>1</v>
      </c>
      <c r="L94" s="653">
        <v>136</v>
      </c>
      <c r="M94" s="654">
        <v>24938.286067250665</v>
      </c>
    </row>
    <row r="95" spans="1:13" ht="14.4" customHeight="1" x14ac:dyDescent="0.3">
      <c r="A95" s="649" t="s">
        <v>601</v>
      </c>
      <c r="B95" s="650" t="s">
        <v>3256</v>
      </c>
      <c r="C95" s="650" t="s">
        <v>1518</v>
      </c>
      <c r="D95" s="650" t="s">
        <v>1519</v>
      </c>
      <c r="E95" s="650" t="s">
        <v>1520</v>
      </c>
      <c r="F95" s="653"/>
      <c r="G95" s="653"/>
      <c r="H95" s="666">
        <v>0</v>
      </c>
      <c r="I95" s="653">
        <v>3</v>
      </c>
      <c r="J95" s="653">
        <v>215.82</v>
      </c>
      <c r="K95" s="666">
        <v>1</v>
      </c>
      <c r="L95" s="653">
        <v>3</v>
      </c>
      <c r="M95" s="654">
        <v>215.82</v>
      </c>
    </row>
    <row r="96" spans="1:13" ht="14.4" customHeight="1" x14ac:dyDescent="0.3">
      <c r="A96" s="649" t="s">
        <v>601</v>
      </c>
      <c r="B96" s="650" t="s">
        <v>3256</v>
      </c>
      <c r="C96" s="650" t="s">
        <v>1522</v>
      </c>
      <c r="D96" s="650" t="s">
        <v>1523</v>
      </c>
      <c r="E96" s="650" t="s">
        <v>1530</v>
      </c>
      <c r="F96" s="653"/>
      <c r="G96" s="653"/>
      <c r="H96" s="666">
        <v>0</v>
      </c>
      <c r="I96" s="653">
        <v>91</v>
      </c>
      <c r="J96" s="653">
        <v>18836.973678351267</v>
      </c>
      <c r="K96" s="666">
        <v>1</v>
      </c>
      <c r="L96" s="653">
        <v>91</v>
      </c>
      <c r="M96" s="654">
        <v>18836.973678351267</v>
      </c>
    </row>
    <row r="97" spans="1:13" ht="14.4" customHeight="1" x14ac:dyDescent="0.3">
      <c r="A97" s="649" t="s">
        <v>606</v>
      </c>
      <c r="B97" s="650" t="s">
        <v>3146</v>
      </c>
      <c r="C97" s="650" t="s">
        <v>2260</v>
      </c>
      <c r="D97" s="650" t="s">
        <v>3257</v>
      </c>
      <c r="E97" s="650" t="s">
        <v>3258</v>
      </c>
      <c r="F97" s="653"/>
      <c r="G97" s="653"/>
      <c r="H97" s="666">
        <v>0</v>
      </c>
      <c r="I97" s="653">
        <v>1</v>
      </c>
      <c r="J97" s="653">
        <v>47.149899218926642</v>
      </c>
      <c r="K97" s="666">
        <v>1</v>
      </c>
      <c r="L97" s="653">
        <v>1</v>
      </c>
      <c r="M97" s="654">
        <v>47.149899218926642</v>
      </c>
    </row>
    <row r="98" spans="1:13" ht="14.4" customHeight="1" x14ac:dyDescent="0.3">
      <c r="A98" s="649" t="s">
        <v>606</v>
      </c>
      <c r="B98" s="650" t="s">
        <v>3146</v>
      </c>
      <c r="C98" s="650" t="s">
        <v>1388</v>
      </c>
      <c r="D98" s="650" t="s">
        <v>3147</v>
      </c>
      <c r="E98" s="650" t="s">
        <v>3148</v>
      </c>
      <c r="F98" s="653"/>
      <c r="G98" s="653"/>
      <c r="H98" s="666">
        <v>0</v>
      </c>
      <c r="I98" s="653">
        <v>18</v>
      </c>
      <c r="J98" s="653">
        <v>1285.3973072754779</v>
      </c>
      <c r="K98" s="666">
        <v>1</v>
      </c>
      <c r="L98" s="653">
        <v>18</v>
      </c>
      <c r="M98" s="654">
        <v>1285.3973072754779</v>
      </c>
    </row>
    <row r="99" spans="1:13" ht="14.4" customHeight="1" x14ac:dyDescent="0.3">
      <c r="A99" s="649" t="s">
        <v>606</v>
      </c>
      <c r="B99" s="650" t="s">
        <v>3149</v>
      </c>
      <c r="C99" s="650" t="s">
        <v>2314</v>
      </c>
      <c r="D99" s="650" t="s">
        <v>2226</v>
      </c>
      <c r="E99" s="650" t="s">
        <v>3259</v>
      </c>
      <c r="F99" s="653"/>
      <c r="G99" s="653"/>
      <c r="H99" s="666">
        <v>0</v>
      </c>
      <c r="I99" s="653">
        <v>1</v>
      </c>
      <c r="J99" s="653">
        <v>250.82</v>
      </c>
      <c r="K99" s="666">
        <v>1</v>
      </c>
      <c r="L99" s="653">
        <v>1</v>
      </c>
      <c r="M99" s="654">
        <v>250.82</v>
      </c>
    </row>
    <row r="100" spans="1:13" ht="14.4" customHeight="1" x14ac:dyDescent="0.3">
      <c r="A100" s="649" t="s">
        <v>606</v>
      </c>
      <c r="B100" s="650" t="s">
        <v>3149</v>
      </c>
      <c r="C100" s="650" t="s">
        <v>2225</v>
      </c>
      <c r="D100" s="650" t="s">
        <v>2226</v>
      </c>
      <c r="E100" s="650" t="s">
        <v>3260</v>
      </c>
      <c r="F100" s="653"/>
      <c r="G100" s="653"/>
      <c r="H100" s="666">
        <v>0</v>
      </c>
      <c r="I100" s="653">
        <v>1</v>
      </c>
      <c r="J100" s="653">
        <v>73.579952768617261</v>
      </c>
      <c r="K100" s="666">
        <v>1</v>
      </c>
      <c r="L100" s="653">
        <v>1</v>
      </c>
      <c r="M100" s="654">
        <v>73.579952768617261</v>
      </c>
    </row>
    <row r="101" spans="1:13" ht="14.4" customHeight="1" x14ac:dyDescent="0.3">
      <c r="A101" s="649" t="s">
        <v>606</v>
      </c>
      <c r="B101" s="650" t="s">
        <v>3149</v>
      </c>
      <c r="C101" s="650" t="s">
        <v>1417</v>
      </c>
      <c r="D101" s="650" t="s">
        <v>1418</v>
      </c>
      <c r="E101" s="650" t="s">
        <v>1419</v>
      </c>
      <c r="F101" s="653"/>
      <c r="G101" s="653"/>
      <c r="H101" s="666">
        <v>0</v>
      </c>
      <c r="I101" s="653">
        <v>339</v>
      </c>
      <c r="J101" s="653">
        <v>24051.068926545839</v>
      </c>
      <c r="K101" s="666">
        <v>1</v>
      </c>
      <c r="L101" s="653">
        <v>339</v>
      </c>
      <c r="M101" s="654">
        <v>24051.068926545839</v>
      </c>
    </row>
    <row r="102" spans="1:13" ht="14.4" customHeight="1" x14ac:dyDescent="0.3">
      <c r="A102" s="649" t="s">
        <v>606</v>
      </c>
      <c r="B102" s="650" t="s">
        <v>3261</v>
      </c>
      <c r="C102" s="650" t="s">
        <v>2217</v>
      </c>
      <c r="D102" s="650" t="s">
        <v>3262</v>
      </c>
      <c r="E102" s="650" t="s">
        <v>3263</v>
      </c>
      <c r="F102" s="653"/>
      <c r="G102" s="653"/>
      <c r="H102" s="666">
        <v>0</v>
      </c>
      <c r="I102" s="653">
        <v>1</v>
      </c>
      <c r="J102" s="653">
        <v>103.42</v>
      </c>
      <c r="K102" s="666">
        <v>1</v>
      </c>
      <c r="L102" s="653">
        <v>1</v>
      </c>
      <c r="M102" s="654">
        <v>103.42</v>
      </c>
    </row>
    <row r="103" spans="1:13" ht="14.4" customHeight="1" x14ac:dyDescent="0.3">
      <c r="A103" s="649" t="s">
        <v>606</v>
      </c>
      <c r="B103" s="650" t="s">
        <v>3261</v>
      </c>
      <c r="C103" s="650" t="s">
        <v>2233</v>
      </c>
      <c r="D103" s="650" t="s">
        <v>3262</v>
      </c>
      <c r="E103" s="650" t="s">
        <v>3264</v>
      </c>
      <c r="F103" s="653"/>
      <c r="G103" s="653"/>
      <c r="H103" s="666">
        <v>0</v>
      </c>
      <c r="I103" s="653">
        <v>1</v>
      </c>
      <c r="J103" s="653">
        <v>66.840000000000018</v>
      </c>
      <c r="K103" s="666">
        <v>1</v>
      </c>
      <c r="L103" s="653">
        <v>1</v>
      </c>
      <c r="M103" s="654">
        <v>66.840000000000018</v>
      </c>
    </row>
    <row r="104" spans="1:13" ht="14.4" customHeight="1" x14ac:dyDescent="0.3">
      <c r="A104" s="649" t="s">
        <v>606</v>
      </c>
      <c r="B104" s="650" t="s">
        <v>3265</v>
      </c>
      <c r="C104" s="650" t="s">
        <v>2297</v>
      </c>
      <c r="D104" s="650" t="s">
        <v>2298</v>
      </c>
      <c r="E104" s="650" t="s">
        <v>1768</v>
      </c>
      <c r="F104" s="653"/>
      <c r="G104" s="653"/>
      <c r="H104" s="666">
        <v>0</v>
      </c>
      <c r="I104" s="653">
        <v>1</v>
      </c>
      <c r="J104" s="653">
        <v>84.84999999999998</v>
      </c>
      <c r="K104" s="666">
        <v>1</v>
      </c>
      <c r="L104" s="653">
        <v>1</v>
      </c>
      <c r="M104" s="654">
        <v>84.84999999999998</v>
      </c>
    </row>
    <row r="105" spans="1:13" ht="14.4" customHeight="1" x14ac:dyDescent="0.3">
      <c r="A105" s="649" t="s">
        <v>606</v>
      </c>
      <c r="B105" s="650" t="s">
        <v>3150</v>
      </c>
      <c r="C105" s="650" t="s">
        <v>2254</v>
      </c>
      <c r="D105" s="650" t="s">
        <v>1462</v>
      </c>
      <c r="E105" s="650" t="s">
        <v>2255</v>
      </c>
      <c r="F105" s="653"/>
      <c r="G105" s="653"/>
      <c r="H105" s="666">
        <v>0</v>
      </c>
      <c r="I105" s="653">
        <v>9</v>
      </c>
      <c r="J105" s="653">
        <v>587.43047889210663</v>
      </c>
      <c r="K105" s="666">
        <v>1</v>
      </c>
      <c r="L105" s="653">
        <v>9</v>
      </c>
      <c r="M105" s="654">
        <v>587.43047889210663</v>
      </c>
    </row>
    <row r="106" spans="1:13" ht="14.4" customHeight="1" x14ac:dyDescent="0.3">
      <c r="A106" s="649" t="s">
        <v>606</v>
      </c>
      <c r="B106" s="650" t="s">
        <v>3266</v>
      </c>
      <c r="C106" s="650" t="s">
        <v>2310</v>
      </c>
      <c r="D106" s="650" t="s">
        <v>2311</v>
      </c>
      <c r="E106" s="650" t="s">
        <v>2312</v>
      </c>
      <c r="F106" s="653"/>
      <c r="G106" s="653"/>
      <c r="H106" s="666">
        <v>0</v>
      </c>
      <c r="I106" s="653">
        <v>6</v>
      </c>
      <c r="J106" s="653">
        <v>2283.8586685149994</v>
      </c>
      <c r="K106" s="666">
        <v>1</v>
      </c>
      <c r="L106" s="653">
        <v>6</v>
      </c>
      <c r="M106" s="654">
        <v>2283.8586685149994</v>
      </c>
    </row>
    <row r="107" spans="1:13" ht="14.4" customHeight="1" x14ac:dyDescent="0.3">
      <c r="A107" s="649" t="s">
        <v>606</v>
      </c>
      <c r="B107" s="650" t="s">
        <v>3151</v>
      </c>
      <c r="C107" s="650" t="s">
        <v>1410</v>
      </c>
      <c r="D107" s="650" t="s">
        <v>1341</v>
      </c>
      <c r="E107" s="650" t="s">
        <v>1411</v>
      </c>
      <c r="F107" s="653"/>
      <c r="G107" s="653"/>
      <c r="H107" s="666">
        <v>0</v>
      </c>
      <c r="I107" s="653">
        <v>24</v>
      </c>
      <c r="J107" s="653">
        <v>1765.3207157683632</v>
      </c>
      <c r="K107" s="666">
        <v>1</v>
      </c>
      <c r="L107" s="653">
        <v>24</v>
      </c>
      <c r="M107" s="654">
        <v>1765.3207157683632</v>
      </c>
    </row>
    <row r="108" spans="1:13" ht="14.4" customHeight="1" x14ac:dyDescent="0.3">
      <c r="A108" s="649" t="s">
        <v>606</v>
      </c>
      <c r="B108" s="650" t="s">
        <v>3152</v>
      </c>
      <c r="C108" s="650" t="s">
        <v>1406</v>
      </c>
      <c r="D108" s="650" t="s">
        <v>1407</v>
      </c>
      <c r="E108" s="650" t="s">
        <v>1408</v>
      </c>
      <c r="F108" s="653"/>
      <c r="G108" s="653"/>
      <c r="H108" s="666">
        <v>0</v>
      </c>
      <c r="I108" s="653">
        <v>5</v>
      </c>
      <c r="J108" s="653">
        <v>2367.0005258498495</v>
      </c>
      <c r="K108" s="666">
        <v>1</v>
      </c>
      <c r="L108" s="653">
        <v>5</v>
      </c>
      <c r="M108" s="654">
        <v>2367.0005258498495</v>
      </c>
    </row>
    <row r="109" spans="1:13" ht="14.4" customHeight="1" x14ac:dyDescent="0.3">
      <c r="A109" s="649" t="s">
        <v>606</v>
      </c>
      <c r="B109" s="650" t="s">
        <v>3153</v>
      </c>
      <c r="C109" s="650" t="s">
        <v>1356</v>
      </c>
      <c r="D109" s="650" t="s">
        <v>1357</v>
      </c>
      <c r="E109" s="650" t="s">
        <v>3154</v>
      </c>
      <c r="F109" s="653"/>
      <c r="G109" s="653"/>
      <c r="H109" s="666">
        <v>0</v>
      </c>
      <c r="I109" s="653">
        <v>2</v>
      </c>
      <c r="J109" s="653">
        <v>153.12995080438742</v>
      </c>
      <c r="K109" s="666">
        <v>1</v>
      </c>
      <c r="L109" s="653">
        <v>2</v>
      </c>
      <c r="M109" s="654">
        <v>153.12995080438742</v>
      </c>
    </row>
    <row r="110" spans="1:13" ht="14.4" customHeight="1" x14ac:dyDescent="0.3">
      <c r="A110" s="649" t="s">
        <v>606</v>
      </c>
      <c r="B110" s="650" t="s">
        <v>3267</v>
      </c>
      <c r="C110" s="650" t="s">
        <v>1986</v>
      </c>
      <c r="D110" s="650" t="s">
        <v>3268</v>
      </c>
      <c r="E110" s="650" t="s">
        <v>3269</v>
      </c>
      <c r="F110" s="653"/>
      <c r="G110" s="653"/>
      <c r="H110" s="666">
        <v>0</v>
      </c>
      <c r="I110" s="653">
        <v>1</v>
      </c>
      <c r="J110" s="653">
        <v>306.31072372734593</v>
      </c>
      <c r="K110" s="666">
        <v>1</v>
      </c>
      <c r="L110" s="653">
        <v>1</v>
      </c>
      <c r="M110" s="654">
        <v>306.31072372734593</v>
      </c>
    </row>
    <row r="111" spans="1:13" ht="14.4" customHeight="1" x14ac:dyDescent="0.3">
      <c r="A111" s="649" t="s">
        <v>606</v>
      </c>
      <c r="B111" s="650" t="s">
        <v>3157</v>
      </c>
      <c r="C111" s="650" t="s">
        <v>1428</v>
      </c>
      <c r="D111" s="650" t="s">
        <v>3158</v>
      </c>
      <c r="E111" s="650" t="s">
        <v>3159</v>
      </c>
      <c r="F111" s="653"/>
      <c r="G111" s="653"/>
      <c r="H111" s="666">
        <v>0</v>
      </c>
      <c r="I111" s="653">
        <v>1</v>
      </c>
      <c r="J111" s="653">
        <v>117.37</v>
      </c>
      <c r="K111" s="666">
        <v>1</v>
      </c>
      <c r="L111" s="653">
        <v>1</v>
      </c>
      <c r="M111" s="654">
        <v>117.37</v>
      </c>
    </row>
    <row r="112" spans="1:13" ht="14.4" customHeight="1" x14ac:dyDescent="0.3">
      <c r="A112" s="649" t="s">
        <v>606</v>
      </c>
      <c r="B112" s="650" t="s">
        <v>3161</v>
      </c>
      <c r="C112" s="650" t="s">
        <v>1445</v>
      </c>
      <c r="D112" s="650" t="s">
        <v>1319</v>
      </c>
      <c r="E112" s="650" t="s">
        <v>1446</v>
      </c>
      <c r="F112" s="653"/>
      <c r="G112" s="653"/>
      <c r="H112" s="666">
        <v>0</v>
      </c>
      <c r="I112" s="653">
        <v>12</v>
      </c>
      <c r="J112" s="653">
        <v>4278</v>
      </c>
      <c r="K112" s="666">
        <v>1</v>
      </c>
      <c r="L112" s="653">
        <v>12</v>
      </c>
      <c r="M112" s="654">
        <v>4278</v>
      </c>
    </row>
    <row r="113" spans="1:13" ht="14.4" customHeight="1" x14ac:dyDescent="0.3">
      <c r="A113" s="649" t="s">
        <v>606</v>
      </c>
      <c r="B113" s="650" t="s">
        <v>3161</v>
      </c>
      <c r="C113" s="650" t="s">
        <v>1448</v>
      </c>
      <c r="D113" s="650" t="s">
        <v>1319</v>
      </c>
      <c r="E113" s="650" t="s">
        <v>1449</v>
      </c>
      <c r="F113" s="653"/>
      <c r="G113" s="653"/>
      <c r="H113" s="666">
        <v>0</v>
      </c>
      <c r="I113" s="653">
        <v>60</v>
      </c>
      <c r="J113" s="653">
        <v>24839.997522599046</v>
      </c>
      <c r="K113" s="666">
        <v>1</v>
      </c>
      <c r="L113" s="653">
        <v>60</v>
      </c>
      <c r="M113" s="654">
        <v>24839.997522599046</v>
      </c>
    </row>
    <row r="114" spans="1:13" ht="14.4" customHeight="1" x14ac:dyDescent="0.3">
      <c r="A114" s="649" t="s">
        <v>606</v>
      </c>
      <c r="B114" s="650" t="s">
        <v>3161</v>
      </c>
      <c r="C114" s="650" t="s">
        <v>1318</v>
      </c>
      <c r="D114" s="650" t="s">
        <v>1319</v>
      </c>
      <c r="E114" s="650" t="s">
        <v>1320</v>
      </c>
      <c r="F114" s="653"/>
      <c r="G114" s="653"/>
      <c r="H114" s="666">
        <v>0</v>
      </c>
      <c r="I114" s="653">
        <v>7</v>
      </c>
      <c r="J114" s="653">
        <v>3445.395889982572</v>
      </c>
      <c r="K114" s="666">
        <v>1</v>
      </c>
      <c r="L114" s="653">
        <v>7</v>
      </c>
      <c r="M114" s="654">
        <v>3445.395889982572</v>
      </c>
    </row>
    <row r="115" spans="1:13" ht="14.4" customHeight="1" x14ac:dyDescent="0.3">
      <c r="A115" s="649" t="s">
        <v>606</v>
      </c>
      <c r="B115" s="650" t="s">
        <v>3161</v>
      </c>
      <c r="C115" s="650" t="s">
        <v>1322</v>
      </c>
      <c r="D115" s="650" t="s">
        <v>1319</v>
      </c>
      <c r="E115" s="650" t="s">
        <v>1323</v>
      </c>
      <c r="F115" s="653"/>
      <c r="G115" s="653"/>
      <c r="H115" s="666">
        <v>0</v>
      </c>
      <c r="I115" s="653">
        <v>1</v>
      </c>
      <c r="J115" s="653">
        <v>943</v>
      </c>
      <c r="K115" s="666">
        <v>1</v>
      </c>
      <c r="L115" s="653">
        <v>1</v>
      </c>
      <c r="M115" s="654">
        <v>943</v>
      </c>
    </row>
    <row r="116" spans="1:13" ht="14.4" customHeight="1" x14ac:dyDescent="0.3">
      <c r="A116" s="649" t="s">
        <v>606</v>
      </c>
      <c r="B116" s="650" t="s">
        <v>3161</v>
      </c>
      <c r="C116" s="650" t="s">
        <v>1325</v>
      </c>
      <c r="D116" s="650" t="s">
        <v>1319</v>
      </c>
      <c r="E116" s="650" t="s">
        <v>1326</v>
      </c>
      <c r="F116" s="653"/>
      <c r="G116" s="653"/>
      <c r="H116" s="666">
        <v>0</v>
      </c>
      <c r="I116" s="653">
        <v>1</v>
      </c>
      <c r="J116" s="653">
        <v>1057.46</v>
      </c>
      <c r="K116" s="666">
        <v>1</v>
      </c>
      <c r="L116" s="653">
        <v>1</v>
      </c>
      <c r="M116" s="654">
        <v>1057.46</v>
      </c>
    </row>
    <row r="117" spans="1:13" ht="14.4" customHeight="1" x14ac:dyDescent="0.3">
      <c r="A117" s="649" t="s">
        <v>606</v>
      </c>
      <c r="B117" s="650" t="s">
        <v>3161</v>
      </c>
      <c r="C117" s="650" t="s">
        <v>1352</v>
      </c>
      <c r="D117" s="650" t="s">
        <v>1353</v>
      </c>
      <c r="E117" s="650" t="s">
        <v>3162</v>
      </c>
      <c r="F117" s="653"/>
      <c r="G117" s="653"/>
      <c r="H117" s="666">
        <v>0</v>
      </c>
      <c r="I117" s="653">
        <v>27</v>
      </c>
      <c r="J117" s="653">
        <v>101041.84160265967</v>
      </c>
      <c r="K117" s="666">
        <v>1</v>
      </c>
      <c r="L117" s="653">
        <v>27</v>
      </c>
      <c r="M117" s="654">
        <v>101041.84160265967</v>
      </c>
    </row>
    <row r="118" spans="1:13" ht="14.4" customHeight="1" x14ac:dyDescent="0.3">
      <c r="A118" s="649" t="s">
        <v>606</v>
      </c>
      <c r="B118" s="650" t="s">
        <v>3161</v>
      </c>
      <c r="C118" s="650" t="s">
        <v>2242</v>
      </c>
      <c r="D118" s="650" t="s">
        <v>2243</v>
      </c>
      <c r="E118" s="650" t="s">
        <v>1320</v>
      </c>
      <c r="F118" s="653"/>
      <c r="G118" s="653"/>
      <c r="H118" s="666">
        <v>0</v>
      </c>
      <c r="I118" s="653">
        <v>1</v>
      </c>
      <c r="J118" s="653">
        <v>1452.0599999999997</v>
      </c>
      <c r="K118" s="666">
        <v>1</v>
      </c>
      <c r="L118" s="653">
        <v>1</v>
      </c>
      <c r="M118" s="654">
        <v>1452.0599999999997</v>
      </c>
    </row>
    <row r="119" spans="1:13" ht="14.4" customHeight="1" x14ac:dyDescent="0.3">
      <c r="A119" s="649" t="s">
        <v>606</v>
      </c>
      <c r="B119" s="650" t="s">
        <v>3161</v>
      </c>
      <c r="C119" s="650" t="s">
        <v>2246</v>
      </c>
      <c r="D119" s="650" t="s">
        <v>2243</v>
      </c>
      <c r="E119" s="650" t="s">
        <v>1323</v>
      </c>
      <c r="F119" s="653"/>
      <c r="G119" s="653"/>
      <c r="H119" s="666">
        <v>0</v>
      </c>
      <c r="I119" s="653">
        <v>2</v>
      </c>
      <c r="J119" s="653">
        <v>3928.0028529383826</v>
      </c>
      <c r="K119" s="666">
        <v>1</v>
      </c>
      <c r="L119" s="653">
        <v>2</v>
      </c>
      <c r="M119" s="654">
        <v>3928.0028529383826</v>
      </c>
    </row>
    <row r="120" spans="1:13" ht="14.4" customHeight="1" x14ac:dyDescent="0.3">
      <c r="A120" s="649" t="s">
        <v>606</v>
      </c>
      <c r="B120" s="650" t="s">
        <v>3161</v>
      </c>
      <c r="C120" s="650" t="s">
        <v>2249</v>
      </c>
      <c r="D120" s="650" t="s">
        <v>2243</v>
      </c>
      <c r="E120" s="650" t="s">
        <v>1326</v>
      </c>
      <c r="F120" s="653"/>
      <c r="G120" s="653"/>
      <c r="H120" s="666">
        <v>0</v>
      </c>
      <c r="I120" s="653">
        <v>1</v>
      </c>
      <c r="J120" s="653">
        <v>2434.96</v>
      </c>
      <c r="K120" s="666">
        <v>1</v>
      </c>
      <c r="L120" s="653">
        <v>1</v>
      </c>
      <c r="M120" s="654">
        <v>2434.96</v>
      </c>
    </row>
    <row r="121" spans="1:13" ht="14.4" customHeight="1" x14ac:dyDescent="0.3">
      <c r="A121" s="649" t="s">
        <v>606</v>
      </c>
      <c r="B121" s="650" t="s">
        <v>3270</v>
      </c>
      <c r="C121" s="650" t="s">
        <v>1706</v>
      </c>
      <c r="D121" s="650" t="s">
        <v>1707</v>
      </c>
      <c r="E121" s="650" t="s">
        <v>1708</v>
      </c>
      <c r="F121" s="653"/>
      <c r="G121" s="653"/>
      <c r="H121" s="666">
        <v>0</v>
      </c>
      <c r="I121" s="653">
        <v>1</v>
      </c>
      <c r="J121" s="653">
        <v>100.8797843733896</v>
      </c>
      <c r="K121" s="666">
        <v>1</v>
      </c>
      <c r="L121" s="653">
        <v>1</v>
      </c>
      <c r="M121" s="654">
        <v>100.8797843733896</v>
      </c>
    </row>
    <row r="122" spans="1:13" ht="14.4" customHeight="1" x14ac:dyDescent="0.3">
      <c r="A122" s="649" t="s">
        <v>606</v>
      </c>
      <c r="B122" s="650" t="s">
        <v>3271</v>
      </c>
      <c r="C122" s="650" t="s">
        <v>2229</v>
      </c>
      <c r="D122" s="650" t="s">
        <v>2230</v>
      </c>
      <c r="E122" s="650" t="s">
        <v>3272</v>
      </c>
      <c r="F122" s="653"/>
      <c r="G122" s="653"/>
      <c r="H122" s="666">
        <v>0</v>
      </c>
      <c r="I122" s="653">
        <v>1</v>
      </c>
      <c r="J122" s="653">
        <v>132.57000000000002</v>
      </c>
      <c r="K122" s="666">
        <v>1</v>
      </c>
      <c r="L122" s="653">
        <v>1</v>
      </c>
      <c r="M122" s="654">
        <v>132.57000000000002</v>
      </c>
    </row>
    <row r="123" spans="1:13" ht="14.4" customHeight="1" x14ac:dyDescent="0.3">
      <c r="A123" s="649" t="s">
        <v>606</v>
      </c>
      <c r="B123" s="650" t="s">
        <v>3166</v>
      </c>
      <c r="C123" s="650" t="s">
        <v>2269</v>
      </c>
      <c r="D123" s="650" t="s">
        <v>1301</v>
      </c>
      <c r="E123" s="650" t="s">
        <v>2270</v>
      </c>
      <c r="F123" s="653"/>
      <c r="G123" s="653"/>
      <c r="H123" s="666">
        <v>0</v>
      </c>
      <c r="I123" s="653">
        <v>2</v>
      </c>
      <c r="J123" s="653">
        <v>270.42</v>
      </c>
      <c r="K123" s="666">
        <v>1</v>
      </c>
      <c r="L123" s="653">
        <v>2</v>
      </c>
      <c r="M123" s="654">
        <v>270.42</v>
      </c>
    </row>
    <row r="124" spans="1:13" ht="14.4" customHeight="1" x14ac:dyDescent="0.3">
      <c r="A124" s="649" t="s">
        <v>606</v>
      </c>
      <c r="B124" s="650" t="s">
        <v>3166</v>
      </c>
      <c r="C124" s="650" t="s">
        <v>1300</v>
      </c>
      <c r="D124" s="650" t="s">
        <v>1301</v>
      </c>
      <c r="E124" s="650" t="s">
        <v>3167</v>
      </c>
      <c r="F124" s="653"/>
      <c r="G124" s="653"/>
      <c r="H124" s="666">
        <v>0</v>
      </c>
      <c r="I124" s="653">
        <v>2</v>
      </c>
      <c r="J124" s="653">
        <v>94.569853976617566</v>
      </c>
      <c r="K124" s="666">
        <v>1</v>
      </c>
      <c r="L124" s="653">
        <v>2</v>
      </c>
      <c r="M124" s="654">
        <v>94.569853976617566</v>
      </c>
    </row>
    <row r="125" spans="1:13" ht="14.4" customHeight="1" x14ac:dyDescent="0.3">
      <c r="A125" s="649" t="s">
        <v>606</v>
      </c>
      <c r="B125" s="650" t="s">
        <v>3169</v>
      </c>
      <c r="C125" s="650" t="s">
        <v>1476</v>
      </c>
      <c r="D125" s="650" t="s">
        <v>1477</v>
      </c>
      <c r="E125" s="650" t="s">
        <v>1478</v>
      </c>
      <c r="F125" s="653"/>
      <c r="G125" s="653"/>
      <c r="H125" s="666">
        <v>0</v>
      </c>
      <c r="I125" s="653">
        <v>1</v>
      </c>
      <c r="J125" s="653">
        <v>55.100000000000016</v>
      </c>
      <c r="K125" s="666">
        <v>1</v>
      </c>
      <c r="L125" s="653">
        <v>1</v>
      </c>
      <c r="M125" s="654">
        <v>55.100000000000016</v>
      </c>
    </row>
    <row r="126" spans="1:13" ht="14.4" customHeight="1" x14ac:dyDescent="0.3">
      <c r="A126" s="649" t="s">
        <v>606</v>
      </c>
      <c r="B126" s="650" t="s">
        <v>3273</v>
      </c>
      <c r="C126" s="650" t="s">
        <v>2287</v>
      </c>
      <c r="D126" s="650" t="s">
        <v>2288</v>
      </c>
      <c r="E126" s="650" t="s">
        <v>2281</v>
      </c>
      <c r="F126" s="653"/>
      <c r="G126" s="653"/>
      <c r="H126" s="666">
        <v>0</v>
      </c>
      <c r="I126" s="653">
        <v>1</v>
      </c>
      <c r="J126" s="653">
        <v>154.31999999999991</v>
      </c>
      <c r="K126" s="666">
        <v>1</v>
      </c>
      <c r="L126" s="653">
        <v>1</v>
      </c>
      <c r="M126" s="654">
        <v>154.31999999999991</v>
      </c>
    </row>
    <row r="127" spans="1:13" ht="14.4" customHeight="1" x14ac:dyDescent="0.3">
      <c r="A127" s="649" t="s">
        <v>606</v>
      </c>
      <c r="B127" s="650" t="s">
        <v>3274</v>
      </c>
      <c r="C127" s="650" t="s">
        <v>2156</v>
      </c>
      <c r="D127" s="650" t="s">
        <v>2157</v>
      </c>
      <c r="E127" s="650" t="s">
        <v>3275</v>
      </c>
      <c r="F127" s="653"/>
      <c r="G127" s="653"/>
      <c r="H127" s="666">
        <v>0</v>
      </c>
      <c r="I127" s="653">
        <v>1</v>
      </c>
      <c r="J127" s="653">
        <v>138.38999999999999</v>
      </c>
      <c r="K127" s="666">
        <v>1</v>
      </c>
      <c r="L127" s="653">
        <v>1</v>
      </c>
      <c r="M127" s="654">
        <v>138.38999999999999</v>
      </c>
    </row>
    <row r="128" spans="1:13" ht="14.4" customHeight="1" x14ac:dyDescent="0.3">
      <c r="A128" s="649" t="s">
        <v>606</v>
      </c>
      <c r="B128" s="650" t="s">
        <v>3276</v>
      </c>
      <c r="C128" s="650" t="s">
        <v>2153</v>
      </c>
      <c r="D128" s="650" t="s">
        <v>2154</v>
      </c>
      <c r="E128" s="650" t="s">
        <v>951</v>
      </c>
      <c r="F128" s="653"/>
      <c r="G128" s="653"/>
      <c r="H128" s="666">
        <v>0</v>
      </c>
      <c r="I128" s="653">
        <v>1</v>
      </c>
      <c r="J128" s="653">
        <v>180.88</v>
      </c>
      <c r="K128" s="666">
        <v>1</v>
      </c>
      <c r="L128" s="653">
        <v>1</v>
      </c>
      <c r="M128" s="654">
        <v>180.88</v>
      </c>
    </row>
    <row r="129" spans="1:13" ht="14.4" customHeight="1" x14ac:dyDescent="0.3">
      <c r="A129" s="649" t="s">
        <v>606</v>
      </c>
      <c r="B129" s="650" t="s">
        <v>3172</v>
      </c>
      <c r="C129" s="650" t="s">
        <v>1348</v>
      </c>
      <c r="D129" s="650" t="s">
        <v>1349</v>
      </c>
      <c r="E129" s="650" t="s">
        <v>1350</v>
      </c>
      <c r="F129" s="653"/>
      <c r="G129" s="653"/>
      <c r="H129" s="666">
        <v>0</v>
      </c>
      <c r="I129" s="653">
        <v>6</v>
      </c>
      <c r="J129" s="653">
        <v>478.9797386950699</v>
      </c>
      <c r="K129" s="666">
        <v>1</v>
      </c>
      <c r="L129" s="653">
        <v>6</v>
      </c>
      <c r="M129" s="654">
        <v>478.9797386950699</v>
      </c>
    </row>
    <row r="130" spans="1:13" ht="14.4" customHeight="1" x14ac:dyDescent="0.3">
      <c r="A130" s="649" t="s">
        <v>606</v>
      </c>
      <c r="B130" s="650" t="s">
        <v>3174</v>
      </c>
      <c r="C130" s="650" t="s">
        <v>2275</v>
      </c>
      <c r="D130" s="650" t="s">
        <v>2276</v>
      </c>
      <c r="E130" s="650" t="s">
        <v>2277</v>
      </c>
      <c r="F130" s="653"/>
      <c r="G130" s="653"/>
      <c r="H130" s="666">
        <v>0</v>
      </c>
      <c r="I130" s="653">
        <v>1</v>
      </c>
      <c r="J130" s="653">
        <v>26.10994628379574</v>
      </c>
      <c r="K130" s="666">
        <v>1</v>
      </c>
      <c r="L130" s="653">
        <v>1</v>
      </c>
      <c r="M130" s="654">
        <v>26.10994628379574</v>
      </c>
    </row>
    <row r="131" spans="1:13" ht="14.4" customHeight="1" x14ac:dyDescent="0.3">
      <c r="A131" s="649" t="s">
        <v>606</v>
      </c>
      <c r="B131" s="650" t="s">
        <v>3177</v>
      </c>
      <c r="C131" s="650" t="s">
        <v>964</v>
      </c>
      <c r="D131" s="650" t="s">
        <v>961</v>
      </c>
      <c r="E131" s="650" t="s">
        <v>965</v>
      </c>
      <c r="F131" s="653"/>
      <c r="G131" s="653"/>
      <c r="H131" s="666">
        <v>0</v>
      </c>
      <c r="I131" s="653">
        <v>2</v>
      </c>
      <c r="J131" s="653">
        <v>72.640109437805592</v>
      </c>
      <c r="K131" s="666">
        <v>1</v>
      </c>
      <c r="L131" s="653">
        <v>2</v>
      </c>
      <c r="M131" s="654">
        <v>72.640109437805592</v>
      </c>
    </row>
    <row r="132" spans="1:13" ht="14.4" customHeight="1" x14ac:dyDescent="0.3">
      <c r="A132" s="649" t="s">
        <v>606</v>
      </c>
      <c r="B132" s="650" t="s">
        <v>3178</v>
      </c>
      <c r="C132" s="650" t="s">
        <v>2325</v>
      </c>
      <c r="D132" s="650" t="s">
        <v>2326</v>
      </c>
      <c r="E132" s="650" t="s">
        <v>3277</v>
      </c>
      <c r="F132" s="653"/>
      <c r="G132" s="653"/>
      <c r="H132" s="666">
        <v>0</v>
      </c>
      <c r="I132" s="653">
        <v>1</v>
      </c>
      <c r="J132" s="653">
        <v>156.03000000000003</v>
      </c>
      <c r="K132" s="666">
        <v>1</v>
      </c>
      <c r="L132" s="653">
        <v>1</v>
      </c>
      <c r="M132" s="654">
        <v>156.03000000000003</v>
      </c>
    </row>
    <row r="133" spans="1:13" ht="14.4" customHeight="1" x14ac:dyDescent="0.3">
      <c r="A133" s="649" t="s">
        <v>606</v>
      </c>
      <c r="B133" s="650" t="s">
        <v>3278</v>
      </c>
      <c r="C133" s="650" t="s">
        <v>2290</v>
      </c>
      <c r="D133" s="650" t="s">
        <v>3279</v>
      </c>
      <c r="E133" s="650" t="s">
        <v>986</v>
      </c>
      <c r="F133" s="653"/>
      <c r="G133" s="653"/>
      <c r="H133" s="666">
        <v>0</v>
      </c>
      <c r="I133" s="653">
        <v>1</v>
      </c>
      <c r="J133" s="653">
        <v>18.93</v>
      </c>
      <c r="K133" s="666">
        <v>1</v>
      </c>
      <c r="L133" s="653">
        <v>1</v>
      </c>
      <c r="M133" s="654">
        <v>18.93</v>
      </c>
    </row>
    <row r="134" spans="1:13" ht="14.4" customHeight="1" x14ac:dyDescent="0.3">
      <c r="A134" s="649" t="s">
        <v>606</v>
      </c>
      <c r="B134" s="650" t="s">
        <v>3278</v>
      </c>
      <c r="C134" s="650" t="s">
        <v>2294</v>
      </c>
      <c r="D134" s="650" t="s">
        <v>3280</v>
      </c>
      <c r="E134" s="650" t="s">
        <v>3281</v>
      </c>
      <c r="F134" s="653"/>
      <c r="G134" s="653"/>
      <c r="H134" s="666">
        <v>0</v>
      </c>
      <c r="I134" s="653">
        <v>1</v>
      </c>
      <c r="J134" s="653">
        <v>28.039999999999985</v>
      </c>
      <c r="K134" s="666">
        <v>1</v>
      </c>
      <c r="L134" s="653">
        <v>1</v>
      </c>
      <c r="M134" s="654">
        <v>28.039999999999985</v>
      </c>
    </row>
    <row r="135" spans="1:13" ht="14.4" customHeight="1" x14ac:dyDescent="0.3">
      <c r="A135" s="649" t="s">
        <v>606</v>
      </c>
      <c r="B135" s="650" t="s">
        <v>3282</v>
      </c>
      <c r="C135" s="650" t="s">
        <v>2279</v>
      </c>
      <c r="D135" s="650" t="s">
        <v>2280</v>
      </c>
      <c r="E135" s="650" t="s">
        <v>2281</v>
      </c>
      <c r="F135" s="653"/>
      <c r="G135" s="653"/>
      <c r="H135" s="666">
        <v>0</v>
      </c>
      <c r="I135" s="653">
        <v>1</v>
      </c>
      <c r="J135" s="653">
        <v>65.459999999999951</v>
      </c>
      <c r="K135" s="666">
        <v>1</v>
      </c>
      <c r="L135" s="653">
        <v>1</v>
      </c>
      <c r="M135" s="654">
        <v>65.459999999999951</v>
      </c>
    </row>
    <row r="136" spans="1:13" ht="14.4" customHeight="1" x14ac:dyDescent="0.3">
      <c r="A136" s="649" t="s">
        <v>606</v>
      </c>
      <c r="B136" s="650" t="s">
        <v>3181</v>
      </c>
      <c r="C136" s="650" t="s">
        <v>1364</v>
      </c>
      <c r="D136" s="650" t="s">
        <v>3182</v>
      </c>
      <c r="E136" s="650" t="s">
        <v>965</v>
      </c>
      <c r="F136" s="653"/>
      <c r="G136" s="653"/>
      <c r="H136" s="666">
        <v>0</v>
      </c>
      <c r="I136" s="653">
        <v>2</v>
      </c>
      <c r="J136" s="653">
        <v>101.07966148076692</v>
      </c>
      <c r="K136" s="666">
        <v>1</v>
      </c>
      <c r="L136" s="653">
        <v>2</v>
      </c>
      <c r="M136" s="654">
        <v>101.07966148076692</v>
      </c>
    </row>
    <row r="137" spans="1:13" ht="14.4" customHeight="1" x14ac:dyDescent="0.3">
      <c r="A137" s="649" t="s">
        <v>606</v>
      </c>
      <c r="B137" s="650" t="s">
        <v>3283</v>
      </c>
      <c r="C137" s="650" t="s">
        <v>2333</v>
      </c>
      <c r="D137" s="650" t="s">
        <v>2334</v>
      </c>
      <c r="E137" s="650" t="s">
        <v>1836</v>
      </c>
      <c r="F137" s="653"/>
      <c r="G137" s="653"/>
      <c r="H137" s="666">
        <v>0</v>
      </c>
      <c r="I137" s="653">
        <v>1</v>
      </c>
      <c r="J137" s="653">
        <v>101.83979048417304</v>
      </c>
      <c r="K137" s="666">
        <v>1</v>
      </c>
      <c r="L137" s="653">
        <v>1</v>
      </c>
      <c r="M137" s="654">
        <v>101.83979048417304</v>
      </c>
    </row>
    <row r="138" spans="1:13" ht="14.4" customHeight="1" x14ac:dyDescent="0.3">
      <c r="A138" s="649" t="s">
        <v>606</v>
      </c>
      <c r="B138" s="650" t="s">
        <v>3284</v>
      </c>
      <c r="C138" s="650" t="s">
        <v>2266</v>
      </c>
      <c r="D138" s="650" t="s">
        <v>2267</v>
      </c>
      <c r="E138" s="650" t="s">
        <v>1836</v>
      </c>
      <c r="F138" s="653"/>
      <c r="G138" s="653"/>
      <c r="H138" s="666">
        <v>0</v>
      </c>
      <c r="I138" s="653">
        <v>1</v>
      </c>
      <c r="J138" s="653">
        <v>82.099999999999966</v>
      </c>
      <c r="K138" s="666">
        <v>1</v>
      </c>
      <c r="L138" s="653">
        <v>1</v>
      </c>
      <c r="M138" s="654">
        <v>82.099999999999966</v>
      </c>
    </row>
    <row r="139" spans="1:13" ht="14.4" customHeight="1" x14ac:dyDescent="0.3">
      <c r="A139" s="649" t="s">
        <v>606</v>
      </c>
      <c r="B139" s="650" t="s">
        <v>3183</v>
      </c>
      <c r="C139" s="650" t="s">
        <v>1395</v>
      </c>
      <c r="D139" s="650" t="s">
        <v>1396</v>
      </c>
      <c r="E139" s="650" t="s">
        <v>1397</v>
      </c>
      <c r="F139" s="653"/>
      <c r="G139" s="653"/>
      <c r="H139" s="666">
        <v>0</v>
      </c>
      <c r="I139" s="653">
        <v>5</v>
      </c>
      <c r="J139" s="653">
        <v>315.1197309397399</v>
      </c>
      <c r="K139" s="666">
        <v>1</v>
      </c>
      <c r="L139" s="653">
        <v>5</v>
      </c>
      <c r="M139" s="654">
        <v>315.1197309397399</v>
      </c>
    </row>
    <row r="140" spans="1:13" ht="14.4" customHeight="1" x14ac:dyDescent="0.3">
      <c r="A140" s="649" t="s">
        <v>606</v>
      </c>
      <c r="B140" s="650" t="s">
        <v>3184</v>
      </c>
      <c r="C140" s="650" t="s">
        <v>1420</v>
      </c>
      <c r="D140" s="650" t="s">
        <v>1421</v>
      </c>
      <c r="E140" s="650" t="s">
        <v>1422</v>
      </c>
      <c r="F140" s="653"/>
      <c r="G140" s="653"/>
      <c r="H140" s="666">
        <v>0</v>
      </c>
      <c r="I140" s="653">
        <v>2</v>
      </c>
      <c r="J140" s="653">
        <v>215.66000000000003</v>
      </c>
      <c r="K140" s="666">
        <v>1</v>
      </c>
      <c r="L140" s="653">
        <v>2</v>
      </c>
      <c r="M140" s="654">
        <v>215.66000000000003</v>
      </c>
    </row>
    <row r="141" spans="1:13" ht="14.4" customHeight="1" x14ac:dyDescent="0.3">
      <c r="A141" s="649" t="s">
        <v>606</v>
      </c>
      <c r="B141" s="650" t="s">
        <v>3285</v>
      </c>
      <c r="C141" s="650" t="s">
        <v>2214</v>
      </c>
      <c r="D141" s="650" t="s">
        <v>2215</v>
      </c>
      <c r="E141" s="650" t="s">
        <v>969</v>
      </c>
      <c r="F141" s="653"/>
      <c r="G141" s="653"/>
      <c r="H141" s="666">
        <v>0</v>
      </c>
      <c r="I141" s="653">
        <v>1</v>
      </c>
      <c r="J141" s="653">
        <v>49.550000000000011</v>
      </c>
      <c r="K141" s="666">
        <v>1</v>
      </c>
      <c r="L141" s="653">
        <v>1</v>
      </c>
      <c r="M141" s="654">
        <v>49.550000000000011</v>
      </c>
    </row>
    <row r="142" spans="1:13" ht="14.4" customHeight="1" x14ac:dyDescent="0.3">
      <c r="A142" s="649" t="s">
        <v>606</v>
      </c>
      <c r="B142" s="650" t="s">
        <v>3185</v>
      </c>
      <c r="C142" s="650" t="s">
        <v>1403</v>
      </c>
      <c r="D142" s="650" t="s">
        <v>1404</v>
      </c>
      <c r="E142" s="650" t="s">
        <v>935</v>
      </c>
      <c r="F142" s="653"/>
      <c r="G142" s="653"/>
      <c r="H142" s="666">
        <v>0</v>
      </c>
      <c r="I142" s="653">
        <v>1</v>
      </c>
      <c r="J142" s="653">
        <v>63.869999999999941</v>
      </c>
      <c r="K142" s="666">
        <v>1</v>
      </c>
      <c r="L142" s="653">
        <v>1</v>
      </c>
      <c r="M142" s="654">
        <v>63.869999999999941</v>
      </c>
    </row>
    <row r="143" spans="1:13" ht="14.4" customHeight="1" x14ac:dyDescent="0.3">
      <c r="A143" s="649" t="s">
        <v>606</v>
      </c>
      <c r="B143" s="650" t="s">
        <v>3186</v>
      </c>
      <c r="C143" s="650" t="s">
        <v>2263</v>
      </c>
      <c r="D143" s="650" t="s">
        <v>2304</v>
      </c>
      <c r="E143" s="650" t="s">
        <v>1436</v>
      </c>
      <c r="F143" s="653"/>
      <c r="G143" s="653"/>
      <c r="H143" s="666">
        <v>0</v>
      </c>
      <c r="I143" s="653">
        <v>2</v>
      </c>
      <c r="J143" s="653">
        <v>97.920000000000016</v>
      </c>
      <c r="K143" s="666">
        <v>1</v>
      </c>
      <c r="L143" s="653">
        <v>2</v>
      </c>
      <c r="M143" s="654">
        <v>97.920000000000016</v>
      </c>
    </row>
    <row r="144" spans="1:13" ht="14.4" customHeight="1" x14ac:dyDescent="0.3">
      <c r="A144" s="649" t="s">
        <v>606</v>
      </c>
      <c r="B144" s="650" t="s">
        <v>3186</v>
      </c>
      <c r="C144" s="650" t="s">
        <v>2303</v>
      </c>
      <c r="D144" s="650" t="s">
        <v>2304</v>
      </c>
      <c r="E144" s="650" t="s">
        <v>3286</v>
      </c>
      <c r="F144" s="653"/>
      <c r="G144" s="653"/>
      <c r="H144" s="666">
        <v>0</v>
      </c>
      <c r="I144" s="653">
        <v>1</v>
      </c>
      <c r="J144" s="653">
        <v>163.14870740022255</v>
      </c>
      <c r="K144" s="666">
        <v>1</v>
      </c>
      <c r="L144" s="653">
        <v>1</v>
      </c>
      <c r="M144" s="654">
        <v>163.14870740022255</v>
      </c>
    </row>
    <row r="145" spans="1:13" ht="14.4" customHeight="1" x14ac:dyDescent="0.3">
      <c r="A145" s="649" t="s">
        <v>606</v>
      </c>
      <c r="B145" s="650" t="s">
        <v>3186</v>
      </c>
      <c r="C145" s="650" t="s">
        <v>1384</v>
      </c>
      <c r="D145" s="650" t="s">
        <v>2696</v>
      </c>
      <c r="E145" s="650" t="s">
        <v>935</v>
      </c>
      <c r="F145" s="653"/>
      <c r="G145" s="653"/>
      <c r="H145" s="666">
        <v>0</v>
      </c>
      <c r="I145" s="653">
        <v>1</v>
      </c>
      <c r="J145" s="653">
        <v>97.889999999999958</v>
      </c>
      <c r="K145" s="666">
        <v>1</v>
      </c>
      <c r="L145" s="653">
        <v>1</v>
      </c>
      <c r="M145" s="654">
        <v>97.889999999999958</v>
      </c>
    </row>
    <row r="146" spans="1:13" ht="14.4" customHeight="1" x14ac:dyDescent="0.3">
      <c r="A146" s="649" t="s">
        <v>606</v>
      </c>
      <c r="B146" s="650" t="s">
        <v>3188</v>
      </c>
      <c r="C146" s="650" t="s">
        <v>1434</v>
      </c>
      <c r="D146" s="650" t="s">
        <v>1435</v>
      </c>
      <c r="E146" s="650" t="s">
        <v>1436</v>
      </c>
      <c r="F146" s="653"/>
      <c r="G146" s="653"/>
      <c r="H146" s="666">
        <v>0</v>
      </c>
      <c r="I146" s="653">
        <v>1</v>
      </c>
      <c r="J146" s="653">
        <v>97.899999999999991</v>
      </c>
      <c r="K146" s="666">
        <v>1</v>
      </c>
      <c r="L146" s="653">
        <v>1</v>
      </c>
      <c r="M146" s="654">
        <v>97.899999999999991</v>
      </c>
    </row>
    <row r="147" spans="1:13" ht="14.4" customHeight="1" x14ac:dyDescent="0.3">
      <c r="A147" s="649" t="s">
        <v>606</v>
      </c>
      <c r="B147" s="650" t="s">
        <v>3188</v>
      </c>
      <c r="C147" s="650" t="s">
        <v>2272</v>
      </c>
      <c r="D147" s="650" t="s">
        <v>2273</v>
      </c>
      <c r="E147" s="650" t="s">
        <v>935</v>
      </c>
      <c r="F147" s="653"/>
      <c r="G147" s="653"/>
      <c r="H147" s="666">
        <v>0</v>
      </c>
      <c r="I147" s="653">
        <v>1</v>
      </c>
      <c r="J147" s="653">
        <v>151.34000000000003</v>
      </c>
      <c r="K147" s="666">
        <v>1</v>
      </c>
      <c r="L147" s="653">
        <v>1</v>
      </c>
      <c r="M147" s="654">
        <v>151.34000000000003</v>
      </c>
    </row>
    <row r="148" spans="1:13" ht="14.4" customHeight="1" x14ac:dyDescent="0.3">
      <c r="A148" s="649" t="s">
        <v>606</v>
      </c>
      <c r="B148" s="650" t="s">
        <v>3188</v>
      </c>
      <c r="C148" s="650" t="s">
        <v>1441</v>
      </c>
      <c r="D148" s="650" t="s">
        <v>1442</v>
      </c>
      <c r="E148" s="650" t="s">
        <v>1443</v>
      </c>
      <c r="F148" s="653"/>
      <c r="G148" s="653"/>
      <c r="H148" s="666">
        <v>0</v>
      </c>
      <c r="I148" s="653">
        <v>1</v>
      </c>
      <c r="J148" s="653">
        <v>236.47</v>
      </c>
      <c r="K148" s="666">
        <v>1</v>
      </c>
      <c r="L148" s="653">
        <v>1</v>
      </c>
      <c r="M148" s="654">
        <v>236.47</v>
      </c>
    </row>
    <row r="149" spans="1:13" ht="14.4" customHeight="1" x14ac:dyDescent="0.3">
      <c r="A149" s="649" t="s">
        <v>606</v>
      </c>
      <c r="B149" s="650" t="s">
        <v>3192</v>
      </c>
      <c r="C149" s="650" t="s">
        <v>1469</v>
      </c>
      <c r="D149" s="650" t="s">
        <v>3193</v>
      </c>
      <c r="E149" s="650" t="s">
        <v>3194</v>
      </c>
      <c r="F149" s="653"/>
      <c r="G149" s="653"/>
      <c r="H149" s="666">
        <v>0</v>
      </c>
      <c r="I149" s="653">
        <v>15</v>
      </c>
      <c r="J149" s="653">
        <v>22205.107295230388</v>
      </c>
      <c r="K149" s="666">
        <v>1</v>
      </c>
      <c r="L149" s="653">
        <v>15</v>
      </c>
      <c r="M149" s="654">
        <v>22205.107295230388</v>
      </c>
    </row>
    <row r="150" spans="1:13" ht="14.4" customHeight="1" x14ac:dyDescent="0.3">
      <c r="A150" s="649" t="s">
        <v>606</v>
      </c>
      <c r="B150" s="650" t="s">
        <v>3195</v>
      </c>
      <c r="C150" s="650" t="s">
        <v>1292</v>
      </c>
      <c r="D150" s="650" t="s">
        <v>3196</v>
      </c>
      <c r="E150" s="650" t="s">
        <v>3197</v>
      </c>
      <c r="F150" s="653"/>
      <c r="G150" s="653"/>
      <c r="H150" s="666">
        <v>0</v>
      </c>
      <c r="I150" s="653">
        <v>10</v>
      </c>
      <c r="J150" s="653">
        <v>363.30050518006681</v>
      </c>
      <c r="K150" s="666">
        <v>1</v>
      </c>
      <c r="L150" s="653">
        <v>10</v>
      </c>
      <c r="M150" s="654">
        <v>363.30050518006681</v>
      </c>
    </row>
    <row r="151" spans="1:13" ht="14.4" customHeight="1" x14ac:dyDescent="0.3">
      <c r="A151" s="649" t="s">
        <v>606</v>
      </c>
      <c r="B151" s="650" t="s">
        <v>3287</v>
      </c>
      <c r="C151" s="650" t="s">
        <v>2307</v>
      </c>
      <c r="D151" s="650" t="s">
        <v>2308</v>
      </c>
      <c r="E151" s="650" t="s">
        <v>3288</v>
      </c>
      <c r="F151" s="653"/>
      <c r="G151" s="653"/>
      <c r="H151" s="666">
        <v>0</v>
      </c>
      <c r="I151" s="653">
        <v>2</v>
      </c>
      <c r="J151" s="653">
        <v>195.33000000000004</v>
      </c>
      <c r="K151" s="666">
        <v>1</v>
      </c>
      <c r="L151" s="653">
        <v>2</v>
      </c>
      <c r="M151" s="654">
        <v>195.33000000000004</v>
      </c>
    </row>
    <row r="152" spans="1:13" ht="14.4" customHeight="1" x14ac:dyDescent="0.3">
      <c r="A152" s="649" t="s">
        <v>606</v>
      </c>
      <c r="B152" s="650" t="s">
        <v>3287</v>
      </c>
      <c r="C152" s="650" t="s">
        <v>2221</v>
      </c>
      <c r="D152" s="650" t="s">
        <v>2222</v>
      </c>
      <c r="E152" s="650" t="s">
        <v>3289</v>
      </c>
      <c r="F152" s="653"/>
      <c r="G152" s="653"/>
      <c r="H152" s="666">
        <v>0</v>
      </c>
      <c r="I152" s="653">
        <v>1</v>
      </c>
      <c r="J152" s="653">
        <v>60.900000000000013</v>
      </c>
      <c r="K152" s="666">
        <v>1</v>
      </c>
      <c r="L152" s="653">
        <v>1</v>
      </c>
      <c r="M152" s="654">
        <v>60.900000000000013</v>
      </c>
    </row>
    <row r="153" spans="1:13" ht="14.4" customHeight="1" x14ac:dyDescent="0.3">
      <c r="A153" s="649" t="s">
        <v>606</v>
      </c>
      <c r="B153" s="650" t="s">
        <v>3200</v>
      </c>
      <c r="C153" s="650" t="s">
        <v>1670</v>
      </c>
      <c r="D153" s="650" t="s">
        <v>1671</v>
      </c>
      <c r="E153" s="650" t="s">
        <v>1672</v>
      </c>
      <c r="F153" s="653"/>
      <c r="G153" s="653"/>
      <c r="H153" s="666">
        <v>0</v>
      </c>
      <c r="I153" s="653">
        <v>6</v>
      </c>
      <c r="J153" s="653">
        <v>75471.741999999998</v>
      </c>
      <c r="K153" s="666">
        <v>1</v>
      </c>
      <c r="L153" s="653">
        <v>6</v>
      </c>
      <c r="M153" s="654">
        <v>75471.741999999998</v>
      </c>
    </row>
    <row r="154" spans="1:13" ht="14.4" customHeight="1" x14ac:dyDescent="0.3">
      <c r="A154" s="649" t="s">
        <v>606</v>
      </c>
      <c r="B154" s="650" t="s">
        <v>3201</v>
      </c>
      <c r="C154" s="650" t="s">
        <v>1632</v>
      </c>
      <c r="D154" s="650" t="s">
        <v>1633</v>
      </c>
      <c r="E154" s="650" t="s">
        <v>1634</v>
      </c>
      <c r="F154" s="653"/>
      <c r="G154" s="653"/>
      <c r="H154" s="666">
        <v>0</v>
      </c>
      <c r="I154" s="653">
        <v>315</v>
      </c>
      <c r="J154" s="653">
        <v>14442.036737636219</v>
      </c>
      <c r="K154" s="666">
        <v>1</v>
      </c>
      <c r="L154" s="653">
        <v>315</v>
      </c>
      <c r="M154" s="654">
        <v>14442.036737636219</v>
      </c>
    </row>
    <row r="155" spans="1:13" ht="14.4" customHeight="1" x14ac:dyDescent="0.3">
      <c r="A155" s="649" t="s">
        <v>606</v>
      </c>
      <c r="B155" s="650" t="s">
        <v>3202</v>
      </c>
      <c r="C155" s="650" t="s">
        <v>1624</v>
      </c>
      <c r="D155" s="650" t="s">
        <v>1625</v>
      </c>
      <c r="E155" s="650" t="s">
        <v>1626</v>
      </c>
      <c r="F155" s="653">
        <v>2.2000000000000002</v>
      </c>
      <c r="G155" s="653">
        <v>377.49799999999993</v>
      </c>
      <c r="H155" s="666">
        <v>1</v>
      </c>
      <c r="I155" s="653"/>
      <c r="J155" s="653"/>
      <c r="K155" s="666">
        <v>0</v>
      </c>
      <c r="L155" s="653">
        <v>2.2000000000000002</v>
      </c>
      <c r="M155" s="654">
        <v>377.49799999999993</v>
      </c>
    </row>
    <row r="156" spans="1:13" ht="14.4" customHeight="1" x14ac:dyDescent="0.3">
      <c r="A156" s="649" t="s">
        <v>606</v>
      </c>
      <c r="B156" s="650" t="s">
        <v>3202</v>
      </c>
      <c r="C156" s="650" t="s">
        <v>1544</v>
      </c>
      <c r="D156" s="650" t="s">
        <v>3203</v>
      </c>
      <c r="E156" s="650" t="s">
        <v>3204</v>
      </c>
      <c r="F156" s="653"/>
      <c r="G156" s="653"/>
      <c r="H156" s="666">
        <v>0</v>
      </c>
      <c r="I156" s="653">
        <v>21</v>
      </c>
      <c r="J156" s="653">
        <v>3200.1434351626008</v>
      </c>
      <c r="K156" s="666">
        <v>1</v>
      </c>
      <c r="L156" s="653">
        <v>21</v>
      </c>
      <c r="M156" s="654">
        <v>3200.1434351626008</v>
      </c>
    </row>
    <row r="157" spans="1:13" ht="14.4" customHeight="1" x14ac:dyDescent="0.3">
      <c r="A157" s="649" t="s">
        <v>606</v>
      </c>
      <c r="B157" s="650" t="s">
        <v>3202</v>
      </c>
      <c r="C157" s="650" t="s">
        <v>1567</v>
      </c>
      <c r="D157" s="650" t="s">
        <v>3205</v>
      </c>
      <c r="E157" s="650" t="s">
        <v>3206</v>
      </c>
      <c r="F157" s="653"/>
      <c r="G157" s="653"/>
      <c r="H157" s="666">
        <v>0</v>
      </c>
      <c r="I157" s="653">
        <v>307.60000000000002</v>
      </c>
      <c r="J157" s="653">
        <v>29085.634400261206</v>
      </c>
      <c r="K157" s="666">
        <v>1</v>
      </c>
      <c r="L157" s="653">
        <v>307.60000000000002</v>
      </c>
      <c r="M157" s="654">
        <v>29085.634400261206</v>
      </c>
    </row>
    <row r="158" spans="1:13" ht="14.4" customHeight="1" x14ac:dyDescent="0.3">
      <c r="A158" s="649" t="s">
        <v>606</v>
      </c>
      <c r="B158" s="650" t="s">
        <v>3202</v>
      </c>
      <c r="C158" s="650" t="s">
        <v>2376</v>
      </c>
      <c r="D158" s="650" t="s">
        <v>3290</v>
      </c>
      <c r="E158" s="650" t="s">
        <v>3291</v>
      </c>
      <c r="F158" s="653"/>
      <c r="G158" s="653"/>
      <c r="H158" s="666">
        <v>0</v>
      </c>
      <c r="I158" s="653">
        <v>3</v>
      </c>
      <c r="J158" s="653">
        <v>347.94024195183636</v>
      </c>
      <c r="K158" s="666">
        <v>1</v>
      </c>
      <c r="L158" s="653">
        <v>3</v>
      </c>
      <c r="M158" s="654">
        <v>347.94024195183636</v>
      </c>
    </row>
    <row r="159" spans="1:13" ht="14.4" customHeight="1" x14ac:dyDescent="0.3">
      <c r="A159" s="649" t="s">
        <v>606</v>
      </c>
      <c r="B159" s="650" t="s">
        <v>3207</v>
      </c>
      <c r="C159" s="650" t="s">
        <v>1652</v>
      </c>
      <c r="D159" s="650" t="s">
        <v>1653</v>
      </c>
      <c r="E159" s="650" t="s">
        <v>1565</v>
      </c>
      <c r="F159" s="653"/>
      <c r="G159" s="653"/>
      <c r="H159" s="666">
        <v>0</v>
      </c>
      <c r="I159" s="653">
        <v>60.599999999999994</v>
      </c>
      <c r="J159" s="653">
        <v>12604.442348294006</v>
      </c>
      <c r="K159" s="666">
        <v>1</v>
      </c>
      <c r="L159" s="653">
        <v>60.599999999999994</v>
      </c>
      <c r="M159" s="654">
        <v>12604.442348294006</v>
      </c>
    </row>
    <row r="160" spans="1:13" ht="14.4" customHeight="1" x14ac:dyDescent="0.3">
      <c r="A160" s="649" t="s">
        <v>606</v>
      </c>
      <c r="B160" s="650" t="s">
        <v>3208</v>
      </c>
      <c r="C160" s="650" t="s">
        <v>1636</v>
      </c>
      <c r="D160" s="650" t="s">
        <v>1637</v>
      </c>
      <c r="E160" s="650" t="s">
        <v>3209</v>
      </c>
      <c r="F160" s="653"/>
      <c r="G160" s="653"/>
      <c r="H160" s="666">
        <v>0</v>
      </c>
      <c r="I160" s="653">
        <v>6</v>
      </c>
      <c r="J160" s="653">
        <v>828.80781188963203</v>
      </c>
      <c r="K160" s="666">
        <v>1</v>
      </c>
      <c r="L160" s="653">
        <v>6</v>
      </c>
      <c r="M160" s="654">
        <v>828.80781188963203</v>
      </c>
    </row>
    <row r="161" spans="1:13" ht="14.4" customHeight="1" x14ac:dyDescent="0.3">
      <c r="A161" s="649" t="s">
        <v>606</v>
      </c>
      <c r="B161" s="650" t="s">
        <v>3208</v>
      </c>
      <c r="C161" s="650" t="s">
        <v>1655</v>
      </c>
      <c r="D161" s="650" t="s">
        <v>3210</v>
      </c>
      <c r="E161" s="650" t="s">
        <v>1634</v>
      </c>
      <c r="F161" s="653"/>
      <c r="G161" s="653"/>
      <c r="H161" s="666">
        <v>0</v>
      </c>
      <c r="I161" s="653">
        <v>56</v>
      </c>
      <c r="J161" s="653">
        <v>4212.3342859056102</v>
      </c>
      <c r="K161" s="666">
        <v>1</v>
      </c>
      <c r="L161" s="653">
        <v>56</v>
      </c>
      <c r="M161" s="654">
        <v>4212.3342859056102</v>
      </c>
    </row>
    <row r="162" spans="1:13" ht="14.4" customHeight="1" x14ac:dyDescent="0.3">
      <c r="A162" s="649" t="s">
        <v>606</v>
      </c>
      <c r="B162" s="650" t="s">
        <v>3208</v>
      </c>
      <c r="C162" s="650" t="s">
        <v>2399</v>
      </c>
      <c r="D162" s="650" t="s">
        <v>3292</v>
      </c>
      <c r="E162" s="650" t="s">
        <v>3293</v>
      </c>
      <c r="F162" s="653"/>
      <c r="G162" s="653"/>
      <c r="H162" s="666">
        <v>0</v>
      </c>
      <c r="I162" s="653">
        <v>20</v>
      </c>
      <c r="J162" s="653">
        <v>924</v>
      </c>
      <c r="K162" s="666">
        <v>1</v>
      </c>
      <c r="L162" s="653">
        <v>20</v>
      </c>
      <c r="M162" s="654">
        <v>924</v>
      </c>
    </row>
    <row r="163" spans="1:13" ht="14.4" customHeight="1" x14ac:dyDescent="0.3">
      <c r="A163" s="649" t="s">
        <v>606</v>
      </c>
      <c r="B163" s="650" t="s">
        <v>3294</v>
      </c>
      <c r="C163" s="650" t="s">
        <v>2350</v>
      </c>
      <c r="D163" s="650" t="s">
        <v>2351</v>
      </c>
      <c r="E163" s="650" t="s">
        <v>2352</v>
      </c>
      <c r="F163" s="653">
        <v>66</v>
      </c>
      <c r="G163" s="653">
        <v>2283.9999954932359</v>
      </c>
      <c r="H163" s="666">
        <v>1</v>
      </c>
      <c r="I163" s="653"/>
      <c r="J163" s="653"/>
      <c r="K163" s="666">
        <v>0</v>
      </c>
      <c r="L163" s="653">
        <v>66</v>
      </c>
      <c r="M163" s="654">
        <v>2283.9999954932359</v>
      </c>
    </row>
    <row r="164" spans="1:13" ht="14.4" customHeight="1" x14ac:dyDescent="0.3">
      <c r="A164" s="649" t="s">
        <v>606</v>
      </c>
      <c r="B164" s="650" t="s">
        <v>3295</v>
      </c>
      <c r="C164" s="650" t="s">
        <v>2395</v>
      </c>
      <c r="D164" s="650" t="s">
        <v>2396</v>
      </c>
      <c r="E164" s="650" t="s">
        <v>2352</v>
      </c>
      <c r="F164" s="653"/>
      <c r="G164" s="653"/>
      <c r="H164" s="666">
        <v>0</v>
      </c>
      <c r="I164" s="653">
        <v>40</v>
      </c>
      <c r="J164" s="653">
        <v>6162.0053161438027</v>
      </c>
      <c r="K164" s="666">
        <v>1</v>
      </c>
      <c r="L164" s="653">
        <v>40</v>
      </c>
      <c r="M164" s="654">
        <v>6162.0053161438027</v>
      </c>
    </row>
    <row r="165" spans="1:13" ht="14.4" customHeight="1" x14ac:dyDescent="0.3">
      <c r="A165" s="649" t="s">
        <v>606</v>
      </c>
      <c r="B165" s="650" t="s">
        <v>3211</v>
      </c>
      <c r="C165" s="650" t="s">
        <v>1601</v>
      </c>
      <c r="D165" s="650" t="s">
        <v>1602</v>
      </c>
      <c r="E165" s="650" t="s">
        <v>1603</v>
      </c>
      <c r="F165" s="653"/>
      <c r="G165" s="653"/>
      <c r="H165" s="666">
        <v>0</v>
      </c>
      <c r="I165" s="653">
        <v>4</v>
      </c>
      <c r="J165" s="653">
        <v>5980</v>
      </c>
      <c r="K165" s="666">
        <v>1</v>
      </c>
      <c r="L165" s="653">
        <v>4</v>
      </c>
      <c r="M165" s="654">
        <v>5980</v>
      </c>
    </row>
    <row r="166" spans="1:13" ht="14.4" customHeight="1" x14ac:dyDescent="0.3">
      <c r="A166" s="649" t="s">
        <v>606</v>
      </c>
      <c r="B166" s="650" t="s">
        <v>3212</v>
      </c>
      <c r="C166" s="650" t="s">
        <v>1648</v>
      </c>
      <c r="D166" s="650" t="s">
        <v>1649</v>
      </c>
      <c r="E166" s="650" t="s">
        <v>3214</v>
      </c>
      <c r="F166" s="653"/>
      <c r="G166" s="653"/>
      <c r="H166" s="666">
        <v>0</v>
      </c>
      <c r="I166" s="653">
        <v>30</v>
      </c>
      <c r="J166" s="653">
        <v>7851.9989925894652</v>
      </c>
      <c r="K166" s="666">
        <v>1</v>
      </c>
      <c r="L166" s="653">
        <v>30</v>
      </c>
      <c r="M166" s="654">
        <v>7851.9989925894652</v>
      </c>
    </row>
    <row r="167" spans="1:13" ht="14.4" customHeight="1" x14ac:dyDescent="0.3">
      <c r="A167" s="649" t="s">
        <v>606</v>
      </c>
      <c r="B167" s="650" t="s">
        <v>3212</v>
      </c>
      <c r="C167" s="650" t="s">
        <v>1674</v>
      </c>
      <c r="D167" s="650" t="s">
        <v>3215</v>
      </c>
      <c r="E167" s="650" t="s">
        <v>2202</v>
      </c>
      <c r="F167" s="653"/>
      <c r="G167" s="653"/>
      <c r="H167" s="666">
        <v>0</v>
      </c>
      <c r="I167" s="653">
        <v>1</v>
      </c>
      <c r="J167" s="653">
        <v>120</v>
      </c>
      <c r="K167" s="666">
        <v>1</v>
      </c>
      <c r="L167" s="653">
        <v>1</v>
      </c>
      <c r="M167" s="654">
        <v>120</v>
      </c>
    </row>
    <row r="168" spans="1:13" ht="14.4" customHeight="1" x14ac:dyDescent="0.3">
      <c r="A168" s="649" t="s">
        <v>606</v>
      </c>
      <c r="B168" s="650" t="s">
        <v>3216</v>
      </c>
      <c r="C168" s="650" t="s">
        <v>1659</v>
      </c>
      <c r="D168" s="650" t="s">
        <v>1660</v>
      </c>
      <c r="E168" s="650" t="s">
        <v>1661</v>
      </c>
      <c r="F168" s="653"/>
      <c r="G168" s="653"/>
      <c r="H168" s="666">
        <v>0</v>
      </c>
      <c r="I168" s="653">
        <v>5</v>
      </c>
      <c r="J168" s="653">
        <v>522.1</v>
      </c>
      <c r="K168" s="666">
        <v>1</v>
      </c>
      <c r="L168" s="653">
        <v>5</v>
      </c>
      <c r="M168" s="654">
        <v>522.1</v>
      </c>
    </row>
    <row r="169" spans="1:13" ht="14.4" customHeight="1" x14ac:dyDescent="0.3">
      <c r="A169" s="649" t="s">
        <v>606</v>
      </c>
      <c r="B169" s="650" t="s">
        <v>3216</v>
      </c>
      <c r="C169" s="650" t="s">
        <v>1667</v>
      </c>
      <c r="D169" s="650" t="s">
        <v>2749</v>
      </c>
      <c r="E169" s="650" t="s">
        <v>3218</v>
      </c>
      <c r="F169" s="653"/>
      <c r="G169" s="653"/>
      <c r="H169" s="666">
        <v>0</v>
      </c>
      <c r="I169" s="653">
        <v>20</v>
      </c>
      <c r="J169" s="653">
        <v>1480.0000848783063</v>
      </c>
      <c r="K169" s="666">
        <v>1</v>
      </c>
      <c r="L169" s="653">
        <v>20</v>
      </c>
      <c r="M169" s="654">
        <v>1480.0000848783063</v>
      </c>
    </row>
    <row r="170" spans="1:13" ht="14.4" customHeight="1" x14ac:dyDescent="0.3">
      <c r="A170" s="649" t="s">
        <v>606</v>
      </c>
      <c r="B170" s="650" t="s">
        <v>3216</v>
      </c>
      <c r="C170" s="650" t="s">
        <v>1628</v>
      </c>
      <c r="D170" s="650" t="s">
        <v>2749</v>
      </c>
      <c r="E170" s="650" t="s">
        <v>3219</v>
      </c>
      <c r="F170" s="653"/>
      <c r="G170" s="653"/>
      <c r="H170" s="666">
        <v>0</v>
      </c>
      <c r="I170" s="653">
        <v>80</v>
      </c>
      <c r="J170" s="653">
        <v>7088.0003225523078</v>
      </c>
      <c r="K170" s="666">
        <v>1</v>
      </c>
      <c r="L170" s="653">
        <v>80</v>
      </c>
      <c r="M170" s="654">
        <v>7088.0003225523078</v>
      </c>
    </row>
    <row r="171" spans="1:13" ht="14.4" customHeight="1" x14ac:dyDescent="0.3">
      <c r="A171" s="649" t="s">
        <v>606</v>
      </c>
      <c r="B171" s="650" t="s">
        <v>3220</v>
      </c>
      <c r="C171" s="650" t="s">
        <v>1663</v>
      </c>
      <c r="D171" s="650" t="s">
        <v>1664</v>
      </c>
      <c r="E171" s="650" t="s">
        <v>3222</v>
      </c>
      <c r="F171" s="653"/>
      <c r="G171" s="653"/>
      <c r="H171" s="666">
        <v>0</v>
      </c>
      <c r="I171" s="653">
        <v>20</v>
      </c>
      <c r="J171" s="653">
        <v>1088.601974122864</v>
      </c>
      <c r="K171" s="666">
        <v>1</v>
      </c>
      <c r="L171" s="653">
        <v>20</v>
      </c>
      <c r="M171" s="654">
        <v>1088.601974122864</v>
      </c>
    </row>
    <row r="172" spans="1:13" ht="14.4" customHeight="1" x14ac:dyDescent="0.3">
      <c r="A172" s="649" t="s">
        <v>606</v>
      </c>
      <c r="B172" s="650" t="s">
        <v>3296</v>
      </c>
      <c r="C172" s="650" t="s">
        <v>2392</v>
      </c>
      <c r="D172" s="650" t="s">
        <v>2393</v>
      </c>
      <c r="E172" s="650" t="s">
        <v>3209</v>
      </c>
      <c r="F172" s="653"/>
      <c r="G172" s="653"/>
      <c r="H172" s="666">
        <v>0</v>
      </c>
      <c r="I172" s="653">
        <v>4</v>
      </c>
      <c r="J172" s="653">
        <v>229.48</v>
      </c>
      <c r="K172" s="666">
        <v>1</v>
      </c>
      <c r="L172" s="653">
        <v>4</v>
      </c>
      <c r="M172" s="654">
        <v>229.48</v>
      </c>
    </row>
    <row r="173" spans="1:13" ht="14.4" customHeight="1" x14ac:dyDescent="0.3">
      <c r="A173" s="649" t="s">
        <v>606</v>
      </c>
      <c r="B173" s="650" t="s">
        <v>3225</v>
      </c>
      <c r="C173" s="650" t="s">
        <v>1687</v>
      </c>
      <c r="D173" s="650" t="s">
        <v>3226</v>
      </c>
      <c r="E173" s="650" t="s">
        <v>3227</v>
      </c>
      <c r="F173" s="653"/>
      <c r="G173" s="653"/>
      <c r="H173" s="666">
        <v>0</v>
      </c>
      <c r="I173" s="653">
        <v>170</v>
      </c>
      <c r="J173" s="653">
        <v>5370.2979407965668</v>
      </c>
      <c r="K173" s="666">
        <v>1</v>
      </c>
      <c r="L173" s="653">
        <v>170</v>
      </c>
      <c r="M173" s="654">
        <v>5370.2979407965668</v>
      </c>
    </row>
    <row r="174" spans="1:13" ht="14.4" customHeight="1" x14ac:dyDescent="0.3">
      <c r="A174" s="649" t="s">
        <v>606</v>
      </c>
      <c r="B174" s="650" t="s">
        <v>3225</v>
      </c>
      <c r="C174" s="650" t="s">
        <v>1694</v>
      </c>
      <c r="D174" s="650" t="s">
        <v>1691</v>
      </c>
      <c r="E174" s="650" t="s">
        <v>3229</v>
      </c>
      <c r="F174" s="653"/>
      <c r="G174" s="653"/>
      <c r="H174" s="666">
        <v>0</v>
      </c>
      <c r="I174" s="653">
        <v>1</v>
      </c>
      <c r="J174" s="653">
        <v>458.67000000000013</v>
      </c>
      <c r="K174" s="666">
        <v>1</v>
      </c>
      <c r="L174" s="653">
        <v>1</v>
      </c>
      <c r="M174" s="654">
        <v>458.67000000000013</v>
      </c>
    </row>
    <row r="175" spans="1:13" ht="14.4" customHeight="1" x14ac:dyDescent="0.3">
      <c r="A175" s="649" t="s">
        <v>606</v>
      </c>
      <c r="B175" s="650" t="s">
        <v>3233</v>
      </c>
      <c r="C175" s="650" t="s">
        <v>1296</v>
      </c>
      <c r="D175" s="650" t="s">
        <v>1297</v>
      </c>
      <c r="E175" s="650" t="s">
        <v>3234</v>
      </c>
      <c r="F175" s="653"/>
      <c r="G175" s="653"/>
      <c r="H175" s="666">
        <v>0</v>
      </c>
      <c r="I175" s="653">
        <v>1</v>
      </c>
      <c r="J175" s="653">
        <v>118.48</v>
      </c>
      <c r="K175" s="666">
        <v>1</v>
      </c>
      <c r="L175" s="653">
        <v>1</v>
      </c>
      <c r="M175" s="654">
        <v>118.48</v>
      </c>
    </row>
    <row r="176" spans="1:13" ht="14.4" customHeight="1" x14ac:dyDescent="0.3">
      <c r="A176" s="649" t="s">
        <v>606</v>
      </c>
      <c r="B176" s="650" t="s">
        <v>3238</v>
      </c>
      <c r="C176" s="650" t="s">
        <v>2329</v>
      </c>
      <c r="D176" s="650" t="s">
        <v>2330</v>
      </c>
      <c r="E176" s="650" t="s">
        <v>829</v>
      </c>
      <c r="F176" s="653"/>
      <c r="G176" s="653"/>
      <c r="H176" s="666">
        <v>0</v>
      </c>
      <c r="I176" s="653">
        <v>1</v>
      </c>
      <c r="J176" s="653">
        <v>133.34015731673318</v>
      </c>
      <c r="K176" s="666">
        <v>1</v>
      </c>
      <c r="L176" s="653">
        <v>1</v>
      </c>
      <c r="M176" s="654">
        <v>133.34015731673318</v>
      </c>
    </row>
    <row r="177" spans="1:13" ht="14.4" customHeight="1" x14ac:dyDescent="0.3">
      <c r="A177" s="649" t="s">
        <v>606</v>
      </c>
      <c r="B177" s="650" t="s">
        <v>3238</v>
      </c>
      <c r="C177" s="650" t="s">
        <v>2236</v>
      </c>
      <c r="D177" s="650" t="s">
        <v>1373</v>
      </c>
      <c r="E177" s="650" t="s">
        <v>3297</v>
      </c>
      <c r="F177" s="653"/>
      <c r="G177" s="653"/>
      <c r="H177" s="666">
        <v>0</v>
      </c>
      <c r="I177" s="653">
        <v>2</v>
      </c>
      <c r="J177" s="653">
        <v>68.860027168420032</v>
      </c>
      <c r="K177" s="666">
        <v>1</v>
      </c>
      <c r="L177" s="653">
        <v>2</v>
      </c>
      <c r="M177" s="654">
        <v>68.860027168420032</v>
      </c>
    </row>
    <row r="178" spans="1:13" ht="14.4" customHeight="1" x14ac:dyDescent="0.3">
      <c r="A178" s="649" t="s">
        <v>606</v>
      </c>
      <c r="B178" s="650" t="s">
        <v>3238</v>
      </c>
      <c r="C178" s="650" t="s">
        <v>1372</v>
      </c>
      <c r="D178" s="650" t="s">
        <v>1373</v>
      </c>
      <c r="E178" s="650" t="s">
        <v>3239</v>
      </c>
      <c r="F178" s="653"/>
      <c r="G178" s="653"/>
      <c r="H178" s="666">
        <v>0</v>
      </c>
      <c r="I178" s="653">
        <v>4</v>
      </c>
      <c r="J178" s="653">
        <v>381.52038398279785</v>
      </c>
      <c r="K178" s="666">
        <v>1</v>
      </c>
      <c r="L178" s="653">
        <v>4</v>
      </c>
      <c r="M178" s="654">
        <v>381.52038398279785</v>
      </c>
    </row>
    <row r="179" spans="1:13" ht="14.4" customHeight="1" x14ac:dyDescent="0.3">
      <c r="A179" s="649" t="s">
        <v>606</v>
      </c>
      <c r="B179" s="650" t="s">
        <v>3238</v>
      </c>
      <c r="C179" s="650" t="s">
        <v>2239</v>
      </c>
      <c r="D179" s="650" t="s">
        <v>1373</v>
      </c>
      <c r="E179" s="650" t="s">
        <v>3298</v>
      </c>
      <c r="F179" s="653"/>
      <c r="G179" s="653"/>
      <c r="H179" s="666">
        <v>0</v>
      </c>
      <c r="I179" s="653">
        <v>1</v>
      </c>
      <c r="J179" s="653">
        <v>122.96978767791175</v>
      </c>
      <c r="K179" s="666">
        <v>1</v>
      </c>
      <c r="L179" s="653">
        <v>1</v>
      </c>
      <c r="M179" s="654">
        <v>122.96978767791175</v>
      </c>
    </row>
    <row r="180" spans="1:13" ht="14.4" customHeight="1" x14ac:dyDescent="0.3">
      <c r="A180" s="649" t="s">
        <v>606</v>
      </c>
      <c r="B180" s="650" t="s">
        <v>3243</v>
      </c>
      <c r="C180" s="650" t="s">
        <v>2317</v>
      </c>
      <c r="D180" s="650" t="s">
        <v>3299</v>
      </c>
      <c r="E180" s="650" t="s">
        <v>3300</v>
      </c>
      <c r="F180" s="653"/>
      <c r="G180" s="653"/>
      <c r="H180" s="666">
        <v>0</v>
      </c>
      <c r="I180" s="653">
        <v>1</v>
      </c>
      <c r="J180" s="653">
        <v>84.18</v>
      </c>
      <c r="K180" s="666">
        <v>1</v>
      </c>
      <c r="L180" s="653">
        <v>1</v>
      </c>
      <c r="M180" s="654">
        <v>84.18</v>
      </c>
    </row>
    <row r="181" spans="1:13" ht="14.4" customHeight="1" x14ac:dyDescent="0.3">
      <c r="A181" s="649" t="s">
        <v>606</v>
      </c>
      <c r="B181" s="650" t="s">
        <v>3243</v>
      </c>
      <c r="C181" s="650" t="s">
        <v>1380</v>
      </c>
      <c r="D181" s="650" t="s">
        <v>3244</v>
      </c>
      <c r="E181" s="650" t="s">
        <v>3245</v>
      </c>
      <c r="F181" s="653"/>
      <c r="G181" s="653"/>
      <c r="H181" s="666">
        <v>0</v>
      </c>
      <c r="I181" s="653">
        <v>1</v>
      </c>
      <c r="J181" s="653">
        <v>337.79999999999995</v>
      </c>
      <c r="K181" s="666">
        <v>1</v>
      </c>
      <c r="L181" s="653">
        <v>1</v>
      </c>
      <c r="M181" s="654">
        <v>337.79999999999995</v>
      </c>
    </row>
    <row r="182" spans="1:13" ht="14.4" customHeight="1" x14ac:dyDescent="0.3">
      <c r="A182" s="649" t="s">
        <v>606</v>
      </c>
      <c r="B182" s="650" t="s">
        <v>3243</v>
      </c>
      <c r="C182" s="650" t="s">
        <v>2336</v>
      </c>
      <c r="D182" s="650" t="s">
        <v>3301</v>
      </c>
      <c r="E182" s="650" t="s">
        <v>3302</v>
      </c>
      <c r="F182" s="653"/>
      <c r="G182" s="653"/>
      <c r="H182" s="666">
        <v>0</v>
      </c>
      <c r="I182" s="653">
        <v>1</v>
      </c>
      <c r="J182" s="653">
        <v>382.50000000000006</v>
      </c>
      <c r="K182" s="666">
        <v>1</v>
      </c>
      <c r="L182" s="653">
        <v>1</v>
      </c>
      <c r="M182" s="654">
        <v>382.50000000000006</v>
      </c>
    </row>
    <row r="183" spans="1:13" ht="14.4" customHeight="1" x14ac:dyDescent="0.3">
      <c r="A183" s="649" t="s">
        <v>606</v>
      </c>
      <c r="B183" s="650" t="s">
        <v>3303</v>
      </c>
      <c r="C183" s="650" t="s">
        <v>2257</v>
      </c>
      <c r="D183" s="650" t="s">
        <v>3304</v>
      </c>
      <c r="E183" s="650" t="s">
        <v>3305</v>
      </c>
      <c r="F183" s="653"/>
      <c r="G183" s="653"/>
      <c r="H183" s="666">
        <v>0</v>
      </c>
      <c r="I183" s="653">
        <v>1</v>
      </c>
      <c r="J183" s="653">
        <v>47.2400116032982</v>
      </c>
      <c r="K183" s="666">
        <v>1</v>
      </c>
      <c r="L183" s="653">
        <v>1</v>
      </c>
      <c r="M183" s="654">
        <v>47.2400116032982</v>
      </c>
    </row>
    <row r="184" spans="1:13" ht="14.4" customHeight="1" x14ac:dyDescent="0.3">
      <c r="A184" s="649" t="s">
        <v>606</v>
      </c>
      <c r="B184" s="650" t="s">
        <v>3306</v>
      </c>
      <c r="C184" s="650" t="s">
        <v>2210</v>
      </c>
      <c r="D184" s="650" t="s">
        <v>3307</v>
      </c>
      <c r="E184" s="650" t="s">
        <v>3308</v>
      </c>
      <c r="F184" s="653"/>
      <c r="G184" s="653"/>
      <c r="H184" s="666">
        <v>0</v>
      </c>
      <c r="I184" s="653">
        <v>1</v>
      </c>
      <c r="J184" s="653">
        <v>59.169962018470827</v>
      </c>
      <c r="K184" s="666">
        <v>1</v>
      </c>
      <c r="L184" s="653">
        <v>1</v>
      </c>
      <c r="M184" s="654">
        <v>59.169962018470827</v>
      </c>
    </row>
    <row r="185" spans="1:13" ht="14.4" customHeight="1" x14ac:dyDescent="0.3">
      <c r="A185" s="649" t="s">
        <v>606</v>
      </c>
      <c r="B185" s="650" t="s">
        <v>3246</v>
      </c>
      <c r="C185" s="650" t="s">
        <v>2283</v>
      </c>
      <c r="D185" s="650" t="s">
        <v>2284</v>
      </c>
      <c r="E185" s="650" t="s">
        <v>3309</v>
      </c>
      <c r="F185" s="653"/>
      <c r="G185" s="653"/>
      <c r="H185" s="666">
        <v>0</v>
      </c>
      <c r="I185" s="653">
        <v>1</v>
      </c>
      <c r="J185" s="653">
        <v>51.81</v>
      </c>
      <c r="K185" s="666">
        <v>1</v>
      </c>
      <c r="L185" s="653">
        <v>1</v>
      </c>
      <c r="M185" s="654">
        <v>51.81</v>
      </c>
    </row>
    <row r="186" spans="1:13" ht="14.4" customHeight="1" x14ac:dyDescent="0.3">
      <c r="A186" s="649" t="s">
        <v>606</v>
      </c>
      <c r="B186" s="650" t="s">
        <v>3249</v>
      </c>
      <c r="C186" s="650" t="s">
        <v>1454</v>
      </c>
      <c r="D186" s="650" t="s">
        <v>3250</v>
      </c>
      <c r="E186" s="650" t="s">
        <v>3251</v>
      </c>
      <c r="F186" s="653"/>
      <c r="G186" s="653"/>
      <c r="H186" s="666">
        <v>0</v>
      </c>
      <c r="I186" s="653">
        <v>1</v>
      </c>
      <c r="J186" s="653">
        <v>96.550000000000026</v>
      </c>
      <c r="K186" s="666">
        <v>1</v>
      </c>
      <c r="L186" s="653">
        <v>1</v>
      </c>
      <c r="M186" s="654">
        <v>96.550000000000026</v>
      </c>
    </row>
    <row r="187" spans="1:13" ht="14.4" customHeight="1" x14ac:dyDescent="0.3">
      <c r="A187" s="649" t="s">
        <v>606</v>
      </c>
      <c r="B187" s="650" t="s">
        <v>3252</v>
      </c>
      <c r="C187" s="650" t="s">
        <v>1438</v>
      </c>
      <c r="D187" s="650" t="s">
        <v>1439</v>
      </c>
      <c r="E187" s="650" t="s">
        <v>1436</v>
      </c>
      <c r="F187" s="653"/>
      <c r="G187" s="653"/>
      <c r="H187" s="666">
        <v>0</v>
      </c>
      <c r="I187" s="653">
        <v>1</v>
      </c>
      <c r="J187" s="653">
        <v>103.64999999999998</v>
      </c>
      <c r="K187" s="666">
        <v>1</v>
      </c>
      <c r="L187" s="653">
        <v>1</v>
      </c>
      <c r="M187" s="654">
        <v>103.64999999999998</v>
      </c>
    </row>
    <row r="188" spans="1:13" ht="14.4" customHeight="1" x14ac:dyDescent="0.3">
      <c r="A188" s="649" t="s">
        <v>606</v>
      </c>
      <c r="B188" s="650" t="s">
        <v>3310</v>
      </c>
      <c r="C188" s="650" t="s">
        <v>2321</v>
      </c>
      <c r="D188" s="650" t="s">
        <v>2322</v>
      </c>
      <c r="E188" s="650" t="s">
        <v>2323</v>
      </c>
      <c r="F188" s="653"/>
      <c r="G188" s="653"/>
      <c r="H188" s="666">
        <v>0</v>
      </c>
      <c r="I188" s="653">
        <v>1</v>
      </c>
      <c r="J188" s="653">
        <v>318.31999999999994</v>
      </c>
      <c r="K188" s="666">
        <v>1</v>
      </c>
      <c r="L188" s="653">
        <v>1</v>
      </c>
      <c r="M188" s="654">
        <v>318.31999999999994</v>
      </c>
    </row>
    <row r="189" spans="1:13" ht="14.4" customHeight="1" x14ac:dyDescent="0.3">
      <c r="A189" s="649" t="s">
        <v>606</v>
      </c>
      <c r="B189" s="650" t="s">
        <v>3311</v>
      </c>
      <c r="C189" s="650" t="s">
        <v>2207</v>
      </c>
      <c r="D189" s="650" t="s">
        <v>2208</v>
      </c>
      <c r="E189" s="650" t="s">
        <v>1901</v>
      </c>
      <c r="F189" s="653"/>
      <c r="G189" s="653"/>
      <c r="H189" s="666">
        <v>0</v>
      </c>
      <c r="I189" s="653">
        <v>1</v>
      </c>
      <c r="J189" s="653">
        <v>94.480000000000018</v>
      </c>
      <c r="K189" s="666">
        <v>1</v>
      </c>
      <c r="L189" s="653">
        <v>1</v>
      </c>
      <c r="M189" s="654">
        <v>94.480000000000018</v>
      </c>
    </row>
    <row r="190" spans="1:13" ht="14.4" customHeight="1" x14ac:dyDescent="0.3">
      <c r="A190" s="649" t="s">
        <v>606</v>
      </c>
      <c r="B190" s="650" t="s">
        <v>3311</v>
      </c>
      <c r="C190" s="650" t="s">
        <v>2204</v>
      </c>
      <c r="D190" s="650" t="s">
        <v>2205</v>
      </c>
      <c r="E190" s="650" t="s">
        <v>3312</v>
      </c>
      <c r="F190" s="653"/>
      <c r="G190" s="653"/>
      <c r="H190" s="666">
        <v>0</v>
      </c>
      <c r="I190" s="653">
        <v>1</v>
      </c>
      <c r="J190" s="653">
        <v>106.84922116190425</v>
      </c>
      <c r="K190" s="666">
        <v>1</v>
      </c>
      <c r="L190" s="653">
        <v>1</v>
      </c>
      <c r="M190" s="654">
        <v>106.84922116190425</v>
      </c>
    </row>
    <row r="191" spans="1:13" ht="14.4" customHeight="1" x14ac:dyDescent="0.3">
      <c r="A191" s="649" t="s">
        <v>606</v>
      </c>
      <c r="B191" s="650" t="s">
        <v>3313</v>
      </c>
      <c r="C191" s="650" t="s">
        <v>2299</v>
      </c>
      <c r="D191" s="650" t="s">
        <v>2300</v>
      </c>
      <c r="E191" s="650" t="s">
        <v>2301</v>
      </c>
      <c r="F191" s="653"/>
      <c r="G191" s="653"/>
      <c r="H191" s="666">
        <v>0</v>
      </c>
      <c r="I191" s="653">
        <v>1</v>
      </c>
      <c r="J191" s="653">
        <v>696.92999999999961</v>
      </c>
      <c r="K191" s="666">
        <v>1</v>
      </c>
      <c r="L191" s="653">
        <v>1</v>
      </c>
      <c r="M191" s="654">
        <v>696.92999999999961</v>
      </c>
    </row>
    <row r="192" spans="1:13" ht="14.4" customHeight="1" x14ac:dyDescent="0.3">
      <c r="A192" s="649" t="s">
        <v>606</v>
      </c>
      <c r="B192" s="650" t="s">
        <v>3255</v>
      </c>
      <c r="C192" s="650" t="s">
        <v>2252</v>
      </c>
      <c r="D192" s="650" t="s">
        <v>1377</v>
      </c>
      <c r="E192" s="650" t="s">
        <v>2079</v>
      </c>
      <c r="F192" s="653"/>
      <c r="G192" s="653"/>
      <c r="H192" s="666">
        <v>0</v>
      </c>
      <c r="I192" s="653">
        <v>2</v>
      </c>
      <c r="J192" s="653">
        <v>115.96</v>
      </c>
      <c r="K192" s="666">
        <v>1</v>
      </c>
      <c r="L192" s="653">
        <v>2</v>
      </c>
      <c r="M192" s="654">
        <v>115.96</v>
      </c>
    </row>
    <row r="193" spans="1:13" ht="14.4" customHeight="1" x14ac:dyDescent="0.3">
      <c r="A193" s="649" t="s">
        <v>606</v>
      </c>
      <c r="B193" s="650" t="s">
        <v>3255</v>
      </c>
      <c r="C193" s="650" t="s">
        <v>1376</v>
      </c>
      <c r="D193" s="650" t="s">
        <v>1377</v>
      </c>
      <c r="E193" s="650" t="s">
        <v>1436</v>
      </c>
      <c r="F193" s="653"/>
      <c r="G193" s="653"/>
      <c r="H193" s="666">
        <v>0</v>
      </c>
      <c r="I193" s="653">
        <v>6</v>
      </c>
      <c r="J193" s="653">
        <v>620.12012740800401</v>
      </c>
      <c r="K193" s="666">
        <v>1</v>
      </c>
      <c r="L193" s="653">
        <v>6</v>
      </c>
      <c r="M193" s="654">
        <v>620.12012740800401</v>
      </c>
    </row>
    <row r="194" spans="1:13" ht="14.4" customHeight="1" x14ac:dyDescent="0.3">
      <c r="A194" s="649" t="s">
        <v>606</v>
      </c>
      <c r="B194" s="650" t="s">
        <v>3314</v>
      </c>
      <c r="C194" s="650" t="s">
        <v>2172</v>
      </c>
      <c r="D194" s="650" t="s">
        <v>2173</v>
      </c>
      <c r="E194" s="650" t="s">
        <v>3315</v>
      </c>
      <c r="F194" s="653"/>
      <c r="G194" s="653"/>
      <c r="H194" s="666">
        <v>0</v>
      </c>
      <c r="I194" s="653">
        <v>1</v>
      </c>
      <c r="J194" s="653">
        <v>230.24</v>
      </c>
      <c r="K194" s="666">
        <v>1</v>
      </c>
      <c r="L194" s="653">
        <v>1</v>
      </c>
      <c r="M194" s="654">
        <v>230.24</v>
      </c>
    </row>
    <row r="195" spans="1:13" ht="14.4" customHeight="1" x14ac:dyDescent="0.3">
      <c r="A195" s="649" t="s">
        <v>606</v>
      </c>
      <c r="B195" s="650" t="s">
        <v>3256</v>
      </c>
      <c r="C195" s="650" t="s">
        <v>1526</v>
      </c>
      <c r="D195" s="650" t="s">
        <v>1527</v>
      </c>
      <c r="E195" s="650" t="s">
        <v>1528</v>
      </c>
      <c r="F195" s="653"/>
      <c r="G195" s="653"/>
      <c r="H195" s="666">
        <v>0</v>
      </c>
      <c r="I195" s="653">
        <v>3</v>
      </c>
      <c r="J195" s="653">
        <v>594.78007974613081</v>
      </c>
      <c r="K195" s="666">
        <v>1</v>
      </c>
      <c r="L195" s="653">
        <v>3</v>
      </c>
      <c r="M195" s="654">
        <v>594.78007974613081</v>
      </c>
    </row>
    <row r="196" spans="1:13" ht="14.4" customHeight="1" x14ac:dyDescent="0.3">
      <c r="A196" s="649" t="s">
        <v>606</v>
      </c>
      <c r="B196" s="650" t="s">
        <v>3256</v>
      </c>
      <c r="C196" s="650" t="s">
        <v>2340</v>
      </c>
      <c r="D196" s="650" t="s">
        <v>3316</v>
      </c>
      <c r="E196" s="650" t="s">
        <v>2342</v>
      </c>
      <c r="F196" s="653"/>
      <c r="G196" s="653"/>
      <c r="H196" s="666">
        <v>0</v>
      </c>
      <c r="I196" s="653">
        <v>3</v>
      </c>
      <c r="J196" s="653">
        <v>162.35946855231802</v>
      </c>
      <c r="K196" s="666">
        <v>1</v>
      </c>
      <c r="L196" s="653">
        <v>3</v>
      </c>
      <c r="M196" s="654">
        <v>162.35946855231802</v>
      </c>
    </row>
    <row r="197" spans="1:13" ht="14.4" customHeight="1" x14ac:dyDescent="0.3">
      <c r="A197" s="649" t="s">
        <v>606</v>
      </c>
      <c r="B197" s="650" t="s">
        <v>3256</v>
      </c>
      <c r="C197" s="650" t="s">
        <v>2344</v>
      </c>
      <c r="D197" s="650" t="s">
        <v>3317</v>
      </c>
      <c r="E197" s="650" t="s">
        <v>2342</v>
      </c>
      <c r="F197" s="653"/>
      <c r="G197" s="653"/>
      <c r="H197" s="666">
        <v>0</v>
      </c>
      <c r="I197" s="653">
        <v>6</v>
      </c>
      <c r="J197" s="653">
        <v>324.71893710463604</v>
      </c>
      <c r="K197" s="666">
        <v>1</v>
      </c>
      <c r="L197" s="653">
        <v>6</v>
      </c>
      <c r="M197" s="654">
        <v>324.71893710463604</v>
      </c>
    </row>
    <row r="198" spans="1:13" ht="14.4" customHeight="1" x14ac:dyDescent="0.3">
      <c r="A198" s="649" t="s">
        <v>606</v>
      </c>
      <c r="B198" s="650" t="s">
        <v>3256</v>
      </c>
      <c r="C198" s="650" t="s">
        <v>1529</v>
      </c>
      <c r="D198" s="650" t="s">
        <v>1519</v>
      </c>
      <c r="E198" s="650" t="s">
        <v>1530</v>
      </c>
      <c r="F198" s="653"/>
      <c r="G198" s="653"/>
      <c r="H198" s="666">
        <v>0</v>
      </c>
      <c r="I198" s="653">
        <v>10</v>
      </c>
      <c r="J198" s="653">
        <v>1833.7</v>
      </c>
      <c r="K198" s="666">
        <v>1</v>
      </c>
      <c r="L198" s="653">
        <v>10</v>
      </c>
      <c r="M198" s="654">
        <v>1833.7</v>
      </c>
    </row>
    <row r="199" spans="1:13" ht="14.4" customHeight="1" x14ac:dyDescent="0.3">
      <c r="A199" s="649" t="s">
        <v>606</v>
      </c>
      <c r="B199" s="650" t="s">
        <v>3256</v>
      </c>
      <c r="C199" s="650" t="s">
        <v>2347</v>
      </c>
      <c r="D199" s="650" t="s">
        <v>3318</v>
      </c>
      <c r="E199" s="650" t="s">
        <v>2342</v>
      </c>
      <c r="F199" s="653"/>
      <c r="G199" s="653"/>
      <c r="H199" s="666">
        <v>0</v>
      </c>
      <c r="I199" s="653">
        <v>3</v>
      </c>
      <c r="J199" s="653">
        <v>121.71000000000002</v>
      </c>
      <c r="K199" s="666">
        <v>1</v>
      </c>
      <c r="L199" s="653">
        <v>3</v>
      </c>
      <c r="M199" s="654">
        <v>121.71000000000002</v>
      </c>
    </row>
    <row r="200" spans="1:13" ht="14.4" customHeight="1" x14ac:dyDescent="0.3">
      <c r="A200" s="649" t="s">
        <v>609</v>
      </c>
      <c r="B200" s="650" t="s">
        <v>3146</v>
      </c>
      <c r="C200" s="650" t="s">
        <v>1388</v>
      </c>
      <c r="D200" s="650" t="s">
        <v>3147</v>
      </c>
      <c r="E200" s="650" t="s">
        <v>3148</v>
      </c>
      <c r="F200" s="653"/>
      <c r="G200" s="653"/>
      <c r="H200" s="666">
        <v>0</v>
      </c>
      <c r="I200" s="653">
        <v>45</v>
      </c>
      <c r="J200" s="653">
        <v>3213.6398907310713</v>
      </c>
      <c r="K200" s="666">
        <v>1</v>
      </c>
      <c r="L200" s="653">
        <v>45</v>
      </c>
      <c r="M200" s="654">
        <v>3213.6398907310713</v>
      </c>
    </row>
    <row r="201" spans="1:13" ht="14.4" customHeight="1" x14ac:dyDescent="0.3">
      <c r="A201" s="649" t="s">
        <v>609</v>
      </c>
      <c r="B201" s="650" t="s">
        <v>3149</v>
      </c>
      <c r="C201" s="650" t="s">
        <v>1282</v>
      </c>
      <c r="D201" s="650" t="s">
        <v>1283</v>
      </c>
      <c r="E201" s="650" t="s">
        <v>1284</v>
      </c>
      <c r="F201" s="653"/>
      <c r="G201" s="653"/>
      <c r="H201" s="666">
        <v>0</v>
      </c>
      <c r="I201" s="653">
        <v>2</v>
      </c>
      <c r="J201" s="653">
        <v>256.25991767566137</v>
      </c>
      <c r="K201" s="666">
        <v>1</v>
      </c>
      <c r="L201" s="653">
        <v>2</v>
      </c>
      <c r="M201" s="654">
        <v>256.25991767566137</v>
      </c>
    </row>
    <row r="202" spans="1:13" ht="14.4" customHeight="1" x14ac:dyDescent="0.3">
      <c r="A202" s="649" t="s">
        <v>609</v>
      </c>
      <c r="B202" s="650" t="s">
        <v>3149</v>
      </c>
      <c r="C202" s="650" t="s">
        <v>1417</v>
      </c>
      <c r="D202" s="650" t="s">
        <v>1418</v>
      </c>
      <c r="E202" s="650" t="s">
        <v>1419</v>
      </c>
      <c r="F202" s="653"/>
      <c r="G202" s="653"/>
      <c r="H202" s="666">
        <v>0</v>
      </c>
      <c r="I202" s="653">
        <v>330</v>
      </c>
      <c r="J202" s="653">
        <v>23411.496063756174</v>
      </c>
      <c r="K202" s="666">
        <v>1</v>
      </c>
      <c r="L202" s="653">
        <v>330</v>
      </c>
      <c r="M202" s="654">
        <v>23411.496063756174</v>
      </c>
    </row>
    <row r="203" spans="1:13" ht="14.4" customHeight="1" x14ac:dyDescent="0.3">
      <c r="A203" s="649" t="s">
        <v>609</v>
      </c>
      <c r="B203" s="650" t="s">
        <v>3150</v>
      </c>
      <c r="C203" s="650" t="s">
        <v>2254</v>
      </c>
      <c r="D203" s="650" t="s">
        <v>1462</v>
      </c>
      <c r="E203" s="650" t="s">
        <v>2255</v>
      </c>
      <c r="F203" s="653"/>
      <c r="G203" s="653"/>
      <c r="H203" s="666">
        <v>0</v>
      </c>
      <c r="I203" s="653">
        <v>1</v>
      </c>
      <c r="J203" s="653">
        <v>65.34999999999998</v>
      </c>
      <c r="K203" s="666">
        <v>1</v>
      </c>
      <c r="L203" s="653">
        <v>1</v>
      </c>
      <c r="M203" s="654">
        <v>65.34999999999998</v>
      </c>
    </row>
    <row r="204" spans="1:13" ht="14.4" customHeight="1" x14ac:dyDescent="0.3">
      <c r="A204" s="649" t="s">
        <v>609</v>
      </c>
      <c r="B204" s="650" t="s">
        <v>3151</v>
      </c>
      <c r="C204" s="650" t="s">
        <v>1410</v>
      </c>
      <c r="D204" s="650" t="s">
        <v>1341</v>
      </c>
      <c r="E204" s="650" t="s">
        <v>1411</v>
      </c>
      <c r="F204" s="653"/>
      <c r="G204" s="653"/>
      <c r="H204" s="666">
        <v>0</v>
      </c>
      <c r="I204" s="653">
        <v>3</v>
      </c>
      <c r="J204" s="653">
        <v>216.63047210284955</v>
      </c>
      <c r="K204" s="666">
        <v>1</v>
      </c>
      <c r="L204" s="653">
        <v>3</v>
      </c>
      <c r="M204" s="654">
        <v>216.63047210284955</v>
      </c>
    </row>
    <row r="205" spans="1:13" ht="14.4" customHeight="1" x14ac:dyDescent="0.3">
      <c r="A205" s="649" t="s">
        <v>609</v>
      </c>
      <c r="B205" s="650" t="s">
        <v>3151</v>
      </c>
      <c r="C205" s="650" t="s">
        <v>1340</v>
      </c>
      <c r="D205" s="650" t="s">
        <v>1341</v>
      </c>
      <c r="E205" s="650" t="s">
        <v>1342</v>
      </c>
      <c r="F205" s="653"/>
      <c r="G205" s="653"/>
      <c r="H205" s="666">
        <v>0</v>
      </c>
      <c r="I205" s="653">
        <v>26</v>
      </c>
      <c r="J205" s="653">
        <v>2984.1091947941045</v>
      </c>
      <c r="K205" s="666">
        <v>1</v>
      </c>
      <c r="L205" s="653">
        <v>26</v>
      </c>
      <c r="M205" s="654">
        <v>2984.1091947941045</v>
      </c>
    </row>
    <row r="206" spans="1:13" ht="14.4" customHeight="1" x14ac:dyDescent="0.3">
      <c r="A206" s="649" t="s">
        <v>609</v>
      </c>
      <c r="B206" s="650" t="s">
        <v>3319</v>
      </c>
      <c r="C206" s="650" t="s">
        <v>2708</v>
      </c>
      <c r="D206" s="650" t="s">
        <v>3320</v>
      </c>
      <c r="E206" s="650" t="s">
        <v>2710</v>
      </c>
      <c r="F206" s="653"/>
      <c r="G206" s="653"/>
      <c r="H206" s="666">
        <v>0</v>
      </c>
      <c r="I206" s="653">
        <v>1</v>
      </c>
      <c r="J206" s="653">
        <v>653.2600000000001</v>
      </c>
      <c r="K206" s="666">
        <v>1</v>
      </c>
      <c r="L206" s="653">
        <v>1</v>
      </c>
      <c r="M206" s="654">
        <v>653.2600000000001</v>
      </c>
    </row>
    <row r="207" spans="1:13" ht="14.4" customHeight="1" x14ac:dyDescent="0.3">
      <c r="A207" s="649" t="s">
        <v>609</v>
      </c>
      <c r="B207" s="650" t="s">
        <v>3152</v>
      </c>
      <c r="C207" s="650" t="s">
        <v>1406</v>
      </c>
      <c r="D207" s="650" t="s">
        <v>1407</v>
      </c>
      <c r="E207" s="650" t="s">
        <v>1408</v>
      </c>
      <c r="F207" s="653"/>
      <c r="G207" s="653"/>
      <c r="H207" s="666">
        <v>0</v>
      </c>
      <c r="I207" s="653">
        <v>9</v>
      </c>
      <c r="J207" s="653">
        <v>4252.319024674488</v>
      </c>
      <c r="K207" s="666">
        <v>1</v>
      </c>
      <c r="L207" s="653">
        <v>9</v>
      </c>
      <c r="M207" s="654">
        <v>4252.319024674488</v>
      </c>
    </row>
    <row r="208" spans="1:13" ht="14.4" customHeight="1" x14ac:dyDescent="0.3">
      <c r="A208" s="649" t="s">
        <v>609</v>
      </c>
      <c r="B208" s="650" t="s">
        <v>3152</v>
      </c>
      <c r="C208" s="650" t="s">
        <v>2729</v>
      </c>
      <c r="D208" s="650" t="s">
        <v>2730</v>
      </c>
      <c r="E208" s="650" t="s">
        <v>2710</v>
      </c>
      <c r="F208" s="653"/>
      <c r="G208" s="653"/>
      <c r="H208" s="666">
        <v>0</v>
      </c>
      <c r="I208" s="653">
        <v>1</v>
      </c>
      <c r="J208" s="653">
        <v>910.82</v>
      </c>
      <c r="K208" s="666">
        <v>1</v>
      </c>
      <c r="L208" s="653">
        <v>1</v>
      </c>
      <c r="M208" s="654">
        <v>910.82</v>
      </c>
    </row>
    <row r="209" spans="1:13" ht="14.4" customHeight="1" x14ac:dyDescent="0.3">
      <c r="A209" s="649" t="s">
        <v>609</v>
      </c>
      <c r="B209" s="650" t="s">
        <v>3153</v>
      </c>
      <c r="C209" s="650" t="s">
        <v>1479</v>
      </c>
      <c r="D209" s="650" t="s">
        <v>1480</v>
      </c>
      <c r="E209" s="650" t="s">
        <v>1481</v>
      </c>
      <c r="F209" s="653"/>
      <c r="G209" s="653"/>
      <c r="H209" s="666">
        <v>0</v>
      </c>
      <c r="I209" s="653">
        <v>1</v>
      </c>
      <c r="J209" s="653">
        <v>97.300000000000026</v>
      </c>
      <c r="K209" s="666">
        <v>1</v>
      </c>
      <c r="L209" s="653">
        <v>1</v>
      </c>
      <c r="M209" s="654">
        <v>97.300000000000026</v>
      </c>
    </row>
    <row r="210" spans="1:13" ht="14.4" customHeight="1" x14ac:dyDescent="0.3">
      <c r="A210" s="649" t="s">
        <v>609</v>
      </c>
      <c r="B210" s="650" t="s">
        <v>3153</v>
      </c>
      <c r="C210" s="650" t="s">
        <v>1356</v>
      </c>
      <c r="D210" s="650" t="s">
        <v>1357</v>
      </c>
      <c r="E210" s="650" t="s">
        <v>3154</v>
      </c>
      <c r="F210" s="653"/>
      <c r="G210" s="653"/>
      <c r="H210" s="666">
        <v>0</v>
      </c>
      <c r="I210" s="653">
        <v>1</v>
      </c>
      <c r="J210" s="653">
        <v>76.489763562054961</v>
      </c>
      <c r="K210" s="666">
        <v>1</v>
      </c>
      <c r="L210" s="653">
        <v>1</v>
      </c>
      <c r="M210" s="654">
        <v>76.489763562054961</v>
      </c>
    </row>
    <row r="211" spans="1:13" ht="14.4" customHeight="1" x14ac:dyDescent="0.3">
      <c r="A211" s="649" t="s">
        <v>609</v>
      </c>
      <c r="B211" s="650" t="s">
        <v>3153</v>
      </c>
      <c r="C211" s="650" t="s">
        <v>1360</v>
      </c>
      <c r="D211" s="650" t="s">
        <v>1361</v>
      </c>
      <c r="E211" s="650" t="s">
        <v>3155</v>
      </c>
      <c r="F211" s="653"/>
      <c r="G211" s="653"/>
      <c r="H211" s="666">
        <v>0</v>
      </c>
      <c r="I211" s="653">
        <v>1</v>
      </c>
      <c r="J211" s="653">
        <v>85.359999999999985</v>
      </c>
      <c r="K211" s="666">
        <v>1</v>
      </c>
      <c r="L211" s="653">
        <v>1</v>
      </c>
      <c r="M211" s="654">
        <v>85.359999999999985</v>
      </c>
    </row>
    <row r="212" spans="1:13" ht="14.4" customHeight="1" x14ac:dyDescent="0.3">
      <c r="A212" s="649" t="s">
        <v>609</v>
      </c>
      <c r="B212" s="650" t="s">
        <v>3156</v>
      </c>
      <c r="C212" s="650" t="s">
        <v>1399</v>
      </c>
      <c r="D212" s="650" t="s">
        <v>1400</v>
      </c>
      <c r="E212" s="650" t="s">
        <v>1401</v>
      </c>
      <c r="F212" s="653"/>
      <c r="G212" s="653"/>
      <c r="H212" s="666">
        <v>0</v>
      </c>
      <c r="I212" s="653">
        <v>1</v>
      </c>
      <c r="J212" s="653">
        <v>23.970006538730871</v>
      </c>
      <c r="K212" s="666">
        <v>1</v>
      </c>
      <c r="L212" s="653">
        <v>1</v>
      </c>
      <c r="M212" s="654">
        <v>23.970006538730871</v>
      </c>
    </row>
    <row r="213" spans="1:13" ht="14.4" customHeight="1" x14ac:dyDescent="0.3">
      <c r="A213" s="649" t="s">
        <v>609</v>
      </c>
      <c r="B213" s="650" t="s">
        <v>3156</v>
      </c>
      <c r="C213" s="650" t="s">
        <v>2704</v>
      </c>
      <c r="D213" s="650" t="s">
        <v>2705</v>
      </c>
      <c r="E213" s="650" t="s">
        <v>2706</v>
      </c>
      <c r="F213" s="653"/>
      <c r="G213" s="653"/>
      <c r="H213" s="666">
        <v>0</v>
      </c>
      <c r="I213" s="653">
        <v>1</v>
      </c>
      <c r="J213" s="653">
        <v>30.650126186193202</v>
      </c>
      <c r="K213" s="666">
        <v>1</v>
      </c>
      <c r="L213" s="653">
        <v>1</v>
      </c>
      <c r="M213" s="654">
        <v>30.650126186193202</v>
      </c>
    </row>
    <row r="214" spans="1:13" ht="14.4" customHeight="1" x14ac:dyDescent="0.3">
      <c r="A214" s="649" t="s">
        <v>609</v>
      </c>
      <c r="B214" s="650" t="s">
        <v>3161</v>
      </c>
      <c r="C214" s="650" t="s">
        <v>1352</v>
      </c>
      <c r="D214" s="650" t="s">
        <v>1353</v>
      </c>
      <c r="E214" s="650" t="s">
        <v>3162</v>
      </c>
      <c r="F214" s="653"/>
      <c r="G214" s="653"/>
      <c r="H214" s="666">
        <v>0</v>
      </c>
      <c r="I214" s="653">
        <v>24</v>
      </c>
      <c r="J214" s="653">
        <v>82799.960637350567</v>
      </c>
      <c r="K214" s="666">
        <v>1</v>
      </c>
      <c r="L214" s="653">
        <v>24</v>
      </c>
      <c r="M214" s="654">
        <v>82799.960637350567</v>
      </c>
    </row>
    <row r="215" spans="1:13" ht="14.4" customHeight="1" x14ac:dyDescent="0.3">
      <c r="A215" s="649" t="s">
        <v>609</v>
      </c>
      <c r="B215" s="650" t="s">
        <v>3270</v>
      </c>
      <c r="C215" s="650" t="s">
        <v>2726</v>
      </c>
      <c r="D215" s="650" t="s">
        <v>2727</v>
      </c>
      <c r="E215" s="650" t="s">
        <v>2728</v>
      </c>
      <c r="F215" s="653"/>
      <c r="G215" s="653"/>
      <c r="H215" s="666">
        <v>0</v>
      </c>
      <c r="I215" s="653">
        <v>1</v>
      </c>
      <c r="J215" s="653">
        <v>73.220266077961838</v>
      </c>
      <c r="K215" s="666">
        <v>1</v>
      </c>
      <c r="L215" s="653">
        <v>1</v>
      </c>
      <c r="M215" s="654">
        <v>73.220266077961838</v>
      </c>
    </row>
    <row r="216" spans="1:13" ht="14.4" customHeight="1" x14ac:dyDescent="0.3">
      <c r="A216" s="649" t="s">
        <v>609</v>
      </c>
      <c r="B216" s="650" t="s">
        <v>3166</v>
      </c>
      <c r="C216" s="650" t="s">
        <v>1300</v>
      </c>
      <c r="D216" s="650" t="s">
        <v>1301</v>
      </c>
      <c r="E216" s="650" t="s">
        <v>3167</v>
      </c>
      <c r="F216" s="653"/>
      <c r="G216" s="653"/>
      <c r="H216" s="666">
        <v>0</v>
      </c>
      <c r="I216" s="653">
        <v>1</v>
      </c>
      <c r="J216" s="653">
        <v>47.33013606067982</v>
      </c>
      <c r="K216" s="666">
        <v>1</v>
      </c>
      <c r="L216" s="653">
        <v>1</v>
      </c>
      <c r="M216" s="654">
        <v>47.33013606067982</v>
      </c>
    </row>
    <row r="217" spans="1:13" ht="14.4" customHeight="1" x14ac:dyDescent="0.3">
      <c r="A217" s="649" t="s">
        <v>609</v>
      </c>
      <c r="B217" s="650" t="s">
        <v>3169</v>
      </c>
      <c r="C217" s="650" t="s">
        <v>1307</v>
      </c>
      <c r="D217" s="650" t="s">
        <v>3170</v>
      </c>
      <c r="E217" s="650" t="s">
        <v>3171</v>
      </c>
      <c r="F217" s="653"/>
      <c r="G217" s="653"/>
      <c r="H217" s="666">
        <v>0</v>
      </c>
      <c r="I217" s="653">
        <v>1</v>
      </c>
      <c r="J217" s="653">
        <v>110.419999545661</v>
      </c>
      <c r="K217" s="666">
        <v>1</v>
      </c>
      <c r="L217" s="653">
        <v>1</v>
      </c>
      <c r="M217" s="654">
        <v>110.419999545661</v>
      </c>
    </row>
    <row r="218" spans="1:13" ht="14.4" customHeight="1" x14ac:dyDescent="0.3">
      <c r="A218" s="649" t="s">
        <v>609</v>
      </c>
      <c r="B218" s="650" t="s">
        <v>3172</v>
      </c>
      <c r="C218" s="650" t="s">
        <v>1348</v>
      </c>
      <c r="D218" s="650" t="s">
        <v>1349</v>
      </c>
      <c r="E218" s="650" t="s">
        <v>1350</v>
      </c>
      <c r="F218" s="653"/>
      <c r="G218" s="653"/>
      <c r="H218" s="666">
        <v>0</v>
      </c>
      <c r="I218" s="653">
        <v>2</v>
      </c>
      <c r="J218" s="653">
        <v>159.66</v>
      </c>
      <c r="K218" s="666">
        <v>1</v>
      </c>
      <c r="L218" s="653">
        <v>2</v>
      </c>
      <c r="M218" s="654">
        <v>159.66</v>
      </c>
    </row>
    <row r="219" spans="1:13" ht="14.4" customHeight="1" x14ac:dyDescent="0.3">
      <c r="A219" s="649" t="s">
        <v>609</v>
      </c>
      <c r="B219" s="650" t="s">
        <v>3173</v>
      </c>
      <c r="C219" s="650" t="s">
        <v>1344</v>
      </c>
      <c r="D219" s="650" t="s">
        <v>1345</v>
      </c>
      <c r="E219" s="650" t="s">
        <v>1346</v>
      </c>
      <c r="F219" s="653"/>
      <c r="G219" s="653"/>
      <c r="H219" s="666">
        <v>0</v>
      </c>
      <c r="I219" s="653">
        <v>5</v>
      </c>
      <c r="J219" s="653">
        <v>227.83999999999997</v>
      </c>
      <c r="K219" s="666">
        <v>1</v>
      </c>
      <c r="L219" s="653">
        <v>5</v>
      </c>
      <c r="M219" s="654">
        <v>227.83999999999997</v>
      </c>
    </row>
    <row r="220" spans="1:13" ht="14.4" customHeight="1" x14ac:dyDescent="0.3">
      <c r="A220" s="649" t="s">
        <v>609</v>
      </c>
      <c r="B220" s="650" t="s">
        <v>3177</v>
      </c>
      <c r="C220" s="650" t="s">
        <v>964</v>
      </c>
      <c r="D220" s="650" t="s">
        <v>961</v>
      </c>
      <c r="E220" s="650" t="s">
        <v>965</v>
      </c>
      <c r="F220" s="653"/>
      <c r="G220" s="653"/>
      <c r="H220" s="666">
        <v>0</v>
      </c>
      <c r="I220" s="653">
        <v>2</v>
      </c>
      <c r="J220" s="653">
        <v>72.64</v>
      </c>
      <c r="K220" s="666">
        <v>1</v>
      </c>
      <c r="L220" s="653">
        <v>2</v>
      </c>
      <c r="M220" s="654">
        <v>72.64</v>
      </c>
    </row>
    <row r="221" spans="1:13" ht="14.4" customHeight="1" x14ac:dyDescent="0.3">
      <c r="A221" s="649" t="s">
        <v>609</v>
      </c>
      <c r="B221" s="650" t="s">
        <v>3321</v>
      </c>
      <c r="C221" s="650" t="s">
        <v>2473</v>
      </c>
      <c r="D221" s="650" t="s">
        <v>2474</v>
      </c>
      <c r="E221" s="650" t="s">
        <v>962</v>
      </c>
      <c r="F221" s="653"/>
      <c r="G221" s="653"/>
      <c r="H221" s="666">
        <v>0</v>
      </c>
      <c r="I221" s="653">
        <v>1</v>
      </c>
      <c r="J221" s="653">
        <v>95.76</v>
      </c>
      <c r="K221" s="666">
        <v>1</v>
      </c>
      <c r="L221" s="653">
        <v>1</v>
      </c>
      <c r="M221" s="654">
        <v>95.76</v>
      </c>
    </row>
    <row r="222" spans="1:13" ht="14.4" customHeight="1" x14ac:dyDescent="0.3">
      <c r="A222" s="649" t="s">
        <v>609</v>
      </c>
      <c r="B222" s="650" t="s">
        <v>3278</v>
      </c>
      <c r="C222" s="650" t="s">
        <v>2290</v>
      </c>
      <c r="D222" s="650" t="s">
        <v>3279</v>
      </c>
      <c r="E222" s="650" t="s">
        <v>986</v>
      </c>
      <c r="F222" s="653"/>
      <c r="G222" s="653"/>
      <c r="H222" s="666">
        <v>0</v>
      </c>
      <c r="I222" s="653">
        <v>1</v>
      </c>
      <c r="J222" s="653">
        <v>18.93</v>
      </c>
      <c r="K222" s="666">
        <v>1</v>
      </c>
      <c r="L222" s="653">
        <v>1</v>
      </c>
      <c r="M222" s="654">
        <v>18.93</v>
      </c>
    </row>
    <row r="223" spans="1:13" ht="14.4" customHeight="1" x14ac:dyDescent="0.3">
      <c r="A223" s="649" t="s">
        <v>609</v>
      </c>
      <c r="B223" s="650" t="s">
        <v>3181</v>
      </c>
      <c r="C223" s="650" t="s">
        <v>1288</v>
      </c>
      <c r="D223" s="650" t="s">
        <v>1289</v>
      </c>
      <c r="E223" s="650" t="s">
        <v>1290</v>
      </c>
      <c r="F223" s="653"/>
      <c r="G223" s="653"/>
      <c r="H223" s="666">
        <v>0</v>
      </c>
      <c r="I223" s="653">
        <v>1</v>
      </c>
      <c r="J223" s="653">
        <v>24.390000000000004</v>
      </c>
      <c r="K223" s="666">
        <v>1</v>
      </c>
      <c r="L223" s="653">
        <v>1</v>
      </c>
      <c r="M223" s="654">
        <v>24.390000000000004</v>
      </c>
    </row>
    <row r="224" spans="1:13" ht="14.4" customHeight="1" x14ac:dyDescent="0.3">
      <c r="A224" s="649" t="s">
        <v>609</v>
      </c>
      <c r="B224" s="650" t="s">
        <v>3181</v>
      </c>
      <c r="C224" s="650" t="s">
        <v>1364</v>
      </c>
      <c r="D224" s="650" t="s">
        <v>3182</v>
      </c>
      <c r="E224" s="650" t="s">
        <v>965</v>
      </c>
      <c r="F224" s="653"/>
      <c r="G224" s="653"/>
      <c r="H224" s="666">
        <v>0</v>
      </c>
      <c r="I224" s="653">
        <v>2</v>
      </c>
      <c r="J224" s="653">
        <v>101.16983074038346</v>
      </c>
      <c r="K224" s="666">
        <v>1</v>
      </c>
      <c r="L224" s="653">
        <v>2</v>
      </c>
      <c r="M224" s="654">
        <v>101.16983074038346</v>
      </c>
    </row>
    <row r="225" spans="1:13" ht="14.4" customHeight="1" x14ac:dyDescent="0.3">
      <c r="A225" s="649" t="s">
        <v>609</v>
      </c>
      <c r="B225" s="650" t="s">
        <v>3183</v>
      </c>
      <c r="C225" s="650" t="s">
        <v>1395</v>
      </c>
      <c r="D225" s="650" t="s">
        <v>1396</v>
      </c>
      <c r="E225" s="650" t="s">
        <v>1397</v>
      </c>
      <c r="F225" s="653"/>
      <c r="G225" s="653"/>
      <c r="H225" s="666">
        <v>0</v>
      </c>
      <c r="I225" s="653">
        <v>3</v>
      </c>
      <c r="J225" s="653">
        <v>188.95007181317391</v>
      </c>
      <c r="K225" s="666">
        <v>1</v>
      </c>
      <c r="L225" s="653">
        <v>3</v>
      </c>
      <c r="M225" s="654">
        <v>188.95007181317391</v>
      </c>
    </row>
    <row r="226" spans="1:13" ht="14.4" customHeight="1" x14ac:dyDescent="0.3">
      <c r="A226" s="649" t="s">
        <v>609</v>
      </c>
      <c r="B226" s="650" t="s">
        <v>3184</v>
      </c>
      <c r="C226" s="650" t="s">
        <v>1420</v>
      </c>
      <c r="D226" s="650" t="s">
        <v>1421</v>
      </c>
      <c r="E226" s="650" t="s">
        <v>1422</v>
      </c>
      <c r="F226" s="653"/>
      <c r="G226" s="653"/>
      <c r="H226" s="666">
        <v>0</v>
      </c>
      <c r="I226" s="653">
        <v>1</v>
      </c>
      <c r="J226" s="653">
        <v>107.72</v>
      </c>
      <c r="K226" s="666">
        <v>1</v>
      </c>
      <c r="L226" s="653">
        <v>1</v>
      </c>
      <c r="M226" s="654">
        <v>107.72</v>
      </c>
    </row>
    <row r="227" spans="1:13" ht="14.4" customHeight="1" x14ac:dyDescent="0.3">
      <c r="A227" s="649" t="s">
        <v>609</v>
      </c>
      <c r="B227" s="650" t="s">
        <v>3185</v>
      </c>
      <c r="C227" s="650" t="s">
        <v>2724</v>
      </c>
      <c r="D227" s="650" t="s">
        <v>1404</v>
      </c>
      <c r="E227" s="650" t="s">
        <v>1163</v>
      </c>
      <c r="F227" s="653"/>
      <c r="G227" s="653"/>
      <c r="H227" s="666">
        <v>0</v>
      </c>
      <c r="I227" s="653">
        <v>1</v>
      </c>
      <c r="J227" s="653">
        <v>193.54999999999993</v>
      </c>
      <c r="K227" s="666">
        <v>1</v>
      </c>
      <c r="L227" s="653">
        <v>1</v>
      </c>
      <c r="M227" s="654">
        <v>193.54999999999993</v>
      </c>
    </row>
    <row r="228" spans="1:13" ht="14.4" customHeight="1" x14ac:dyDescent="0.3">
      <c r="A228" s="649" t="s">
        <v>609</v>
      </c>
      <c r="B228" s="650" t="s">
        <v>3186</v>
      </c>
      <c r="C228" s="650" t="s">
        <v>2695</v>
      </c>
      <c r="D228" s="650" t="s">
        <v>2696</v>
      </c>
      <c r="E228" s="650" t="s">
        <v>1163</v>
      </c>
      <c r="F228" s="653"/>
      <c r="G228" s="653"/>
      <c r="H228" s="666">
        <v>0</v>
      </c>
      <c r="I228" s="653">
        <v>1</v>
      </c>
      <c r="J228" s="653">
        <v>330.8</v>
      </c>
      <c r="K228" s="666">
        <v>1</v>
      </c>
      <c r="L228" s="653">
        <v>1</v>
      </c>
      <c r="M228" s="654">
        <v>330.8</v>
      </c>
    </row>
    <row r="229" spans="1:13" ht="14.4" customHeight="1" x14ac:dyDescent="0.3">
      <c r="A229" s="649" t="s">
        <v>609</v>
      </c>
      <c r="B229" s="650" t="s">
        <v>3188</v>
      </c>
      <c r="C229" s="650" t="s">
        <v>2272</v>
      </c>
      <c r="D229" s="650" t="s">
        <v>2273</v>
      </c>
      <c r="E229" s="650" t="s">
        <v>935</v>
      </c>
      <c r="F229" s="653"/>
      <c r="G229" s="653"/>
      <c r="H229" s="666">
        <v>0</v>
      </c>
      <c r="I229" s="653">
        <v>1</v>
      </c>
      <c r="J229" s="653">
        <v>151.34</v>
      </c>
      <c r="K229" s="666">
        <v>1</v>
      </c>
      <c r="L229" s="653">
        <v>1</v>
      </c>
      <c r="M229" s="654">
        <v>151.34</v>
      </c>
    </row>
    <row r="230" spans="1:13" ht="14.4" customHeight="1" x14ac:dyDescent="0.3">
      <c r="A230" s="649" t="s">
        <v>609</v>
      </c>
      <c r="B230" s="650" t="s">
        <v>3188</v>
      </c>
      <c r="C230" s="650" t="s">
        <v>1441</v>
      </c>
      <c r="D230" s="650" t="s">
        <v>1442</v>
      </c>
      <c r="E230" s="650" t="s">
        <v>1443</v>
      </c>
      <c r="F230" s="653"/>
      <c r="G230" s="653"/>
      <c r="H230" s="666">
        <v>0</v>
      </c>
      <c r="I230" s="653">
        <v>1</v>
      </c>
      <c r="J230" s="653">
        <v>236.01000000000005</v>
      </c>
      <c r="K230" s="666">
        <v>1</v>
      </c>
      <c r="L230" s="653">
        <v>1</v>
      </c>
      <c r="M230" s="654">
        <v>236.01000000000005</v>
      </c>
    </row>
    <row r="231" spans="1:13" ht="14.4" customHeight="1" x14ac:dyDescent="0.3">
      <c r="A231" s="649" t="s">
        <v>609</v>
      </c>
      <c r="B231" s="650" t="s">
        <v>3322</v>
      </c>
      <c r="C231" s="650" t="s">
        <v>2691</v>
      </c>
      <c r="D231" s="650" t="s">
        <v>2721</v>
      </c>
      <c r="E231" s="650" t="s">
        <v>3323</v>
      </c>
      <c r="F231" s="653"/>
      <c r="G231" s="653"/>
      <c r="H231" s="666">
        <v>0</v>
      </c>
      <c r="I231" s="653">
        <v>2</v>
      </c>
      <c r="J231" s="653">
        <v>361.36</v>
      </c>
      <c r="K231" s="666">
        <v>1</v>
      </c>
      <c r="L231" s="653">
        <v>2</v>
      </c>
      <c r="M231" s="654">
        <v>361.36</v>
      </c>
    </row>
    <row r="232" spans="1:13" ht="14.4" customHeight="1" x14ac:dyDescent="0.3">
      <c r="A232" s="649" t="s">
        <v>609</v>
      </c>
      <c r="B232" s="650" t="s">
        <v>3322</v>
      </c>
      <c r="C232" s="650" t="s">
        <v>2720</v>
      </c>
      <c r="D232" s="650" t="s">
        <v>2721</v>
      </c>
      <c r="E232" s="650" t="s">
        <v>3324</v>
      </c>
      <c r="F232" s="653"/>
      <c r="G232" s="653"/>
      <c r="H232" s="666">
        <v>0</v>
      </c>
      <c r="I232" s="653">
        <v>1</v>
      </c>
      <c r="J232" s="653">
        <v>412.05</v>
      </c>
      <c r="K232" s="666">
        <v>1</v>
      </c>
      <c r="L232" s="653">
        <v>1</v>
      </c>
      <c r="M232" s="654">
        <v>412.05</v>
      </c>
    </row>
    <row r="233" spans="1:13" ht="14.4" customHeight="1" x14ac:dyDescent="0.3">
      <c r="A233" s="649" t="s">
        <v>609</v>
      </c>
      <c r="B233" s="650" t="s">
        <v>3325</v>
      </c>
      <c r="C233" s="650" t="s">
        <v>2676</v>
      </c>
      <c r="D233" s="650" t="s">
        <v>2677</v>
      </c>
      <c r="E233" s="650" t="s">
        <v>3326</v>
      </c>
      <c r="F233" s="653"/>
      <c r="G233" s="653"/>
      <c r="H233" s="666">
        <v>0</v>
      </c>
      <c r="I233" s="653">
        <v>1</v>
      </c>
      <c r="J233" s="653">
        <v>123.29078452608366</v>
      </c>
      <c r="K233" s="666">
        <v>1</v>
      </c>
      <c r="L233" s="653">
        <v>1</v>
      </c>
      <c r="M233" s="654">
        <v>123.29078452608366</v>
      </c>
    </row>
    <row r="234" spans="1:13" ht="14.4" customHeight="1" x14ac:dyDescent="0.3">
      <c r="A234" s="649" t="s">
        <v>609</v>
      </c>
      <c r="B234" s="650" t="s">
        <v>3191</v>
      </c>
      <c r="C234" s="650" t="s">
        <v>1465</v>
      </c>
      <c r="D234" s="650" t="s">
        <v>1466</v>
      </c>
      <c r="E234" s="650" t="s">
        <v>1467</v>
      </c>
      <c r="F234" s="653"/>
      <c r="G234" s="653"/>
      <c r="H234" s="666">
        <v>0</v>
      </c>
      <c r="I234" s="653">
        <v>1</v>
      </c>
      <c r="J234" s="653">
        <v>550.61</v>
      </c>
      <c r="K234" s="666">
        <v>1</v>
      </c>
      <c r="L234" s="653">
        <v>1</v>
      </c>
      <c r="M234" s="654">
        <v>550.61</v>
      </c>
    </row>
    <row r="235" spans="1:13" ht="14.4" customHeight="1" x14ac:dyDescent="0.3">
      <c r="A235" s="649" t="s">
        <v>609</v>
      </c>
      <c r="B235" s="650" t="s">
        <v>3192</v>
      </c>
      <c r="C235" s="650" t="s">
        <v>1469</v>
      </c>
      <c r="D235" s="650" t="s">
        <v>3193</v>
      </c>
      <c r="E235" s="650" t="s">
        <v>3194</v>
      </c>
      <c r="F235" s="653"/>
      <c r="G235" s="653"/>
      <c r="H235" s="666">
        <v>0</v>
      </c>
      <c r="I235" s="653">
        <v>2</v>
      </c>
      <c r="J235" s="653">
        <v>2995.76</v>
      </c>
      <c r="K235" s="666">
        <v>1</v>
      </c>
      <c r="L235" s="653">
        <v>2</v>
      </c>
      <c r="M235" s="654">
        <v>2995.76</v>
      </c>
    </row>
    <row r="236" spans="1:13" ht="14.4" customHeight="1" x14ac:dyDescent="0.3">
      <c r="A236" s="649" t="s">
        <v>609</v>
      </c>
      <c r="B236" s="650" t="s">
        <v>3195</v>
      </c>
      <c r="C236" s="650" t="s">
        <v>2683</v>
      </c>
      <c r="D236" s="650" t="s">
        <v>2684</v>
      </c>
      <c r="E236" s="650" t="s">
        <v>2281</v>
      </c>
      <c r="F236" s="653"/>
      <c r="G236" s="653"/>
      <c r="H236" s="666">
        <v>0</v>
      </c>
      <c r="I236" s="653">
        <v>1</v>
      </c>
      <c r="J236" s="653">
        <v>49.040392018189003</v>
      </c>
      <c r="K236" s="666">
        <v>1</v>
      </c>
      <c r="L236" s="653">
        <v>1</v>
      </c>
      <c r="M236" s="654">
        <v>49.040392018189003</v>
      </c>
    </row>
    <row r="237" spans="1:13" ht="14.4" customHeight="1" x14ac:dyDescent="0.3">
      <c r="A237" s="649" t="s">
        <v>609</v>
      </c>
      <c r="B237" s="650" t="s">
        <v>3195</v>
      </c>
      <c r="C237" s="650" t="s">
        <v>2687</v>
      </c>
      <c r="D237" s="650" t="s">
        <v>2688</v>
      </c>
      <c r="E237" s="650" t="s">
        <v>3327</v>
      </c>
      <c r="F237" s="653"/>
      <c r="G237" s="653"/>
      <c r="H237" s="666">
        <v>0</v>
      </c>
      <c r="I237" s="653">
        <v>1</v>
      </c>
      <c r="J237" s="653">
        <v>218.09974515609628</v>
      </c>
      <c r="K237" s="666">
        <v>1</v>
      </c>
      <c r="L237" s="653">
        <v>1</v>
      </c>
      <c r="M237" s="654">
        <v>218.09974515609628</v>
      </c>
    </row>
    <row r="238" spans="1:13" ht="14.4" customHeight="1" x14ac:dyDescent="0.3">
      <c r="A238" s="649" t="s">
        <v>609</v>
      </c>
      <c r="B238" s="650" t="s">
        <v>3195</v>
      </c>
      <c r="C238" s="650" t="s">
        <v>1292</v>
      </c>
      <c r="D238" s="650" t="s">
        <v>3196</v>
      </c>
      <c r="E238" s="650" t="s">
        <v>3197</v>
      </c>
      <c r="F238" s="653"/>
      <c r="G238" s="653"/>
      <c r="H238" s="666">
        <v>0</v>
      </c>
      <c r="I238" s="653">
        <v>9</v>
      </c>
      <c r="J238" s="653">
        <v>326.97020207202667</v>
      </c>
      <c r="K238" s="666">
        <v>1</v>
      </c>
      <c r="L238" s="653">
        <v>9</v>
      </c>
      <c r="M238" s="654">
        <v>326.97020207202667</v>
      </c>
    </row>
    <row r="239" spans="1:13" ht="14.4" customHeight="1" x14ac:dyDescent="0.3">
      <c r="A239" s="649" t="s">
        <v>609</v>
      </c>
      <c r="B239" s="650" t="s">
        <v>3287</v>
      </c>
      <c r="C239" s="650" t="s">
        <v>2221</v>
      </c>
      <c r="D239" s="650" t="s">
        <v>2222</v>
      </c>
      <c r="E239" s="650" t="s">
        <v>3289</v>
      </c>
      <c r="F239" s="653"/>
      <c r="G239" s="653"/>
      <c r="H239" s="666">
        <v>0</v>
      </c>
      <c r="I239" s="653">
        <v>1</v>
      </c>
      <c r="J239" s="653">
        <v>62.049999999999969</v>
      </c>
      <c r="K239" s="666">
        <v>1</v>
      </c>
      <c r="L239" s="653">
        <v>1</v>
      </c>
      <c r="M239" s="654">
        <v>62.049999999999969</v>
      </c>
    </row>
    <row r="240" spans="1:13" ht="14.4" customHeight="1" x14ac:dyDescent="0.3">
      <c r="A240" s="649" t="s">
        <v>609</v>
      </c>
      <c r="B240" s="650" t="s">
        <v>3200</v>
      </c>
      <c r="C240" s="650" t="s">
        <v>1670</v>
      </c>
      <c r="D240" s="650" t="s">
        <v>1671</v>
      </c>
      <c r="E240" s="650" t="s">
        <v>1672</v>
      </c>
      <c r="F240" s="653"/>
      <c r="G240" s="653"/>
      <c r="H240" s="666">
        <v>0</v>
      </c>
      <c r="I240" s="653">
        <v>8</v>
      </c>
      <c r="J240" s="653">
        <v>100739.85351047065</v>
      </c>
      <c r="K240" s="666">
        <v>1</v>
      </c>
      <c r="L240" s="653">
        <v>8</v>
      </c>
      <c r="M240" s="654">
        <v>100739.85351047065</v>
      </c>
    </row>
    <row r="241" spans="1:13" ht="14.4" customHeight="1" x14ac:dyDescent="0.3">
      <c r="A241" s="649" t="s">
        <v>609</v>
      </c>
      <c r="B241" s="650" t="s">
        <v>3201</v>
      </c>
      <c r="C241" s="650" t="s">
        <v>1632</v>
      </c>
      <c r="D241" s="650" t="s">
        <v>1633</v>
      </c>
      <c r="E241" s="650" t="s">
        <v>1634</v>
      </c>
      <c r="F241" s="653"/>
      <c r="G241" s="653"/>
      <c r="H241" s="666">
        <v>0</v>
      </c>
      <c r="I241" s="653">
        <v>719</v>
      </c>
      <c r="J241" s="653">
        <v>32964.996123700643</v>
      </c>
      <c r="K241" s="666">
        <v>1</v>
      </c>
      <c r="L241" s="653">
        <v>719</v>
      </c>
      <c r="M241" s="654">
        <v>32964.996123700643</v>
      </c>
    </row>
    <row r="242" spans="1:13" ht="14.4" customHeight="1" x14ac:dyDescent="0.3">
      <c r="A242" s="649" t="s">
        <v>609</v>
      </c>
      <c r="B242" s="650" t="s">
        <v>3202</v>
      </c>
      <c r="C242" s="650" t="s">
        <v>1544</v>
      </c>
      <c r="D242" s="650" t="s">
        <v>3203</v>
      </c>
      <c r="E242" s="650" t="s">
        <v>3204</v>
      </c>
      <c r="F242" s="653"/>
      <c r="G242" s="653"/>
      <c r="H242" s="666">
        <v>0</v>
      </c>
      <c r="I242" s="653">
        <v>9</v>
      </c>
      <c r="J242" s="653">
        <v>1522.0079658988577</v>
      </c>
      <c r="K242" s="666">
        <v>1</v>
      </c>
      <c r="L242" s="653">
        <v>9</v>
      </c>
      <c r="M242" s="654">
        <v>1522.0079658988577</v>
      </c>
    </row>
    <row r="243" spans="1:13" ht="14.4" customHeight="1" x14ac:dyDescent="0.3">
      <c r="A243" s="649" t="s">
        <v>609</v>
      </c>
      <c r="B243" s="650" t="s">
        <v>3202</v>
      </c>
      <c r="C243" s="650" t="s">
        <v>1567</v>
      </c>
      <c r="D243" s="650" t="s">
        <v>3205</v>
      </c>
      <c r="E243" s="650" t="s">
        <v>3206</v>
      </c>
      <c r="F243" s="653"/>
      <c r="G243" s="653"/>
      <c r="H243" s="666">
        <v>0</v>
      </c>
      <c r="I243" s="653">
        <v>214.6</v>
      </c>
      <c r="J243" s="653">
        <v>22183.824970122849</v>
      </c>
      <c r="K243" s="666">
        <v>1</v>
      </c>
      <c r="L243" s="653">
        <v>214.6</v>
      </c>
      <c r="M243" s="654">
        <v>22183.824970122849</v>
      </c>
    </row>
    <row r="244" spans="1:13" ht="14.4" customHeight="1" x14ac:dyDescent="0.3">
      <c r="A244" s="649" t="s">
        <v>609</v>
      </c>
      <c r="B244" s="650" t="s">
        <v>3202</v>
      </c>
      <c r="C244" s="650" t="s">
        <v>2376</v>
      </c>
      <c r="D244" s="650" t="s">
        <v>3290</v>
      </c>
      <c r="E244" s="650" t="s">
        <v>3291</v>
      </c>
      <c r="F244" s="653"/>
      <c r="G244" s="653"/>
      <c r="H244" s="666">
        <v>0</v>
      </c>
      <c r="I244" s="653">
        <v>5</v>
      </c>
      <c r="J244" s="653">
        <v>601.00020540618561</v>
      </c>
      <c r="K244" s="666">
        <v>1</v>
      </c>
      <c r="L244" s="653">
        <v>5</v>
      </c>
      <c r="M244" s="654">
        <v>601.00020540618561</v>
      </c>
    </row>
    <row r="245" spans="1:13" ht="14.4" customHeight="1" x14ac:dyDescent="0.3">
      <c r="A245" s="649" t="s">
        <v>609</v>
      </c>
      <c r="B245" s="650" t="s">
        <v>3207</v>
      </c>
      <c r="C245" s="650" t="s">
        <v>1652</v>
      </c>
      <c r="D245" s="650" t="s">
        <v>1653</v>
      </c>
      <c r="E245" s="650" t="s">
        <v>1565</v>
      </c>
      <c r="F245" s="653"/>
      <c r="G245" s="653"/>
      <c r="H245" s="666">
        <v>0</v>
      </c>
      <c r="I245" s="653">
        <v>4.2000000000000011</v>
      </c>
      <c r="J245" s="653">
        <v>1050.1197066954348</v>
      </c>
      <c r="K245" s="666">
        <v>1</v>
      </c>
      <c r="L245" s="653">
        <v>4.2000000000000011</v>
      </c>
      <c r="M245" s="654">
        <v>1050.1197066954348</v>
      </c>
    </row>
    <row r="246" spans="1:13" ht="14.4" customHeight="1" x14ac:dyDescent="0.3">
      <c r="A246" s="649" t="s">
        <v>609</v>
      </c>
      <c r="B246" s="650" t="s">
        <v>3208</v>
      </c>
      <c r="C246" s="650" t="s">
        <v>1636</v>
      </c>
      <c r="D246" s="650" t="s">
        <v>1637</v>
      </c>
      <c r="E246" s="650" t="s">
        <v>3209</v>
      </c>
      <c r="F246" s="653"/>
      <c r="G246" s="653"/>
      <c r="H246" s="666">
        <v>0</v>
      </c>
      <c r="I246" s="653">
        <v>5</v>
      </c>
      <c r="J246" s="653">
        <v>691.79999999999973</v>
      </c>
      <c r="K246" s="666">
        <v>1</v>
      </c>
      <c r="L246" s="653">
        <v>5</v>
      </c>
      <c r="M246" s="654">
        <v>691.79999999999973</v>
      </c>
    </row>
    <row r="247" spans="1:13" ht="14.4" customHeight="1" x14ac:dyDescent="0.3">
      <c r="A247" s="649" t="s">
        <v>609</v>
      </c>
      <c r="B247" s="650" t="s">
        <v>3208</v>
      </c>
      <c r="C247" s="650" t="s">
        <v>1655</v>
      </c>
      <c r="D247" s="650" t="s">
        <v>3210</v>
      </c>
      <c r="E247" s="650" t="s">
        <v>1634</v>
      </c>
      <c r="F247" s="653"/>
      <c r="G247" s="653"/>
      <c r="H247" s="666">
        <v>0</v>
      </c>
      <c r="I247" s="653">
        <v>20</v>
      </c>
      <c r="J247" s="653">
        <v>1504.4</v>
      </c>
      <c r="K247" s="666">
        <v>1</v>
      </c>
      <c r="L247" s="653">
        <v>20</v>
      </c>
      <c r="M247" s="654">
        <v>1504.4</v>
      </c>
    </row>
    <row r="248" spans="1:13" ht="14.4" customHeight="1" x14ac:dyDescent="0.3">
      <c r="A248" s="649" t="s">
        <v>609</v>
      </c>
      <c r="B248" s="650" t="s">
        <v>3211</v>
      </c>
      <c r="C248" s="650" t="s">
        <v>1601</v>
      </c>
      <c r="D248" s="650" t="s">
        <v>1602</v>
      </c>
      <c r="E248" s="650" t="s">
        <v>1603</v>
      </c>
      <c r="F248" s="653"/>
      <c r="G248" s="653"/>
      <c r="H248" s="666">
        <v>0</v>
      </c>
      <c r="I248" s="653">
        <v>9</v>
      </c>
      <c r="J248" s="653">
        <v>13455</v>
      </c>
      <c r="K248" s="666">
        <v>1</v>
      </c>
      <c r="L248" s="653">
        <v>9</v>
      </c>
      <c r="M248" s="654">
        <v>13455</v>
      </c>
    </row>
    <row r="249" spans="1:13" ht="14.4" customHeight="1" x14ac:dyDescent="0.3">
      <c r="A249" s="649" t="s">
        <v>609</v>
      </c>
      <c r="B249" s="650" t="s">
        <v>3212</v>
      </c>
      <c r="C249" s="650" t="s">
        <v>1640</v>
      </c>
      <c r="D249" s="650" t="s">
        <v>1641</v>
      </c>
      <c r="E249" s="650" t="s">
        <v>3213</v>
      </c>
      <c r="F249" s="653"/>
      <c r="G249" s="653"/>
      <c r="H249" s="666">
        <v>0</v>
      </c>
      <c r="I249" s="653">
        <v>1</v>
      </c>
      <c r="J249" s="653">
        <v>153.59493481507377</v>
      </c>
      <c r="K249" s="666">
        <v>1</v>
      </c>
      <c r="L249" s="653">
        <v>1</v>
      </c>
      <c r="M249" s="654">
        <v>153.59493481507377</v>
      </c>
    </row>
    <row r="250" spans="1:13" ht="14.4" customHeight="1" x14ac:dyDescent="0.3">
      <c r="A250" s="649" t="s">
        <v>609</v>
      </c>
      <c r="B250" s="650" t="s">
        <v>3216</v>
      </c>
      <c r="C250" s="650" t="s">
        <v>1667</v>
      </c>
      <c r="D250" s="650" t="s">
        <v>2749</v>
      </c>
      <c r="E250" s="650" t="s">
        <v>3218</v>
      </c>
      <c r="F250" s="653"/>
      <c r="G250" s="653"/>
      <c r="H250" s="666">
        <v>0</v>
      </c>
      <c r="I250" s="653">
        <v>20</v>
      </c>
      <c r="J250" s="653">
        <v>1480</v>
      </c>
      <c r="K250" s="666">
        <v>1</v>
      </c>
      <c r="L250" s="653">
        <v>20</v>
      </c>
      <c r="M250" s="654">
        <v>1480</v>
      </c>
    </row>
    <row r="251" spans="1:13" ht="14.4" customHeight="1" x14ac:dyDescent="0.3">
      <c r="A251" s="649" t="s">
        <v>609</v>
      </c>
      <c r="B251" s="650" t="s">
        <v>3216</v>
      </c>
      <c r="C251" s="650" t="s">
        <v>1628</v>
      </c>
      <c r="D251" s="650" t="s">
        <v>2749</v>
      </c>
      <c r="E251" s="650" t="s">
        <v>3219</v>
      </c>
      <c r="F251" s="653"/>
      <c r="G251" s="653"/>
      <c r="H251" s="666">
        <v>0</v>
      </c>
      <c r="I251" s="653">
        <v>40</v>
      </c>
      <c r="J251" s="653">
        <v>3544</v>
      </c>
      <c r="K251" s="666">
        <v>1</v>
      </c>
      <c r="L251" s="653">
        <v>40</v>
      </c>
      <c r="M251" s="654">
        <v>3544</v>
      </c>
    </row>
    <row r="252" spans="1:13" ht="14.4" customHeight="1" x14ac:dyDescent="0.3">
      <c r="A252" s="649" t="s">
        <v>609</v>
      </c>
      <c r="B252" s="650" t="s">
        <v>3216</v>
      </c>
      <c r="C252" s="650" t="s">
        <v>2748</v>
      </c>
      <c r="D252" s="650" t="s">
        <v>2749</v>
      </c>
      <c r="E252" s="650" t="s">
        <v>2750</v>
      </c>
      <c r="F252" s="653"/>
      <c r="G252" s="653"/>
      <c r="H252" s="666">
        <v>0</v>
      </c>
      <c r="I252" s="653">
        <v>30</v>
      </c>
      <c r="J252" s="653">
        <v>1793.6999999999998</v>
      </c>
      <c r="K252" s="666">
        <v>1</v>
      </c>
      <c r="L252" s="653">
        <v>30</v>
      </c>
      <c r="M252" s="654">
        <v>1793.6999999999998</v>
      </c>
    </row>
    <row r="253" spans="1:13" ht="14.4" customHeight="1" x14ac:dyDescent="0.3">
      <c r="A253" s="649" t="s">
        <v>609</v>
      </c>
      <c r="B253" s="650" t="s">
        <v>3220</v>
      </c>
      <c r="C253" s="650" t="s">
        <v>1663</v>
      </c>
      <c r="D253" s="650" t="s">
        <v>1664</v>
      </c>
      <c r="E253" s="650" t="s">
        <v>3222</v>
      </c>
      <c r="F253" s="653"/>
      <c r="G253" s="653"/>
      <c r="H253" s="666">
        <v>0</v>
      </c>
      <c r="I253" s="653">
        <v>6</v>
      </c>
      <c r="J253" s="653">
        <v>326.58</v>
      </c>
      <c r="K253" s="666">
        <v>1</v>
      </c>
      <c r="L253" s="653">
        <v>6</v>
      </c>
      <c r="M253" s="654">
        <v>326.58</v>
      </c>
    </row>
    <row r="254" spans="1:13" ht="14.4" customHeight="1" x14ac:dyDescent="0.3">
      <c r="A254" s="649" t="s">
        <v>609</v>
      </c>
      <c r="B254" s="650" t="s">
        <v>3296</v>
      </c>
      <c r="C254" s="650" t="s">
        <v>2392</v>
      </c>
      <c r="D254" s="650" t="s">
        <v>2393</v>
      </c>
      <c r="E254" s="650" t="s">
        <v>3209</v>
      </c>
      <c r="F254" s="653"/>
      <c r="G254" s="653"/>
      <c r="H254" s="666">
        <v>0</v>
      </c>
      <c r="I254" s="653">
        <v>3</v>
      </c>
      <c r="J254" s="653">
        <v>172.10999999999996</v>
      </c>
      <c r="K254" s="666">
        <v>1</v>
      </c>
      <c r="L254" s="653">
        <v>3</v>
      </c>
      <c r="M254" s="654">
        <v>172.10999999999996</v>
      </c>
    </row>
    <row r="255" spans="1:13" ht="14.4" customHeight="1" x14ac:dyDescent="0.3">
      <c r="A255" s="649" t="s">
        <v>609</v>
      </c>
      <c r="B255" s="650" t="s">
        <v>3225</v>
      </c>
      <c r="C255" s="650" t="s">
        <v>1687</v>
      </c>
      <c r="D255" s="650" t="s">
        <v>3226</v>
      </c>
      <c r="E255" s="650" t="s">
        <v>3227</v>
      </c>
      <c r="F255" s="653"/>
      <c r="G255" s="653"/>
      <c r="H255" s="666">
        <v>0</v>
      </c>
      <c r="I255" s="653">
        <v>112</v>
      </c>
      <c r="J255" s="653">
        <v>4019.0405206017613</v>
      </c>
      <c r="K255" s="666">
        <v>1</v>
      </c>
      <c r="L255" s="653">
        <v>112</v>
      </c>
      <c r="M255" s="654">
        <v>4019.0405206017613</v>
      </c>
    </row>
    <row r="256" spans="1:13" ht="14.4" customHeight="1" x14ac:dyDescent="0.3">
      <c r="A256" s="649" t="s">
        <v>609</v>
      </c>
      <c r="B256" s="650" t="s">
        <v>3225</v>
      </c>
      <c r="C256" s="650" t="s">
        <v>1690</v>
      </c>
      <c r="D256" s="650" t="s">
        <v>1691</v>
      </c>
      <c r="E256" s="650" t="s">
        <v>3228</v>
      </c>
      <c r="F256" s="653"/>
      <c r="G256" s="653"/>
      <c r="H256" s="666">
        <v>0</v>
      </c>
      <c r="I256" s="653">
        <v>1</v>
      </c>
      <c r="J256" s="653">
        <v>1834.9088221617767</v>
      </c>
      <c r="K256" s="666">
        <v>1</v>
      </c>
      <c r="L256" s="653">
        <v>1</v>
      </c>
      <c r="M256" s="654">
        <v>1834.9088221617767</v>
      </c>
    </row>
    <row r="257" spans="1:13" ht="14.4" customHeight="1" x14ac:dyDescent="0.3">
      <c r="A257" s="649" t="s">
        <v>609</v>
      </c>
      <c r="B257" s="650" t="s">
        <v>3236</v>
      </c>
      <c r="C257" s="650" t="s">
        <v>1413</v>
      </c>
      <c r="D257" s="650" t="s">
        <v>1414</v>
      </c>
      <c r="E257" s="650" t="s">
        <v>1415</v>
      </c>
      <c r="F257" s="653"/>
      <c r="G257" s="653"/>
      <c r="H257" s="666">
        <v>0</v>
      </c>
      <c r="I257" s="653">
        <v>1</v>
      </c>
      <c r="J257" s="653">
        <v>714.44214171206079</v>
      </c>
      <c r="K257" s="666">
        <v>1</v>
      </c>
      <c r="L257" s="653">
        <v>1</v>
      </c>
      <c r="M257" s="654">
        <v>714.44214171206079</v>
      </c>
    </row>
    <row r="258" spans="1:13" ht="14.4" customHeight="1" x14ac:dyDescent="0.3">
      <c r="A258" s="649" t="s">
        <v>609</v>
      </c>
      <c r="B258" s="650" t="s">
        <v>3236</v>
      </c>
      <c r="C258" s="650" t="s">
        <v>1473</v>
      </c>
      <c r="D258" s="650" t="s">
        <v>3237</v>
      </c>
      <c r="E258" s="650" t="s">
        <v>1475</v>
      </c>
      <c r="F258" s="653"/>
      <c r="G258" s="653"/>
      <c r="H258" s="666">
        <v>0</v>
      </c>
      <c r="I258" s="653">
        <v>4</v>
      </c>
      <c r="J258" s="653">
        <v>4121.4799999999996</v>
      </c>
      <c r="K258" s="666">
        <v>1</v>
      </c>
      <c r="L258" s="653">
        <v>4</v>
      </c>
      <c r="M258" s="654">
        <v>4121.4799999999996</v>
      </c>
    </row>
    <row r="259" spans="1:13" ht="14.4" customHeight="1" x14ac:dyDescent="0.3">
      <c r="A259" s="649" t="s">
        <v>609</v>
      </c>
      <c r="B259" s="650" t="s">
        <v>3238</v>
      </c>
      <c r="C259" s="650" t="s">
        <v>2716</v>
      </c>
      <c r="D259" s="650" t="s">
        <v>2717</v>
      </c>
      <c r="E259" s="650" t="s">
        <v>3328</v>
      </c>
      <c r="F259" s="653"/>
      <c r="G259" s="653"/>
      <c r="H259" s="666">
        <v>0</v>
      </c>
      <c r="I259" s="653">
        <v>2</v>
      </c>
      <c r="J259" s="653">
        <v>59.18</v>
      </c>
      <c r="K259" s="666">
        <v>1</v>
      </c>
      <c r="L259" s="653">
        <v>2</v>
      </c>
      <c r="M259" s="654">
        <v>59.18</v>
      </c>
    </row>
    <row r="260" spans="1:13" ht="14.4" customHeight="1" x14ac:dyDescent="0.3">
      <c r="A260" s="649" t="s">
        <v>609</v>
      </c>
      <c r="B260" s="650" t="s">
        <v>3238</v>
      </c>
      <c r="C260" s="650" t="s">
        <v>1332</v>
      </c>
      <c r="D260" s="650" t="s">
        <v>1333</v>
      </c>
      <c r="E260" s="650" t="s">
        <v>1334</v>
      </c>
      <c r="F260" s="653"/>
      <c r="G260" s="653"/>
      <c r="H260" s="666">
        <v>0</v>
      </c>
      <c r="I260" s="653">
        <v>2</v>
      </c>
      <c r="J260" s="653">
        <v>122.6794002525571</v>
      </c>
      <c r="K260" s="666">
        <v>1</v>
      </c>
      <c r="L260" s="653">
        <v>2</v>
      </c>
      <c r="M260" s="654">
        <v>122.6794002525571</v>
      </c>
    </row>
    <row r="261" spans="1:13" ht="14.4" customHeight="1" x14ac:dyDescent="0.3">
      <c r="A261" s="649" t="s">
        <v>609</v>
      </c>
      <c r="B261" s="650" t="s">
        <v>3243</v>
      </c>
      <c r="C261" s="650" t="s">
        <v>2317</v>
      </c>
      <c r="D261" s="650" t="s">
        <v>3299</v>
      </c>
      <c r="E261" s="650" t="s">
        <v>3300</v>
      </c>
      <c r="F261" s="653"/>
      <c r="G261" s="653"/>
      <c r="H261" s="666">
        <v>0</v>
      </c>
      <c r="I261" s="653">
        <v>1</v>
      </c>
      <c r="J261" s="653">
        <v>84.18</v>
      </c>
      <c r="K261" s="666">
        <v>1</v>
      </c>
      <c r="L261" s="653">
        <v>1</v>
      </c>
      <c r="M261" s="654">
        <v>84.18</v>
      </c>
    </row>
    <row r="262" spans="1:13" ht="14.4" customHeight="1" x14ac:dyDescent="0.3">
      <c r="A262" s="649" t="s">
        <v>609</v>
      </c>
      <c r="B262" s="650" t="s">
        <v>3243</v>
      </c>
      <c r="C262" s="650" t="s">
        <v>1380</v>
      </c>
      <c r="D262" s="650" t="s">
        <v>3244</v>
      </c>
      <c r="E262" s="650" t="s">
        <v>3245</v>
      </c>
      <c r="F262" s="653"/>
      <c r="G262" s="653"/>
      <c r="H262" s="666">
        <v>0</v>
      </c>
      <c r="I262" s="653">
        <v>3</v>
      </c>
      <c r="J262" s="653">
        <v>1012.7499999999995</v>
      </c>
      <c r="K262" s="666">
        <v>1</v>
      </c>
      <c r="L262" s="653">
        <v>3</v>
      </c>
      <c r="M262" s="654">
        <v>1012.7499999999995</v>
      </c>
    </row>
    <row r="263" spans="1:13" ht="14.4" customHeight="1" x14ac:dyDescent="0.3">
      <c r="A263" s="649" t="s">
        <v>609</v>
      </c>
      <c r="B263" s="650" t="s">
        <v>3329</v>
      </c>
      <c r="C263" s="650" t="s">
        <v>2732</v>
      </c>
      <c r="D263" s="650" t="s">
        <v>2733</v>
      </c>
      <c r="E263" s="650" t="s">
        <v>2734</v>
      </c>
      <c r="F263" s="653"/>
      <c r="G263" s="653"/>
      <c r="H263" s="666">
        <v>0</v>
      </c>
      <c r="I263" s="653">
        <v>1</v>
      </c>
      <c r="J263" s="653">
        <v>414.93000000000023</v>
      </c>
      <c r="K263" s="666">
        <v>1</v>
      </c>
      <c r="L263" s="653">
        <v>1</v>
      </c>
      <c r="M263" s="654">
        <v>414.93000000000023</v>
      </c>
    </row>
    <row r="264" spans="1:13" ht="14.4" customHeight="1" x14ac:dyDescent="0.3">
      <c r="A264" s="649" t="s">
        <v>609</v>
      </c>
      <c r="B264" s="650" t="s">
        <v>3303</v>
      </c>
      <c r="C264" s="650" t="s">
        <v>2257</v>
      </c>
      <c r="D264" s="650" t="s">
        <v>3304</v>
      </c>
      <c r="E264" s="650" t="s">
        <v>3305</v>
      </c>
      <c r="F264" s="653"/>
      <c r="G264" s="653"/>
      <c r="H264" s="666">
        <v>0</v>
      </c>
      <c r="I264" s="653">
        <v>1</v>
      </c>
      <c r="J264" s="653">
        <v>47.330000000000013</v>
      </c>
      <c r="K264" s="666">
        <v>1</v>
      </c>
      <c r="L264" s="653">
        <v>1</v>
      </c>
      <c r="M264" s="654">
        <v>47.330000000000013</v>
      </c>
    </row>
    <row r="265" spans="1:13" ht="14.4" customHeight="1" x14ac:dyDescent="0.3">
      <c r="A265" s="649" t="s">
        <v>609</v>
      </c>
      <c r="B265" s="650" t="s">
        <v>3303</v>
      </c>
      <c r="C265" s="650" t="s">
        <v>2699</v>
      </c>
      <c r="D265" s="650" t="s">
        <v>3330</v>
      </c>
      <c r="E265" s="650" t="s">
        <v>3331</v>
      </c>
      <c r="F265" s="653"/>
      <c r="G265" s="653"/>
      <c r="H265" s="666">
        <v>0</v>
      </c>
      <c r="I265" s="653">
        <v>2</v>
      </c>
      <c r="J265" s="653">
        <v>211.63127704665808</v>
      </c>
      <c r="K265" s="666">
        <v>1</v>
      </c>
      <c r="L265" s="653">
        <v>2</v>
      </c>
      <c r="M265" s="654">
        <v>211.63127704665808</v>
      </c>
    </row>
    <row r="266" spans="1:13" ht="14.4" customHeight="1" x14ac:dyDescent="0.3">
      <c r="A266" s="649" t="s">
        <v>609</v>
      </c>
      <c r="B266" s="650" t="s">
        <v>3246</v>
      </c>
      <c r="C266" s="650" t="s">
        <v>2283</v>
      </c>
      <c r="D266" s="650" t="s">
        <v>2284</v>
      </c>
      <c r="E266" s="650" t="s">
        <v>3309</v>
      </c>
      <c r="F266" s="653"/>
      <c r="G266" s="653"/>
      <c r="H266" s="666">
        <v>0</v>
      </c>
      <c r="I266" s="653">
        <v>4</v>
      </c>
      <c r="J266" s="653">
        <v>487.08046047208131</v>
      </c>
      <c r="K266" s="666">
        <v>1</v>
      </c>
      <c r="L266" s="653">
        <v>4</v>
      </c>
      <c r="M266" s="654">
        <v>487.08046047208131</v>
      </c>
    </row>
    <row r="267" spans="1:13" ht="14.4" customHeight="1" x14ac:dyDescent="0.3">
      <c r="A267" s="649" t="s">
        <v>609</v>
      </c>
      <c r="B267" s="650" t="s">
        <v>3246</v>
      </c>
      <c r="C267" s="650" t="s">
        <v>1451</v>
      </c>
      <c r="D267" s="650" t="s">
        <v>1312</v>
      </c>
      <c r="E267" s="650" t="s">
        <v>3247</v>
      </c>
      <c r="F267" s="653"/>
      <c r="G267" s="653"/>
      <c r="H267" s="666">
        <v>0</v>
      </c>
      <c r="I267" s="653">
        <v>2</v>
      </c>
      <c r="J267" s="653">
        <v>324.39920082638213</v>
      </c>
      <c r="K267" s="666">
        <v>1</v>
      </c>
      <c r="L267" s="653">
        <v>2</v>
      </c>
      <c r="M267" s="654">
        <v>324.39920082638213</v>
      </c>
    </row>
    <row r="268" spans="1:13" ht="14.4" customHeight="1" x14ac:dyDescent="0.3">
      <c r="A268" s="649" t="s">
        <v>609</v>
      </c>
      <c r="B268" s="650" t="s">
        <v>3249</v>
      </c>
      <c r="C268" s="650" t="s">
        <v>1454</v>
      </c>
      <c r="D268" s="650" t="s">
        <v>3250</v>
      </c>
      <c r="E268" s="650" t="s">
        <v>3251</v>
      </c>
      <c r="F268" s="653"/>
      <c r="G268" s="653"/>
      <c r="H268" s="666">
        <v>0</v>
      </c>
      <c r="I268" s="653">
        <v>1</v>
      </c>
      <c r="J268" s="653">
        <v>151.25</v>
      </c>
      <c r="K268" s="666">
        <v>1</v>
      </c>
      <c r="L268" s="653">
        <v>1</v>
      </c>
      <c r="M268" s="654">
        <v>151.25</v>
      </c>
    </row>
    <row r="269" spans="1:13" ht="14.4" customHeight="1" x14ac:dyDescent="0.3">
      <c r="A269" s="649" t="s">
        <v>609</v>
      </c>
      <c r="B269" s="650" t="s">
        <v>3252</v>
      </c>
      <c r="C269" s="650" t="s">
        <v>1438</v>
      </c>
      <c r="D269" s="650" t="s">
        <v>1439</v>
      </c>
      <c r="E269" s="650" t="s">
        <v>1436</v>
      </c>
      <c r="F269" s="653"/>
      <c r="G269" s="653"/>
      <c r="H269" s="666">
        <v>0</v>
      </c>
      <c r="I269" s="653">
        <v>2</v>
      </c>
      <c r="J269" s="653">
        <v>336.24962756958178</v>
      </c>
      <c r="K269" s="666">
        <v>1</v>
      </c>
      <c r="L269" s="653">
        <v>2</v>
      </c>
      <c r="M269" s="654">
        <v>336.24962756958178</v>
      </c>
    </row>
    <row r="270" spans="1:13" ht="14.4" customHeight="1" x14ac:dyDescent="0.3">
      <c r="A270" s="649" t="s">
        <v>609</v>
      </c>
      <c r="B270" s="650" t="s">
        <v>3311</v>
      </c>
      <c r="C270" s="650" t="s">
        <v>2207</v>
      </c>
      <c r="D270" s="650" t="s">
        <v>2208</v>
      </c>
      <c r="E270" s="650" t="s">
        <v>1901</v>
      </c>
      <c r="F270" s="653"/>
      <c r="G270" s="653"/>
      <c r="H270" s="666">
        <v>0</v>
      </c>
      <c r="I270" s="653">
        <v>1</v>
      </c>
      <c r="J270" s="653">
        <v>94.959789294217757</v>
      </c>
      <c r="K270" s="666">
        <v>1</v>
      </c>
      <c r="L270" s="653">
        <v>1</v>
      </c>
      <c r="M270" s="654">
        <v>94.959789294217757</v>
      </c>
    </row>
    <row r="271" spans="1:13" ht="14.4" customHeight="1" x14ac:dyDescent="0.3">
      <c r="A271" s="649" t="s">
        <v>609</v>
      </c>
      <c r="B271" s="650" t="s">
        <v>3253</v>
      </c>
      <c r="C271" s="650" t="s">
        <v>2712</v>
      </c>
      <c r="D271" s="650" t="s">
        <v>2713</v>
      </c>
      <c r="E271" s="650" t="s">
        <v>3332</v>
      </c>
      <c r="F271" s="653"/>
      <c r="G271" s="653"/>
      <c r="H271" s="666">
        <v>0</v>
      </c>
      <c r="I271" s="653">
        <v>2</v>
      </c>
      <c r="J271" s="653">
        <v>255.97000000000003</v>
      </c>
      <c r="K271" s="666">
        <v>1</v>
      </c>
      <c r="L271" s="653">
        <v>2</v>
      </c>
      <c r="M271" s="654">
        <v>255.97000000000003</v>
      </c>
    </row>
    <row r="272" spans="1:13" ht="14.4" customHeight="1" x14ac:dyDescent="0.3">
      <c r="A272" s="649" t="s">
        <v>609</v>
      </c>
      <c r="B272" s="650" t="s">
        <v>3255</v>
      </c>
      <c r="C272" s="650" t="s">
        <v>2252</v>
      </c>
      <c r="D272" s="650" t="s">
        <v>1377</v>
      </c>
      <c r="E272" s="650" t="s">
        <v>2079</v>
      </c>
      <c r="F272" s="653"/>
      <c r="G272" s="653"/>
      <c r="H272" s="666">
        <v>0</v>
      </c>
      <c r="I272" s="653">
        <v>2</v>
      </c>
      <c r="J272" s="653">
        <v>115.96011670854801</v>
      </c>
      <c r="K272" s="666">
        <v>1</v>
      </c>
      <c r="L272" s="653">
        <v>2</v>
      </c>
      <c r="M272" s="654">
        <v>115.96011670854801</v>
      </c>
    </row>
    <row r="273" spans="1:13" ht="14.4" customHeight="1" x14ac:dyDescent="0.3">
      <c r="A273" s="649" t="s">
        <v>609</v>
      </c>
      <c r="B273" s="650" t="s">
        <v>3333</v>
      </c>
      <c r="C273" s="650" t="s">
        <v>2701</v>
      </c>
      <c r="D273" s="650" t="s">
        <v>2702</v>
      </c>
      <c r="E273" s="650" t="s">
        <v>1346</v>
      </c>
      <c r="F273" s="653"/>
      <c r="G273" s="653"/>
      <c r="H273" s="666">
        <v>0</v>
      </c>
      <c r="I273" s="653">
        <v>1</v>
      </c>
      <c r="J273" s="653">
        <v>89.080674441064104</v>
      </c>
      <c r="K273" s="666">
        <v>1</v>
      </c>
      <c r="L273" s="653">
        <v>1</v>
      </c>
      <c r="M273" s="654">
        <v>89.080674441064104</v>
      </c>
    </row>
    <row r="274" spans="1:13" ht="14.4" customHeight="1" x14ac:dyDescent="0.3">
      <c r="A274" s="649" t="s">
        <v>609</v>
      </c>
      <c r="B274" s="650" t="s">
        <v>3314</v>
      </c>
      <c r="C274" s="650" t="s">
        <v>2172</v>
      </c>
      <c r="D274" s="650" t="s">
        <v>2173</v>
      </c>
      <c r="E274" s="650" t="s">
        <v>3315</v>
      </c>
      <c r="F274" s="653"/>
      <c r="G274" s="653"/>
      <c r="H274" s="666">
        <v>0</v>
      </c>
      <c r="I274" s="653">
        <v>1</v>
      </c>
      <c r="J274" s="653">
        <v>230.24</v>
      </c>
      <c r="K274" s="666">
        <v>1</v>
      </c>
      <c r="L274" s="653">
        <v>1</v>
      </c>
      <c r="M274" s="654">
        <v>230.24</v>
      </c>
    </row>
    <row r="275" spans="1:13" ht="14.4" customHeight="1" x14ac:dyDescent="0.3">
      <c r="A275" s="649" t="s">
        <v>609</v>
      </c>
      <c r="B275" s="650" t="s">
        <v>3256</v>
      </c>
      <c r="C275" s="650" t="s">
        <v>2736</v>
      </c>
      <c r="D275" s="650" t="s">
        <v>3334</v>
      </c>
      <c r="E275" s="650" t="s">
        <v>2342</v>
      </c>
      <c r="F275" s="653"/>
      <c r="G275" s="653"/>
      <c r="H275" s="666">
        <v>0</v>
      </c>
      <c r="I275" s="653">
        <v>28</v>
      </c>
      <c r="J275" s="653">
        <v>1524.88</v>
      </c>
      <c r="K275" s="666">
        <v>1</v>
      </c>
      <c r="L275" s="653">
        <v>28</v>
      </c>
      <c r="M275" s="654">
        <v>1524.88</v>
      </c>
    </row>
    <row r="276" spans="1:13" ht="14.4" customHeight="1" x14ac:dyDescent="0.3">
      <c r="A276" s="649" t="s">
        <v>609</v>
      </c>
      <c r="B276" s="650" t="s">
        <v>3256</v>
      </c>
      <c r="C276" s="650" t="s">
        <v>2739</v>
      </c>
      <c r="D276" s="650" t="s">
        <v>3335</v>
      </c>
      <c r="E276" s="650" t="s">
        <v>2342</v>
      </c>
      <c r="F276" s="653"/>
      <c r="G276" s="653"/>
      <c r="H276" s="666">
        <v>0</v>
      </c>
      <c r="I276" s="653">
        <v>4</v>
      </c>
      <c r="J276" s="653">
        <v>217.84</v>
      </c>
      <c r="K276" s="666">
        <v>1</v>
      </c>
      <c r="L276" s="653">
        <v>4</v>
      </c>
      <c r="M276" s="654">
        <v>217.84</v>
      </c>
    </row>
    <row r="277" spans="1:13" ht="14.4" customHeight="1" x14ac:dyDescent="0.3">
      <c r="A277" s="649" t="s">
        <v>609</v>
      </c>
      <c r="B277" s="650" t="s">
        <v>3256</v>
      </c>
      <c r="C277" s="650" t="s">
        <v>2680</v>
      </c>
      <c r="D277" s="650" t="s">
        <v>3336</v>
      </c>
      <c r="E277" s="650" t="s">
        <v>2342</v>
      </c>
      <c r="F277" s="653"/>
      <c r="G277" s="653"/>
      <c r="H277" s="666">
        <v>0</v>
      </c>
      <c r="I277" s="653">
        <v>4</v>
      </c>
      <c r="J277" s="653">
        <v>217.84</v>
      </c>
      <c r="K277" s="666">
        <v>1</v>
      </c>
      <c r="L277" s="653">
        <v>4</v>
      </c>
      <c r="M277" s="654">
        <v>217.84</v>
      </c>
    </row>
    <row r="278" spans="1:13" ht="14.4" customHeight="1" x14ac:dyDescent="0.3">
      <c r="A278" s="649" t="s">
        <v>609</v>
      </c>
      <c r="B278" s="650" t="s">
        <v>3256</v>
      </c>
      <c r="C278" s="650" t="s">
        <v>1529</v>
      </c>
      <c r="D278" s="650" t="s">
        <v>1519</v>
      </c>
      <c r="E278" s="650" t="s">
        <v>1530</v>
      </c>
      <c r="F278" s="653"/>
      <c r="G278" s="653"/>
      <c r="H278" s="666">
        <v>0</v>
      </c>
      <c r="I278" s="653">
        <v>19</v>
      </c>
      <c r="J278" s="653">
        <v>3484.0296638147083</v>
      </c>
      <c r="K278" s="666">
        <v>1</v>
      </c>
      <c r="L278" s="653">
        <v>19</v>
      </c>
      <c r="M278" s="654">
        <v>3484.0296638147083</v>
      </c>
    </row>
    <row r="279" spans="1:13" ht="14.4" customHeight="1" x14ac:dyDescent="0.3">
      <c r="A279" s="649" t="s">
        <v>609</v>
      </c>
      <c r="B279" s="650" t="s">
        <v>3256</v>
      </c>
      <c r="C279" s="650" t="s">
        <v>1518</v>
      </c>
      <c r="D279" s="650" t="s">
        <v>1519</v>
      </c>
      <c r="E279" s="650" t="s">
        <v>1520</v>
      </c>
      <c r="F279" s="653"/>
      <c r="G279" s="653"/>
      <c r="H279" s="666">
        <v>0</v>
      </c>
      <c r="I279" s="653">
        <v>5</v>
      </c>
      <c r="J279" s="653">
        <v>359.7</v>
      </c>
      <c r="K279" s="666">
        <v>1</v>
      </c>
      <c r="L279" s="653">
        <v>5</v>
      </c>
      <c r="M279" s="654">
        <v>359.7</v>
      </c>
    </row>
    <row r="280" spans="1:13" ht="14.4" customHeight="1" x14ac:dyDescent="0.3">
      <c r="A280" s="649" t="s">
        <v>615</v>
      </c>
      <c r="B280" s="650" t="s">
        <v>3146</v>
      </c>
      <c r="C280" s="650" t="s">
        <v>1388</v>
      </c>
      <c r="D280" s="650" t="s">
        <v>3147</v>
      </c>
      <c r="E280" s="650" t="s">
        <v>3148</v>
      </c>
      <c r="F280" s="653"/>
      <c r="G280" s="653"/>
      <c r="H280" s="666">
        <v>0</v>
      </c>
      <c r="I280" s="653">
        <v>597</v>
      </c>
      <c r="J280" s="653">
        <v>42626.182031436991</v>
      </c>
      <c r="K280" s="666">
        <v>1</v>
      </c>
      <c r="L280" s="653">
        <v>597</v>
      </c>
      <c r="M280" s="654">
        <v>42626.182031436991</v>
      </c>
    </row>
    <row r="281" spans="1:13" ht="14.4" customHeight="1" x14ac:dyDescent="0.3">
      <c r="A281" s="649" t="s">
        <v>615</v>
      </c>
      <c r="B281" s="650" t="s">
        <v>3337</v>
      </c>
      <c r="C281" s="650" t="s">
        <v>1161</v>
      </c>
      <c r="D281" s="650" t="s">
        <v>1162</v>
      </c>
      <c r="E281" s="650" t="s">
        <v>1163</v>
      </c>
      <c r="F281" s="653"/>
      <c r="G281" s="653"/>
      <c r="H281" s="666">
        <v>0</v>
      </c>
      <c r="I281" s="653">
        <v>2</v>
      </c>
      <c r="J281" s="653">
        <v>263.27895807663663</v>
      </c>
      <c r="K281" s="666">
        <v>1</v>
      </c>
      <c r="L281" s="653">
        <v>2</v>
      </c>
      <c r="M281" s="654">
        <v>263.27895807663663</v>
      </c>
    </row>
    <row r="282" spans="1:13" ht="14.4" customHeight="1" x14ac:dyDescent="0.3">
      <c r="A282" s="649" t="s">
        <v>615</v>
      </c>
      <c r="B282" s="650" t="s">
        <v>3149</v>
      </c>
      <c r="C282" s="650" t="s">
        <v>1417</v>
      </c>
      <c r="D282" s="650" t="s">
        <v>1418</v>
      </c>
      <c r="E282" s="650" t="s">
        <v>1419</v>
      </c>
      <c r="F282" s="653"/>
      <c r="G282" s="653"/>
      <c r="H282" s="666">
        <v>0</v>
      </c>
      <c r="I282" s="653">
        <v>280</v>
      </c>
      <c r="J282" s="653">
        <v>19867.253650081824</v>
      </c>
      <c r="K282" s="666">
        <v>1</v>
      </c>
      <c r="L282" s="653">
        <v>280</v>
      </c>
      <c r="M282" s="654">
        <v>19867.253650081824</v>
      </c>
    </row>
    <row r="283" spans="1:13" ht="14.4" customHeight="1" x14ac:dyDescent="0.3">
      <c r="A283" s="649" t="s">
        <v>615</v>
      </c>
      <c r="B283" s="650" t="s">
        <v>3151</v>
      </c>
      <c r="C283" s="650" t="s">
        <v>1410</v>
      </c>
      <c r="D283" s="650" t="s">
        <v>1341</v>
      </c>
      <c r="E283" s="650" t="s">
        <v>1411</v>
      </c>
      <c r="F283" s="653"/>
      <c r="G283" s="653"/>
      <c r="H283" s="666">
        <v>0</v>
      </c>
      <c r="I283" s="653">
        <v>6</v>
      </c>
      <c r="J283" s="653">
        <v>442.55995081111439</v>
      </c>
      <c r="K283" s="666">
        <v>1</v>
      </c>
      <c r="L283" s="653">
        <v>6</v>
      </c>
      <c r="M283" s="654">
        <v>442.55995081111439</v>
      </c>
    </row>
    <row r="284" spans="1:13" ht="14.4" customHeight="1" x14ac:dyDescent="0.3">
      <c r="A284" s="649" t="s">
        <v>615</v>
      </c>
      <c r="B284" s="650" t="s">
        <v>3152</v>
      </c>
      <c r="C284" s="650" t="s">
        <v>1406</v>
      </c>
      <c r="D284" s="650" t="s">
        <v>1407</v>
      </c>
      <c r="E284" s="650" t="s">
        <v>1408</v>
      </c>
      <c r="F284" s="653"/>
      <c r="G284" s="653"/>
      <c r="H284" s="666">
        <v>0</v>
      </c>
      <c r="I284" s="653">
        <v>16</v>
      </c>
      <c r="J284" s="653">
        <v>7566.1141067909839</v>
      </c>
      <c r="K284" s="666">
        <v>1</v>
      </c>
      <c r="L284" s="653">
        <v>16</v>
      </c>
      <c r="M284" s="654">
        <v>7566.1141067909839</v>
      </c>
    </row>
    <row r="285" spans="1:13" ht="14.4" customHeight="1" x14ac:dyDescent="0.3">
      <c r="A285" s="649" t="s">
        <v>615</v>
      </c>
      <c r="B285" s="650" t="s">
        <v>3153</v>
      </c>
      <c r="C285" s="650" t="s">
        <v>1360</v>
      </c>
      <c r="D285" s="650" t="s">
        <v>1361</v>
      </c>
      <c r="E285" s="650" t="s">
        <v>3155</v>
      </c>
      <c r="F285" s="653"/>
      <c r="G285" s="653"/>
      <c r="H285" s="666">
        <v>0</v>
      </c>
      <c r="I285" s="653">
        <v>1</v>
      </c>
      <c r="J285" s="653">
        <v>98.34</v>
      </c>
      <c r="K285" s="666">
        <v>1</v>
      </c>
      <c r="L285" s="653">
        <v>1</v>
      </c>
      <c r="M285" s="654">
        <v>98.34</v>
      </c>
    </row>
    <row r="286" spans="1:13" ht="14.4" customHeight="1" x14ac:dyDescent="0.3">
      <c r="A286" s="649" t="s">
        <v>615</v>
      </c>
      <c r="B286" s="650" t="s">
        <v>3267</v>
      </c>
      <c r="C286" s="650" t="s">
        <v>2850</v>
      </c>
      <c r="D286" s="650" t="s">
        <v>3338</v>
      </c>
      <c r="E286" s="650" t="s">
        <v>3339</v>
      </c>
      <c r="F286" s="653"/>
      <c r="G286" s="653"/>
      <c r="H286" s="666">
        <v>0</v>
      </c>
      <c r="I286" s="653">
        <v>10</v>
      </c>
      <c r="J286" s="653">
        <v>3893.6573085830682</v>
      </c>
      <c r="K286" s="666">
        <v>1</v>
      </c>
      <c r="L286" s="653">
        <v>10</v>
      </c>
      <c r="M286" s="654">
        <v>3893.6573085830682</v>
      </c>
    </row>
    <row r="287" spans="1:13" ht="14.4" customHeight="1" x14ac:dyDescent="0.3">
      <c r="A287" s="649" t="s">
        <v>615</v>
      </c>
      <c r="B287" s="650" t="s">
        <v>3161</v>
      </c>
      <c r="C287" s="650" t="s">
        <v>1448</v>
      </c>
      <c r="D287" s="650" t="s">
        <v>1319</v>
      </c>
      <c r="E287" s="650" t="s">
        <v>1449</v>
      </c>
      <c r="F287" s="653"/>
      <c r="G287" s="653"/>
      <c r="H287" s="666">
        <v>0</v>
      </c>
      <c r="I287" s="653">
        <v>10</v>
      </c>
      <c r="J287" s="653">
        <v>4140</v>
      </c>
      <c r="K287" s="666">
        <v>1</v>
      </c>
      <c r="L287" s="653">
        <v>10</v>
      </c>
      <c r="M287" s="654">
        <v>4140</v>
      </c>
    </row>
    <row r="288" spans="1:13" ht="14.4" customHeight="1" x14ac:dyDescent="0.3">
      <c r="A288" s="649" t="s">
        <v>615</v>
      </c>
      <c r="B288" s="650" t="s">
        <v>3161</v>
      </c>
      <c r="C288" s="650" t="s">
        <v>1318</v>
      </c>
      <c r="D288" s="650" t="s">
        <v>1319</v>
      </c>
      <c r="E288" s="650" t="s">
        <v>1320</v>
      </c>
      <c r="F288" s="653"/>
      <c r="G288" s="653"/>
      <c r="H288" s="666">
        <v>0</v>
      </c>
      <c r="I288" s="653">
        <v>2</v>
      </c>
      <c r="J288" s="653">
        <v>984.4</v>
      </c>
      <c r="K288" s="666">
        <v>1</v>
      </c>
      <c r="L288" s="653">
        <v>2</v>
      </c>
      <c r="M288" s="654">
        <v>984.4</v>
      </c>
    </row>
    <row r="289" spans="1:13" ht="14.4" customHeight="1" x14ac:dyDescent="0.3">
      <c r="A289" s="649" t="s">
        <v>615</v>
      </c>
      <c r="B289" s="650" t="s">
        <v>3161</v>
      </c>
      <c r="C289" s="650" t="s">
        <v>1352</v>
      </c>
      <c r="D289" s="650" t="s">
        <v>1353</v>
      </c>
      <c r="E289" s="650" t="s">
        <v>3162</v>
      </c>
      <c r="F289" s="653"/>
      <c r="G289" s="653"/>
      <c r="H289" s="666">
        <v>0</v>
      </c>
      <c r="I289" s="653">
        <v>14</v>
      </c>
      <c r="J289" s="653">
        <v>56134.381777726259</v>
      </c>
      <c r="K289" s="666">
        <v>1</v>
      </c>
      <c r="L289" s="653">
        <v>14</v>
      </c>
      <c r="M289" s="654">
        <v>56134.381777726259</v>
      </c>
    </row>
    <row r="290" spans="1:13" ht="14.4" customHeight="1" x14ac:dyDescent="0.3">
      <c r="A290" s="649" t="s">
        <v>615</v>
      </c>
      <c r="B290" s="650" t="s">
        <v>3166</v>
      </c>
      <c r="C290" s="650" t="s">
        <v>2269</v>
      </c>
      <c r="D290" s="650" t="s">
        <v>1301</v>
      </c>
      <c r="E290" s="650" t="s">
        <v>2270</v>
      </c>
      <c r="F290" s="653"/>
      <c r="G290" s="653"/>
      <c r="H290" s="666">
        <v>0</v>
      </c>
      <c r="I290" s="653">
        <v>34</v>
      </c>
      <c r="J290" s="653">
        <v>4602.0845778386265</v>
      </c>
      <c r="K290" s="666">
        <v>1</v>
      </c>
      <c r="L290" s="653">
        <v>34</v>
      </c>
      <c r="M290" s="654">
        <v>4602.0845778386265</v>
      </c>
    </row>
    <row r="291" spans="1:13" ht="14.4" customHeight="1" x14ac:dyDescent="0.3">
      <c r="A291" s="649" t="s">
        <v>615</v>
      </c>
      <c r="B291" s="650" t="s">
        <v>3166</v>
      </c>
      <c r="C291" s="650" t="s">
        <v>1300</v>
      </c>
      <c r="D291" s="650" t="s">
        <v>1301</v>
      </c>
      <c r="E291" s="650" t="s">
        <v>3167</v>
      </c>
      <c r="F291" s="653"/>
      <c r="G291" s="653"/>
      <c r="H291" s="666">
        <v>0</v>
      </c>
      <c r="I291" s="653">
        <v>2</v>
      </c>
      <c r="J291" s="653">
        <v>94.570136060679843</v>
      </c>
      <c r="K291" s="666">
        <v>1</v>
      </c>
      <c r="L291" s="653">
        <v>2</v>
      </c>
      <c r="M291" s="654">
        <v>94.570136060679843</v>
      </c>
    </row>
    <row r="292" spans="1:13" ht="14.4" customHeight="1" x14ac:dyDescent="0.3">
      <c r="A292" s="649" t="s">
        <v>615</v>
      </c>
      <c r="B292" s="650" t="s">
        <v>3169</v>
      </c>
      <c r="C292" s="650" t="s">
        <v>1307</v>
      </c>
      <c r="D292" s="650" t="s">
        <v>3170</v>
      </c>
      <c r="E292" s="650" t="s">
        <v>3171</v>
      </c>
      <c r="F292" s="653"/>
      <c r="G292" s="653"/>
      <c r="H292" s="666">
        <v>0</v>
      </c>
      <c r="I292" s="653">
        <v>1</v>
      </c>
      <c r="J292" s="653">
        <v>110.419999545661</v>
      </c>
      <c r="K292" s="666">
        <v>1</v>
      </c>
      <c r="L292" s="653">
        <v>1</v>
      </c>
      <c r="M292" s="654">
        <v>110.419999545661</v>
      </c>
    </row>
    <row r="293" spans="1:13" ht="14.4" customHeight="1" x14ac:dyDescent="0.3">
      <c r="A293" s="649" t="s">
        <v>615</v>
      </c>
      <c r="B293" s="650" t="s">
        <v>3181</v>
      </c>
      <c r="C293" s="650" t="s">
        <v>1364</v>
      </c>
      <c r="D293" s="650" t="s">
        <v>3182</v>
      </c>
      <c r="E293" s="650" t="s">
        <v>965</v>
      </c>
      <c r="F293" s="653"/>
      <c r="G293" s="653"/>
      <c r="H293" s="666">
        <v>0</v>
      </c>
      <c r="I293" s="653">
        <v>1</v>
      </c>
      <c r="J293" s="653">
        <v>50.630157573828164</v>
      </c>
      <c r="K293" s="666">
        <v>1</v>
      </c>
      <c r="L293" s="653">
        <v>1</v>
      </c>
      <c r="M293" s="654">
        <v>50.630157573828164</v>
      </c>
    </row>
    <row r="294" spans="1:13" ht="14.4" customHeight="1" x14ac:dyDescent="0.3">
      <c r="A294" s="649" t="s">
        <v>615</v>
      </c>
      <c r="B294" s="650" t="s">
        <v>3185</v>
      </c>
      <c r="C294" s="650" t="s">
        <v>2952</v>
      </c>
      <c r="D294" s="650" t="s">
        <v>2953</v>
      </c>
      <c r="E294" s="650" t="s">
        <v>1436</v>
      </c>
      <c r="F294" s="653"/>
      <c r="G294" s="653"/>
      <c r="H294" s="666">
        <v>0</v>
      </c>
      <c r="I294" s="653">
        <v>1</v>
      </c>
      <c r="J294" s="653">
        <v>39.39</v>
      </c>
      <c r="K294" s="666">
        <v>1</v>
      </c>
      <c r="L294" s="653">
        <v>1</v>
      </c>
      <c r="M294" s="654">
        <v>39.39</v>
      </c>
    </row>
    <row r="295" spans="1:13" ht="14.4" customHeight="1" x14ac:dyDescent="0.3">
      <c r="A295" s="649" t="s">
        <v>615</v>
      </c>
      <c r="B295" s="650" t="s">
        <v>3186</v>
      </c>
      <c r="C295" s="650" t="s">
        <v>1424</v>
      </c>
      <c r="D295" s="650" t="s">
        <v>3187</v>
      </c>
      <c r="E295" s="650" t="s">
        <v>1443</v>
      </c>
      <c r="F295" s="653"/>
      <c r="G295" s="653"/>
      <c r="H295" s="666">
        <v>0</v>
      </c>
      <c r="I295" s="653">
        <v>1</v>
      </c>
      <c r="J295" s="653">
        <v>151.34000000000003</v>
      </c>
      <c r="K295" s="666">
        <v>1</v>
      </c>
      <c r="L295" s="653">
        <v>1</v>
      </c>
      <c r="M295" s="654">
        <v>151.34000000000003</v>
      </c>
    </row>
    <row r="296" spans="1:13" ht="14.4" customHeight="1" x14ac:dyDescent="0.3">
      <c r="A296" s="649" t="s">
        <v>615</v>
      </c>
      <c r="B296" s="650" t="s">
        <v>3325</v>
      </c>
      <c r="C296" s="650" t="s">
        <v>2676</v>
      </c>
      <c r="D296" s="650" t="s">
        <v>2677</v>
      </c>
      <c r="E296" s="650" t="s">
        <v>3326</v>
      </c>
      <c r="F296" s="653"/>
      <c r="G296" s="653"/>
      <c r="H296" s="666">
        <v>0</v>
      </c>
      <c r="I296" s="653">
        <v>1</v>
      </c>
      <c r="J296" s="653">
        <v>123.05</v>
      </c>
      <c r="K296" s="666">
        <v>1</v>
      </c>
      <c r="L296" s="653">
        <v>1</v>
      </c>
      <c r="M296" s="654">
        <v>123.05</v>
      </c>
    </row>
    <row r="297" spans="1:13" ht="14.4" customHeight="1" x14ac:dyDescent="0.3">
      <c r="A297" s="649" t="s">
        <v>615</v>
      </c>
      <c r="B297" s="650" t="s">
        <v>3192</v>
      </c>
      <c r="C297" s="650" t="s">
        <v>1469</v>
      </c>
      <c r="D297" s="650" t="s">
        <v>3193</v>
      </c>
      <c r="E297" s="650" t="s">
        <v>3194</v>
      </c>
      <c r="F297" s="653"/>
      <c r="G297" s="653"/>
      <c r="H297" s="666">
        <v>0</v>
      </c>
      <c r="I297" s="653">
        <v>20</v>
      </c>
      <c r="J297" s="653">
        <v>29534.936677490074</v>
      </c>
      <c r="K297" s="666">
        <v>1</v>
      </c>
      <c r="L297" s="653">
        <v>20</v>
      </c>
      <c r="M297" s="654">
        <v>29534.936677490074</v>
      </c>
    </row>
    <row r="298" spans="1:13" ht="14.4" customHeight="1" x14ac:dyDescent="0.3">
      <c r="A298" s="649" t="s">
        <v>615</v>
      </c>
      <c r="B298" s="650" t="s">
        <v>3195</v>
      </c>
      <c r="C298" s="650" t="s">
        <v>2942</v>
      </c>
      <c r="D298" s="650" t="s">
        <v>3340</v>
      </c>
      <c r="E298" s="650" t="s">
        <v>3341</v>
      </c>
      <c r="F298" s="653"/>
      <c r="G298" s="653"/>
      <c r="H298" s="666">
        <v>0</v>
      </c>
      <c r="I298" s="653">
        <v>1</v>
      </c>
      <c r="J298" s="653">
        <v>130.8001654098768</v>
      </c>
      <c r="K298" s="666">
        <v>1</v>
      </c>
      <c r="L298" s="653">
        <v>1</v>
      </c>
      <c r="M298" s="654">
        <v>130.8001654098768</v>
      </c>
    </row>
    <row r="299" spans="1:13" ht="14.4" customHeight="1" x14ac:dyDescent="0.3">
      <c r="A299" s="649" t="s">
        <v>615</v>
      </c>
      <c r="B299" s="650" t="s">
        <v>3200</v>
      </c>
      <c r="C299" s="650" t="s">
        <v>1670</v>
      </c>
      <c r="D299" s="650" t="s">
        <v>1671</v>
      </c>
      <c r="E299" s="650" t="s">
        <v>1672</v>
      </c>
      <c r="F299" s="653"/>
      <c r="G299" s="653"/>
      <c r="H299" s="666">
        <v>0</v>
      </c>
      <c r="I299" s="653">
        <v>3</v>
      </c>
      <c r="J299" s="653">
        <v>37752.953365313777</v>
      </c>
      <c r="K299" s="666">
        <v>1</v>
      </c>
      <c r="L299" s="653">
        <v>3</v>
      </c>
      <c r="M299" s="654">
        <v>37752.953365313777</v>
      </c>
    </row>
    <row r="300" spans="1:13" ht="14.4" customHeight="1" x14ac:dyDescent="0.3">
      <c r="A300" s="649" t="s">
        <v>615</v>
      </c>
      <c r="B300" s="650" t="s">
        <v>3201</v>
      </c>
      <c r="C300" s="650" t="s">
        <v>1632</v>
      </c>
      <c r="D300" s="650" t="s">
        <v>1633</v>
      </c>
      <c r="E300" s="650" t="s">
        <v>1634</v>
      </c>
      <c r="F300" s="653"/>
      <c r="G300" s="653"/>
      <c r="H300" s="666">
        <v>0</v>
      </c>
      <c r="I300" s="653">
        <v>248</v>
      </c>
      <c r="J300" s="653">
        <v>11376.090110437479</v>
      </c>
      <c r="K300" s="666">
        <v>1</v>
      </c>
      <c r="L300" s="653">
        <v>248</v>
      </c>
      <c r="M300" s="654">
        <v>11376.090110437479</v>
      </c>
    </row>
    <row r="301" spans="1:13" ht="14.4" customHeight="1" x14ac:dyDescent="0.3">
      <c r="A301" s="649" t="s">
        <v>615</v>
      </c>
      <c r="B301" s="650" t="s">
        <v>3202</v>
      </c>
      <c r="C301" s="650" t="s">
        <v>1624</v>
      </c>
      <c r="D301" s="650" t="s">
        <v>1625</v>
      </c>
      <c r="E301" s="650" t="s">
        <v>1626</v>
      </c>
      <c r="F301" s="653">
        <v>2.5999999999999956</v>
      </c>
      <c r="G301" s="653">
        <v>446.13399999999916</v>
      </c>
      <c r="H301" s="666">
        <v>1</v>
      </c>
      <c r="I301" s="653"/>
      <c r="J301" s="653"/>
      <c r="K301" s="666">
        <v>0</v>
      </c>
      <c r="L301" s="653">
        <v>2.5999999999999956</v>
      </c>
      <c r="M301" s="654">
        <v>446.13399999999916</v>
      </c>
    </row>
    <row r="302" spans="1:13" ht="14.4" customHeight="1" x14ac:dyDescent="0.3">
      <c r="A302" s="649" t="s">
        <v>615</v>
      </c>
      <c r="B302" s="650" t="s">
        <v>3202</v>
      </c>
      <c r="C302" s="650" t="s">
        <v>1567</v>
      </c>
      <c r="D302" s="650" t="s">
        <v>3205</v>
      </c>
      <c r="E302" s="650" t="s">
        <v>3206</v>
      </c>
      <c r="F302" s="653"/>
      <c r="G302" s="653"/>
      <c r="H302" s="666">
        <v>0</v>
      </c>
      <c r="I302" s="653">
        <v>121.4</v>
      </c>
      <c r="J302" s="653">
        <v>13636.535731385942</v>
      </c>
      <c r="K302" s="666">
        <v>1</v>
      </c>
      <c r="L302" s="653">
        <v>121.4</v>
      </c>
      <c r="M302" s="654">
        <v>13636.535731385942</v>
      </c>
    </row>
    <row r="303" spans="1:13" ht="14.4" customHeight="1" x14ac:dyDescent="0.3">
      <c r="A303" s="649" t="s">
        <v>615</v>
      </c>
      <c r="B303" s="650" t="s">
        <v>3207</v>
      </c>
      <c r="C303" s="650" t="s">
        <v>1652</v>
      </c>
      <c r="D303" s="650" t="s">
        <v>1653</v>
      </c>
      <c r="E303" s="650" t="s">
        <v>1565</v>
      </c>
      <c r="F303" s="653"/>
      <c r="G303" s="653"/>
      <c r="H303" s="666">
        <v>0</v>
      </c>
      <c r="I303" s="653">
        <v>1.5</v>
      </c>
      <c r="J303" s="653">
        <v>310.49959365249117</v>
      </c>
      <c r="K303" s="666">
        <v>1</v>
      </c>
      <c r="L303" s="653">
        <v>1.5</v>
      </c>
      <c r="M303" s="654">
        <v>310.49959365249117</v>
      </c>
    </row>
    <row r="304" spans="1:13" ht="14.4" customHeight="1" x14ac:dyDescent="0.3">
      <c r="A304" s="649" t="s">
        <v>615</v>
      </c>
      <c r="B304" s="650" t="s">
        <v>3211</v>
      </c>
      <c r="C304" s="650" t="s">
        <v>1601</v>
      </c>
      <c r="D304" s="650" t="s">
        <v>1602</v>
      </c>
      <c r="E304" s="650" t="s">
        <v>1603</v>
      </c>
      <c r="F304" s="653"/>
      <c r="G304" s="653"/>
      <c r="H304" s="666">
        <v>0</v>
      </c>
      <c r="I304" s="653">
        <v>8</v>
      </c>
      <c r="J304" s="653">
        <v>11960</v>
      </c>
      <c r="K304" s="666">
        <v>1</v>
      </c>
      <c r="L304" s="653">
        <v>8</v>
      </c>
      <c r="M304" s="654">
        <v>11960</v>
      </c>
    </row>
    <row r="305" spans="1:13" ht="14.4" customHeight="1" x14ac:dyDescent="0.3">
      <c r="A305" s="649" t="s">
        <v>615</v>
      </c>
      <c r="B305" s="650" t="s">
        <v>3212</v>
      </c>
      <c r="C305" s="650" t="s">
        <v>1648</v>
      </c>
      <c r="D305" s="650" t="s">
        <v>1649</v>
      </c>
      <c r="E305" s="650" t="s">
        <v>3214</v>
      </c>
      <c r="F305" s="653"/>
      <c r="G305" s="653"/>
      <c r="H305" s="666">
        <v>0</v>
      </c>
      <c r="I305" s="653">
        <v>25</v>
      </c>
      <c r="J305" s="653">
        <v>6526.25</v>
      </c>
      <c r="K305" s="666">
        <v>1</v>
      </c>
      <c r="L305" s="653">
        <v>25</v>
      </c>
      <c r="M305" s="654">
        <v>6526.25</v>
      </c>
    </row>
    <row r="306" spans="1:13" ht="14.4" customHeight="1" x14ac:dyDescent="0.3">
      <c r="A306" s="649" t="s">
        <v>615</v>
      </c>
      <c r="B306" s="650" t="s">
        <v>3216</v>
      </c>
      <c r="C306" s="650" t="s">
        <v>1667</v>
      </c>
      <c r="D306" s="650" t="s">
        <v>2749</v>
      </c>
      <c r="E306" s="650" t="s">
        <v>3218</v>
      </c>
      <c r="F306" s="653"/>
      <c r="G306" s="653"/>
      <c r="H306" s="666">
        <v>0</v>
      </c>
      <c r="I306" s="653">
        <v>21</v>
      </c>
      <c r="J306" s="653">
        <v>1554.0055936446979</v>
      </c>
      <c r="K306" s="666">
        <v>1</v>
      </c>
      <c r="L306" s="653">
        <v>21</v>
      </c>
      <c r="M306" s="654">
        <v>1554.0055936446979</v>
      </c>
    </row>
    <row r="307" spans="1:13" ht="14.4" customHeight="1" x14ac:dyDescent="0.3">
      <c r="A307" s="649" t="s">
        <v>615</v>
      </c>
      <c r="B307" s="650" t="s">
        <v>3216</v>
      </c>
      <c r="C307" s="650" t="s">
        <v>1628</v>
      </c>
      <c r="D307" s="650" t="s">
        <v>2749</v>
      </c>
      <c r="E307" s="650" t="s">
        <v>3219</v>
      </c>
      <c r="F307" s="653"/>
      <c r="G307" s="653"/>
      <c r="H307" s="666">
        <v>0</v>
      </c>
      <c r="I307" s="653">
        <v>46</v>
      </c>
      <c r="J307" s="653">
        <v>4075.6112617734107</v>
      </c>
      <c r="K307" s="666">
        <v>1</v>
      </c>
      <c r="L307" s="653">
        <v>46</v>
      </c>
      <c r="M307" s="654">
        <v>4075.6112617734107</v>
      </c>
    </row>
    <row r="308" spans="1:13" ht="14.4" customHeight="1" x14ac:dyDescent="0.3">
      <c r="A308" s="649" t="s">
        <v>615</v>
      </c>
      <c r="B308" s="650" t="s">
        <v>3220</v>
      </c>
      <c r="C308" s="650" t="s">
        <v>1663</v>
      </c>
      <c r="D308" s="650" t="s">
        <v>1664</v>
      </c>
      <c r="E308" s="650" t="s">
        <v>3222</v>
      </c>
      <c r="F308" s="653"/>
      <c r="G308" s="653"/>
      <c r="H308" s="666">
        <v>0</v>
      </c>
      <c r="I308" s="653">
        <v>22</v>
      </c>
      <c r="J308" s="653">
        <v>1197.46</v>
      </c>
      <c r="K308" s="666">
        <v>1</v>
      </c>
      <c r="L308" s="653">
        <v>22</v>
      </c>
      <c r="M308" s="654">
        <v>1197.46</v>
      </c>
    </row>
    <row r="309" spans="1:13" ht="14.4" customHeight="1" x14ac:dyDescent="0.3">
      <c r="A309" s="649" t="s">
        <v>615</v>
      </c>
      <c r="B309" s="650" t="s">
        <v>3223</v>
      </c>
      <c r="C309" s="650" t="s">
        <v>2986</v>
      </c>
      <c r="D309" s="650" t="s">
        <v>3342</v>
      </c>
      <c r="E309" s="650" t="s">
        <v>3214</v>
      </c>
      <c r="F309" s="653"/>
      <c r="G309" s="653"/>
      <c r="H309" s="666">
        <v>0</v>
      </c>
      <c r="I309" s="653">
        <v>20</v>
      </c>
      <c r="J309" s="653">
        <v>3238.3999999999996</v>
      </c>
      <c r="K309" s="666">
        <v>1</v>
      </c>
      <c r="L309" s="653">
        <v>20</v>
      </c>
      <c r="M309" s="654">
        <v>3238.3999999999996</v>
      </c>
    </row>
    <row r="310" spans="1:13" ht="14.4" customHeight="1" x14ac:dyDescent="0.3">
      <c r="A310" s="649" t="s">
        <v>615</v>
      </c>
      <c r="B310" s="650" t="s">
        <v>3225</v>
      </c>
      <c r="C310" s="650" t="s">
        <v>1687</v>
      </c>
      <c r="D310" s="650" t="s">
        <v>3226</v>
      </c>
      <c r="E310" s="650" t="s">
        <v>3227</v>
      </c>
      <c r="F310" s="653"/>
      <c r="G310" s="653"/>
      <c r="H310" s="666">
        <v>0</v>
      </c>
      <c r="I310" s="653">
        <v>137</v>
      </c>
      <c r="J310" s="653">
        <v>4688.5527722845</v>
      </c>
      <c r="K310" s="666">
        <v>1</v>
      </c>
      <c r="L310" s="653">
        <v>137</v>
      </c>
      <c r="M310" s="654">
        <v>4688.5527722845</v>
      </c>
    </row>
    <row r="311" spans="1:13" ht="14.4" customHeight="1" x14ac:dyDescent="0.3">
      <c r="A311" s="649" t="s">
        <v>615</v>
      </c>
      <c r="B311" s="650" t="s">
        <v>3230</v>
      </c>
      <c r="C311" s="650" t="s">
        <v>2995</v>
      </c>
      <c r="D311" s="650" t="s">
        <v>1698</v>
      </c>
      <c r="E311" s="650" t="s">
        <v>2996</v>
      </c>
      <c r="F311" s="653"/>
      <c r="G311" s="653"/>
      <c r="H311" s="666">
        <v>0</v>
      </c>
      <c r="I311" s="653">
        <v>43</v>
      </c>
      <c r="J311" s="653">
        <v>128794.11983440338</v>
      </c>
      <c r="K311" s="666">
        <v>1</v>
      </c>
      <c r="L311" s="653">
        <v>43</v>
      </c>
      <c r="M311" s="654">
        <v>128794.11983440338</v>
      </c>
    </row>
    <row r="312" spans="1:13" ht="14.4" customHeight="1" x14ac:dyDescent="0.3">
      <c r="A312" s="649" t="s">
        <v>615</v>
      </c>
      <c r="B312" s="650" t="s">
        <v>3235</v>
      </c>
      <c r="C312" s="650" t="s">
        <v>949</v>
      </c>
      <c r="D312" s="650" t="s">
        <v>950</v>
      </c>
      <c r="E312" s="650" t="s">
        <v>951</v>
      </c>
      <c r="F312" s="653"/>
      <c r="G312" s="653"/>
      <c r="H312" s="666">
        <v>0</v>
      </c>
      <c r="I312" s="653">
        <v>1</v>
      </c>
      <c r="J312" s="653">
        <v>71.670000000000016</v>
      </c>
      <c r="K312" s="666">
        <v>1</v>
      </c>
      <c r="L312" s="653">
        <v>1</v>
      </c>
      <c r="M312" s="654">
        <v>71.670000000000016</v>
      </c>
    </row>
    <row r="313" spans="1:13" ht="14.4" customHeight="1" x14ac:dyDescent="0.3">
      <c r="A313" s="649" t="s">
        <v>615</v>
      </c>
      <c r="B313" s="650" t="s">
        <v>3343</v>
      </c>
      <c r="C313" s="650" t="s">
        <v>2938</v>
      </c>
      <c r="D313" s="650" t="s">
        <v>2939</v>
      </c>
      <c r="E313" s="650" t="s">
        <v>2940</v>
      </c>
      <c r="F313" s="653"/>
      <c r="G313" s="653"/>
      <c r="H313" s="666">
        <v>0</v>
      </c>
      <c r="I313" s="653">
        <v>1</v>
      </c>
      <c r="J313" s="653">
        <v>863.08</v>
      </c>
      <c r="K313" s="666">
        <v>1</v>
      </c>
      <c r="L313" s="653">
        <v>1</v>
      </c>
      <c r="M313" s="654">
        <v>863.08</v>
      </c>
    </row>
    <row r="314" spans="1:13" ht="14.4" customHeight="1" x14ac:dyDescent="0.3">
      <c r="A314" s="649" t="s">
        <v>615</v>
      </c>
      <c r="B314" s="650" t="s">
        <v>3240</v>
      </c>
      <c r="C314" s="650" t="s">
        <v>2955</v>
      </c>
      <c r="D314" s="650" t="s">
        <v>2956</v>
      </c>
      <c r="E314" s="650" t="s">
        <v>2957</v>
      </c>
      <c r="F314" s="653"/>
      <c r="G314" s="653"/>
      <c r="H314" s="666">
        <v>0</v>
      </c>
      <c r="I314" s="653">
        <v>4</v>
      </c>
      <c r="J314" s="653">
        <v>4017.5200000000004</v>
      </c>
      <c r="K314" s="666">
        <v>1</v>
      </c>
      <c r="L314" s="653">
        <v>4</v>
      </c>
      <c r="M314" s="654">
        <v>4017.5200000000004</v>
      </c>
    </row>
    <row r="315" spans="1:13" ht="14.4" customHeight="1" x14ac:dyDescent="0.3">
      <c r="A315" s="649" t="s">
        <v>615</v>
      </c>
      <c r="B315" s="650" t="s">
        <v>3344</v>
      </c>
      <c r="C315" s="650" t="s">
        <v>2948</v>
      </c>
      <c r="D315" s="650" t="s">
        <v>2949</v>
      </c>
      <c r="E315" s="650" t="s">
        <v>2950</v>
      </c>
      <c r="F315" s="653"/>
      <c r="G315" s="653"/>
      <c r="H315" s="666">
        <v>0</v>
      </c>
      <c r="I315" s="653">
        <v>1</v>
      </c>
      <c r="J315" s="653">
        <v>182.55</v>
      </c>
      <c r="K315" s="666">
        <v>1</v>
      </c>
      <c r="L315" s="653">
        <v>1</v>
      </c>
      <c r="M315" s="654">
        <v>182.55</v>
      </c>
    </row>
    <row r="316" spans="1:13" ht="14.4" customHeight="1" x14ac:dyDescent="0.3">
      <c r="A316" s="649" t="s">
        <v>615</v>
      </c>
      <c r="B316" s="650" t="s">
        <v>3345</v>
      </c>
      <c r="C316" s="650" t="s">
        <v>2794</v>
      </c>
      <c r="D316" s="650" t="s">
        <v>2795</v>
      </c>
      <c r="E316" s="650" t="s">
        <v>2796</v>
      </c>
      <c r="F316" s="653">
        <v>1</v>
      </c>
      <c r="G316" s="653">
        <v>115.679996288284</v>
      </c>
      <c r="H316" s="666">
        <v>1</v>
      </c>
      <c r="I316" s="653"/>
      <c r="J316" s="653"/>
      <c r="K316" s="666">
        <v>0</v>
      </c>
      <c r="L316" s="653">
        <v>1</v>
      </c>
      <c r="M316" s="654">
        <v>115.679996288284</v>
      </c>
    </row>
    <row r="317" spans="1:13" ht="14.4" customHeight="1" x14ac:dyDescent="0.3">
      <c r="A317" s="649" t="s">
        <v>615</v>
      </c>
      <c r="B317" s="650" t="s">
        <v>3303</v>
      </c>
      <c r="C317" s="650" t="s">
        <v>2945</v>
      </c>
      <c r="D317" s="650" t="s">
        <v>3346</v>
      </c>
      <c r="E317" s="650" t="s">
        <v>3347</v>
      </c>
      <c r="F317" s="653"/>
      <c r="G317" s="653"/>
      <c r="H317" s="666">
        <v>0</v>
      </c>
      <c r="I317" s="653">
        <v>1</v>
      </c>
      <c r="J317" s="653">
        <v>62.009999999999991</v>
      </c>
      <c r="K317" s="666">
        <v>1</v>
      </c>
      <c r="L317" s="653">
        <v>1</v>
      </c>
      <c r="M317" s="654">
        <v>62.009999999999991</v>
      </c>
    </row>
    <row r="318" spans="1:13" ht="14.4" customHeight="1" x14ac:dyDescent="0.3">
      <c r="A318" s="649" t="s">
        <v>615</v>
      </c>
      <c r="B318" s="650" t="s">
        <v>3306</v>
      </c>
      <c r="C318" s="650" t="s">
        <v>2934</v>
      </c>
      <c r="D318" s="650" t="s">
        <v>2935</v>
      </c>
      <c r="E318" s="650" t="s">
        <v>2936</v>
      </c>
      <c r="F318" s="653"/>
      <c r="G318" s="653"/>
      <c r="H318" s="666">
        <v>0</v>
      </c>
      <c r="I318" s="653">
        <v>16</v>
      </c>
      <c r="J318" s="653">
        <v>2312.4789814385817</v>
      </c>
      <c r="K318" s="666">
        <v>1</v>
      </c>
      <c r="L318" s="653">
        <v>16</v>
      </c>
      <c r="M318" s="654">
        <v>2312.4789814385817</v>
      </c>
    </row>
    <row r="319" spans="1:13" ht="14.4" customHeight="1" x14ac:dyDescent="0.3">
      <c r="A319" s="649" t="s">
        <v>615</v>
      </c>
      <c r="B319" s="650" t="s">
        <v>3310</v>
      </c>
      <c r="C319" s="650" t="s">
        <v>2321</v>
      </c>
      <c r="D319" s="650" t="s">
        <v>2322</v>
      </c>
      <c r="E319" s="650" t="s">
        <v>2323</v>
      </c>
      <c r="F319" s="653"/>
      <c r="G319" s="653"/>
      <c r="H319" s="666">
        <v>0</v>
      </c>
      <c r="I319" s="653">
        <v>1</v>
      </c>
      <c r="J319" s="653">
        <v>318.32</v>
      </c>
      <c r="K319" s="666">
        <v>1</v>
      </c>
      <c r="L319" s="653">
        <v>1</v>
      </c>
      <c r="M319" s="654">
        <v>318.32</v>
      </c>
    </row>
    <row r="320" spans="1:13" ht="14.4" customHeight="1" x14ac:dyDescent="0.3">
      <c r="A320" s="649" t="s">
        <v>615</v>
      </c>
      <c r="B320" s="650" t="s">
        <v>3253</v>
      </c>
      <c r="C320" s="650" t="s">
        <v>1087</v>
      </c>
      <c r="D320" s="650" t="s">
        <v>1431</v>
      </c>
      <c r="E320" s="650" t="s">
        <v>1432</v>
      </c>
      <c r="F320" s="653"/>
      <c r="G320" s="653"/>
      <c r="H320" s="666">
        <v>0</v>
      </c>
      <c r="I320" s="653">
        <v>1</v>
      </c>
      <c r="J320" s="653">
        <v>103.16000000000007</v>
      </c>
      <c r="K320" s="666">
        <v>1</v>
      </c>
      <c r="L320" s="653">
        <v>1</v>
      </c>
      <c r="M320" s="654">
        <v>103.16000000000007</v>
      </c>
    </row>
    <row r="321" spans="1:13" ht="14.4" customHeight="1" x14ac:dyDescent="0.3">
      <c r="A321" s="649" t="s">
        <v>615</v>
      </c>
      <c r="B321" s="650" t="s">
        <v>3255</v>
      </c>
      <c r="C321" s="650" t="s">
        <v>2252</v>
      </c>
      <c r="D321" s="650" t="s">
        <v>1377</v>
      </c>
      <c r="E321" s="650" t="s">
        <v>2079</v>
      </c>
      <c r="F321" s="653"/>
      <c r="G321" s="653"/>
      <c r="H321" s="666">
        <v>0</v>
      </c>
      <c r="I321" s="653">
        <v>1</v>
      </c>
      <c r="J321" s="653">
        <v>57.98</v>
      </c>
      <c r="K321" s="666">
        <v>1</v>
      </c>
      <c r="L321" s="653">
        <v>1</v>
      </c>
      <c r="M321" s="654">
        <v>57.98</v>
      </c>
    </row>
    <row r="322" spans="1:13" ht="14.4" customHeight="1" x14ac:dyDescent="0.3">
      <c r="A322" s="649" t="s">
        <v>615</v>
      </c>
      <c r="B322" s="650" t="s">
        <v>3256</v>
      </c>
      <c r="C322" s="650" t="s">
        <v>1526</v>
      </c>
      <c r="D322" s="650" t="s">
        <v>1527</v>
      </c>
      <c r="E322" s="650" t="s">
        <v>1528</v>
      </c>
      <c r="F322" s="653"/>
      <c r="G322" s="653"/>
      <c r="H322" s="666">
        <v>0</v>
      </c>
      <c r="I322" s="653">
        <v>2</v>
      </c>
      <c r="J322" s="653">
        <v>396.51998761276298</v>
      </c>
      <c r="K322" s="666">
        <v>1</v>
      </c>
      <c r="L322" s="653">
        <v>2</v>
      </c>
      <c r="M322" s="654">
        <v>396.51998761276298</v>
      </c>
    </row>
    <row r="323" spans="1:13" ht="14.4" customHeight="1" x14ac:dyDescent="0.3">
      <c r="A323" s="649" t="s">
        <v>615</v>
      </c>
      <c r="B323" s="650" t="s">
        <v>3256</v>
      </c>
      <c r="C323" s="650" t="s">
        <v>2983</v>
      </c>
      <c r="D323" s="650" t="s">
        <v>3348</v>
      </c>
      <c r="E323" s="650" t="s">
        <v>2342</v>
      </c>
      <c r="F323" s="653"/>
      <c r="G323" s="653"/>
      <c r="H323" s="666">
        <v>0</v>
      </c>
      <c r="I323" s="653">
        <v>6</v>
      </c>
      <c r="J323" s="653">
        <v>243.41999999999996</v>
      </c>
      <c r="K323" s="666">
        <v>1</v>
      </c>
      <c r="L323" s="653">
        <v>6</v>
      </c>
      <c r="M323" s="654">
        <v>243.41999999999996</v>
      </c>
    </row>
    <row r="324" spans="1:13" ht="14.4" customHeight="1" x14ac:dyDescent="0.3">
      <c r="A324" s="649" t="s">
        <v>615</v>
      </c>
      <c r="B324" s="650" t="s">
        <v>3256</v>
      </c>
      <c r="C324" s="650" t="s">
        <v>2976</v>
      </c>
      <c r="D324" s="650" t="s">
        <v>2977</v>
      </c>
      <c r="E324" s="650" t="s">
        <v>2978</v>
      </c>
      <c r="F324" s="653"/>
      <c r="G324" s="653"/>
      <c r="H324" s="666">
        <v>0</v>
      </c>
      <c r="I324" s="653">
        <v>8</v>
      </c>
      <c r="J324" s="653">
        <v>1622.88</v>
      </c>
      <c r="K324" s="666">
        <v>1</v>
      </c>
      <c r="L324" s="653">
        <v>8</v>
      </c>
      <c r="M324" s="654">
        <v>1622.88</v>
      </c>
    </row>
    <row r="325" spans="1:13" ht="14.4" customHeight="1" x14ac:dyDescent="0.3">
      <c r="A325" s="649" t="s">
        <v>615</v>
      </c>
      <c r="B325" s="650" t="s">
        <v>3256</v>
      </c>
      <c r="C325" s="650" t="s">
        <v>2340</v>
      </c>
      <c r="D325" s="650" t="s">
        <v>3316</v>
      </c>
      <c r="E325" s="650" t="s">
        <v>2342</v>
      </c>
      <c r="F325" s="653"/>
      <c r="G325" s="653"/>
      <c r="H325" s="666">
        <v>0</v>
      </c>
      <c r="I325" s="653">
        <v>2</v>
      </c>
      <c r="J325" s="653">
        <v>108.24000000000004</v>
      </c>
      <c r="K325" s="666">
        <v>1</v>
      </c>
      <c r="L325" s="653">
        <v>2</v>
      </c>
      <c r="M325" s="654">
        <v>108.24000000000004</v>
      </c>
    </row>
    <row r="326" spans="1:13" ht="14.4" customHeight="1" x14ac:dyDescent="0.3">
      <c r="A326" s="649" t="s">
        <v>615</v>
      </c>
      <c r="B326" s="650" t="s">
        <v>3256</v>
      </c>
      <c r="C326" s="650" t="s">
        <v>2344</v>
      </c>
      <c r="D326" s="650" t="s">
        <v>3317</v>
      </c>
      <c r="E326" s="650" t="s">
        <v>2342</v>
      </c>
      <c r="F326" s="653"/>
      <c r="G326" s="653"/>
      <c r="H326" s="666">
        <v>0</v>
      </c>
      <c r="I326" s="653">
        <v>2</v>
      </c>
      <c r="J326" s="653">
        <v>108.23999999999998</v>
      </c>
      <c r="K326" s="666">
        <v>1</v>
      </c>
      <c r="L326" s="653">
        <v>2</v>
      </c>
      <c r="M326" s="654">
        <v>108.23999999999998</v>
      </c>
    </row>
    <row r="327" spans="1:13" ht="14.4" customHeight="1" x14ac:dyDescent="0.3">
      <c r="A327" s="649" t="s">
        <v>615</v>
      </c>
      <c r="B327" s="650" t="s">
        <v>3256</v>
      </c>
      <c r="C327" s="650" t="s">
        <v>1529</v>
      </c>
      <c r="D327" s="650" t="s">
        <v>1519</v>
      </c>
      <c r="E327" s="650" t="s">
        <v>1530</v>
      </c>
      <c r="F327" s="653"/>
      <c r="G327" s="653"/>
      <c r="H327" s="666">
        <v>0</v>
      </c>
      <c r="I327" s="653">
        <v>42</v>
      </c>
      <c r="J327" s="653">
        <v>7701.5352211149275</v>
      </c>
      <c r="K327" s="666">
        <v>1</v>
      </c>
      <c r="L327" s="653">
        <v>42</v>
      </c>
      <c r="M327" s="654">
        <v>7701.5352211149275</v>
      </c>
    </row>
    <row r="328" spans="1:13" ht="14.4" customHeight="1" x14ac:dyDescent="0.3">
      <c r="A328" s="649" t="s">
        <v>615</v>
      </c>
      <c r="B328" s="650" t="s">
        <v>3256</v>
      </c>
      <c r="C328" s="650" t="s">
        <v>1522</v>
      </c>
      <c r="D328" s="650" t="s">
        <v>1523</v>
      </c>
      <c r="E328" s="650" t="s">
        <v>1530</v>
      </c>
      <c r="F328" s="653"/>
      <c r="G328" s="653"/>
      <c r="H328" s="666">
        <v>0</v>
      </c>
      <c r="I328" s="653">
        <v>33</v>
      </c>
      <c r="J328" s="653">
        <v>6830.9999991482691</v>
      </c>
      <c r="K328" s="666">
        <v>1</v>
      </c>
      <c r="L328" s="653">
        <v>33</v>
      </c>
      <c r="M328" s="654">
        <v>6830.9999991482691</v>
      </c>
    </row>
    <row r="329" spans="1:13" ht="14.4" customHeight="1" x14ac:dyDescent="0.3">
      <c r="A329" s="649" t="s">
        <v>615</v>
      </c>
      <c r="B329" s="650" t="s">
        <v>3256</v>
      </c>
      <c r="C329" s="650" t="s">
        <v>2980</v>
      </c>
      <c r="D329" s="650" t="s">
        <v>3349</v>
      </c>
      <c r="E329" s="650" t="s">
        <v>2342</v>
      </c>
      <c r="F329" s="653"/>
      <c r="G329" s="653"/>
      <c r="H329" s="666">
        <v>0</v>
      </c>
      <c r="I329" s="653">
        <v>2</v>
      </c>
      <c r="J329" s="653">
        <v>108.23907533017818</v>
      </c>
      <c r="K329" s="666">
        <v>1</v>
      </c>
      <c r="L329" s="653">
        <v>2</v>
      </c>
      <c r="M329" s="654">
        <v>108.23907533017818</v>
      </c>
    </row>
    <row r="330" spans="1:13" ht="14.4" customHeight="1" x14ac:dyDescent="0.3">
      <c r="A330" s="649" t="s">
        <v>624</v>
      </c>
      <c r="B330" s="650" t="s">
        <v>3195</v>
      </c>
      <c r="C330" s="650" t="s">
        <v>3030</v>
      </c>
      <c r="D330" s="650" t="s">
        <v>3350</v>
      </c>
      <c r="E330" s="650" t="s">
        <v>3351</v>
      </c>
      <c r="F330" s="653"/>
      <c r="G330" s="653"/>
      <c r="H330" s="666">
        <v>0</v>
      </c>
      <c r="I330" s="653">
        <v>2</v>
      </c>
      <c r="J330" s="653">
        <v>222.47999999999996</v>
      </c>
      <c r="K330" s="666">
        <v>1</v>
      </c>
      <c r="L330" s="653">
        <v>2</v>
      </c>
      <c r="M330" s="654">
        <v>222.47999999999996</v>
      </c>
    </row>
    <row r="331" spans="1:13" ht="14.4" customHeight="1" x14ac:dyDescent="0.3">
      <c r="A331" s="649" t="s">
        <v>624</v>
      </c>
      <c r="B331" s="650" t="s">
        <v>3238</v>
      </c>
      <c r="C331" s="650" t="s">
        <v>1332</v>
      </c>
      <c r="D331" s="650" t="s">
        <v>1333</v>
      </c>
      <c r="E331" s="650" t="s">
        <v>1334</v>
      </c>
      <c r="F331" s="653"/>
      <c r="G331" s="653"/>
      <c r="H331" s="666">
        <v>0</v>
      </c>
      <c r="I331" s="653">
        <v>17</v>
      </c>
      <c r="J331" s="653">
        <v>1042.7787366141347</v>
      </c>
      <c r="K331" s="666">
        <v>1</v>
      </c>
      <c r="L331" s="653">
        <v>17</v>
      </c>
      <c r="M331" s="654">
        <v>1042.7787366141347</v>
      </c>
    </row>
    <row r="332" spans="1:13" ht="14.4" customHeight="1" x14ac:dyDescent="0.3">
      <c r="A332" s="649" t="s">
        <v>624</v>
      </c>
      <c r="B332" s="650" t="s">
        <v>3238</v>
      </c>
      <c r="C332" s="650" t="s">
        <v>1336</v>
      </c>
      <c r="D332" s="650" t="s">
        <v>1337</v>
      </c>
      <c r="E332" s="650" t="s">
        <v>1338</v>
      </c>
      <c r="F332" s="653"/>
      <c r="G332" s="653"/>
      <c r="H332" s="666">
        <v>0</v>
      </c>
      <c r="I332" s="653">
        <v>7</v>
      </c>
      <c r="J332" s="653">
        <v>411.72</v>
      </c>
      <c r="K332" s="666">
        <v>1</v>
      </c>
      <c r="L332" s="653">
        <v>7</v>
      </c>
      <c r="M332" s="654">
        <v>411.72</v>
      </c>
    </row>
    <row r="333" spans="1:13" ht="14.4" customHeight="1" thickBot="1" x14ac:dyDescent="0.35">
      <c r="A333" s="655" t="s">
        <v>624</v>
      </c>
      <c r="B333" s="656" t="s">
        <v>3306</v>
      </c>
      <c r="C333" s="656" t="s">
        <v>3026</v>
      </c>
      <c r="D333" s="656" t="s">
        <v>3352</v>
      </c>
      <c r="E333" s="656" t="s">
        <v>3353</v>
      </c>
      <c r="F333" s="659"/>
      <c r="G333" s="659"/>
      <c r="H333" s="667">
        <v>0</v>
      </c>
      <c r="I333" s="659">
        <v>2</v>
      </c>
      <c r="J333" s="659">
        <v>279.33999999999992</v>
      </c>
      <c r="K333" s="667">
        <v>1</v>
      </c>
      <c r="L333" s="659">
        <v>2</v>
      </c>
      <c r="M333" s="660">
        <v>279.33999999999992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3343</v>
      </c>
      <c r="C3" s="460">
        <f>SUM(C6:C1048576)</f>
        <v>1263</v>
      </c>
      <c r="D3" s="460">
        <f>SUM(D6:D1048576)</f>
        <v>1931</v>
      </c>
      <c r="E3" s="461">
        <f>SUM(E6:E1048576)</f>
        <v>0</v>
      </c>
      <c r="F3" s="458">
        <f>IF(SUM($B3:$E3)=0,"",B3/SUM($B3:$E3))</f>
        <v>0.51139666513691295</v>
      </c>
      <c r="G3" s="456">
        <f t="shared" ref="G3:I3" si="0">IF(SUM($B3:$E3)=0,"",C3/SUM($B3:$E3))</f>
        <v>0.19320789352914181</v>
      </c>
      <c r="H3" s="456">
        <f t="shared" si="0"/>
        <v>0.29539544133394524</v>
      </c>
      <c r="I3" s="457">
        <f t="shared" si="0"/>
        <v>0</v>
      </c>
      <c r="J3" s="460">
        <f>SUM(J6:J1048576)</f>
        <v>423</v>
      </c>
      <c r="K3" s="460">
        <f>SUM(K6:K1048576)</f>
        <v>577</v>
      </c>
      <c r="L3" s="460">
        <f>SUM(L6:L1048576)</f>
        <v>1931</v>
      </c>
      <c r="M3" s="461">
        <f>SUM(M6:M1048576)</f>
        <v>0</v>
      </c>
      <c r="N3" s="458">
        <f>IF(SUM($J3:$M3)=0,"",J3/SUM($J3:$M3))</f>
        <v>0.14431934493346982</v>
      </c>
      <c r="O3" s="456">
        <f t="shared" ref="O3:Q3" si="1">IF(SUM($J3:$M3)=0,"",K3/SUM($J3:$M3))</f>
        <v>0.19686113954281814</v>
      </c>
      <c r="P3" s="456">
        <f t="shared" si="1"/>
        <v>0.6588195155237121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3355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3356</v>
      </c>
      <c r="B7" s="698">
        <v>877</v>
      </c>
      <c r="C7" s="653">
        <v>194</v>
      </c>
      <c r="D7" s="653">
        <v>611</v>
      </c>
      <c r="E7" s="654"/>
      <c r="F7" s="695">
        <v>0.5214030915576694</v>
      </c>
      <c r="G7" s="666">
        <v>0.11533888228299644</v>
      </c>
      <c r="H7" s="666">
        <v>0.36325802615933411</v>
      </c>
      <c r="I7" s="701">
        <v>0</v>
      </c>
      <c r="J7" s="698">
        <v>107</v>
      </c>
      <c r="K7" s="653">
        <v>132</v>
      </c>
      <c r="L7" s="653">
        <v>611</v>
      </c>
      <c r="M7" s="654"/>
      <c r="N7" s="695">
        <v>0.12588235294117647</v>
      </c>
      <c r="O7" s="666">
        <v>0.15529411764705883</v>
      </c>
      <c r="P7" s="666">
        <v>0.71882352941176475</v>
      </c>
      <c r="Q7" s="689">
        <v>0</v>
      </c>
    </row>
    <row r="8" spans="1:17" ht="14.4" customHeight="1" x14ac:dyDescent="0.3">
      <c r="A8" s="692" t="s">
        <v>3357</v>
      </c>
      <c r="B8" s="698">
        <v>660</v>
      </c>
      <c r="C8" s="653">
        <v>539</v>
      </c>
      <c r="D8" s="653">
        <v>774</v>
      </c>
      <c r="E8" s="654"/>
      <c r="F8" s="695">
        <v>0.33451596553471868</v>
      </c>
      <c r="G8" s="666">
        <v>0.27318803852002027</v>
      </c>
      <c r="H8" s="666">
        <v>0.39229599594526104</v>
      </c>
      <c r="I8" s="701">
        <v>0</v>
      </c>
      <c r="J8" s="698">
        <v>84</v>
      </c>
      <c r="K8" s="653">
        <v>203</v>
      </c>
      <c r="L8" s="653">
        <v>774</v>
      </c>
      <c r="M8" s="654"/>
      <c r="N8" s="695">
        <v>7.9170593779453347E-2</v>
      </c>
      <c r="O8" s="666">
        <v>0.19132893496701225</v>
      </c>
      <c r="P8" s="666">
        <v>0.72950047125353445</v>
      </c>
      <c r="Q8" s="689">
        <v>0</v>
      </c>
    </row>
    <row r="9" spans="1:17" ht="14.4" customHeight="1" x14ac:dyDescent="0.3">
      <c r="A9" s="692" t="s">
        <v>3358</v>
      </c>
      <c r="B9" s="698">
        <v>498</v>
      </c>
      <c r="C9" s="653">
        <v>327</v>
      </c>
      <c r="D9" s="653">
        <v>378</v>
      </c>
      <c r="E9" s="654"/>
      <c r="F9" s="695">
        <v>0.41396508728179549</v>
      </c>
      <c r="G9" s="666">
        <v>0.27182044887780549</v>
      </c>
      <c r="H9" s="666">
        <v>0.31421446384039903</v>
      </c>
      <c r="I9" s="701">
        <v>0</v>
      </c>
      <c r="J9" s="698">
        <v>82</v>
      </c>
      <c r="K9" s="653">
        <v>147</v>
      </c>
      <c r="L9" s="653">
        <v>378</v>
      </c>
      <c r="M9" s="654"/>
      <c r="N9" s="695">
        <v>0.13509060955518945</v>
      </c>
      <c r="O9" s="666">
        <v>0.24217462932454695</v>
      </c>
      <c r="P9" s="666">
        <v>0.6227347611202636</v>
      </c>
      <c r="Q9" s="689">
        <v>0</v>
      </c>
    </row>
    <row r="10" spans="1:17" ht="14.4" customHeight="1" x14ac:dyDescent="0.3">
      <c r="A10" s="692" t="s">
        <v>3359</v>
      </c>
      <c r="B10" s="698">
        <v>25</v>
      </c>
      <c r="C10" s="653">
        <v>50</v>
      </c>
      <c r="D10" s="653"/>
      <c r="E10" s="654"/>
      <c r="F10" s="695">
        <v>0.33333333333333331</v>
      </c>
      <c r="G10" s="666">
        <v>0.66666666666666663</v>
      </c>
      <c r="H10" s="666">
        <v>0</v>
      </c>
      <c r="I10" s="701">
        <v>0</v>
      </c>
      <c r="J10" s="698">
        <v>10</v>
      </c>
      <c r="K10" s="653">
        <v>11</v>
      </c>
      <c r="L10" s="653"/>
      <c r="M10" s="654"/>
      <c r="N10" s="695">
        <v>0.47619047619047616</v>
      </c>
      <c r="O10" s="666">
        <v>0.52380952380952384</v>
      </c>
      <c r="P10" s="666">
        <v>0</v>
      </c>
      <c r="Q10" s="689">
        <v>0</v>
      </c>
    </row>
    <row r="11" spans="1:17" ht="14.4" customHeight="1" x14ac:dyDescent="0.3">
      <c r="A11" s="692" t="s">
        <v>3360</v>
      </c>
      <c r="B11" s="698">
        <v>1191</v>
      </c>
      <c r="C11" s="653">
        <v>147</v>
      </c>
      <c r="D11" s="653">
        <v>168</v>
      </c>
      <c r="E11" s="654"/>
      <c r="F11" s="695">
        <v>0.79083665338645415</v>
      </c>
      <c r="G11" s="666">
        <v>9.7609561752988044E-2</v>
      </c>
      <c r="H11" s="666">
        <v>0.11155378486055777</v>
      </c>
      <c r="I11" s="701">
        <v>0</v>
      </c>
      <c r="J11" s="698">
        <v>90</v>
      </c>
      <c r="K11" s="653">
        <v>82</v>
      </c>
      <c r="L11" s="653">
        <v>168</v>
      </c>
      <c r="M11" s="654"/>
      <c r="N11" s="695">
        <v>0.26470588235294118</v>
      </c>
      <c r="O11" s="666">
        <v>0.2411764705882353</v>
      </c>
      <c r="P11" s="666">
        <v>0.49411764705882355</v>
      </c>
      <c r="Q11" s="689">
        <v>0</v>
      </c>
    </row>
    <row r="12" spans="1:17" ht="14.4" customHeight="1" x14ac:dyDescent="0.3">
      <c r="A12" s="692" t="s">
        <v>3361</v>
      </c>
      <c r="B12" s="698">
        <v>4</v>
      </c>
      <c r="C12" s="653"/>
      <c r="D12" s="653"/>
      <c r="E12" s="654"/>
      <c r="F12" s="695">
        <v>1</v>
      </c>
      <c r="G12" s="666">
        <v>0</v>
      </c>
      <c r="H12" s="666">
        <v>0</v>
      </c>
      <c r="I12" s="701">
        <v>0</v>
      </c>
      <c r="J12" s="698">
        <v>3</v>
      </c>
      <c r="K12" s="653"/>
      <c r="L12" s="653"/>
      <c r="M12" s="654"/>
      <c r="N12" s="695">
        <v>1</v>
      </c>
      <c r="O12" s="666">
        <v>0</v>
      </c>
      <c r="P12" s="666">
        <v>0</v>
      </c>
      <c r="Q12" s="689">
        <v>0</v>
      </c>
    </row>
    <row r="13" spans="1:17" ht="14.4" customHeight="1" thickBot="1" x14ac:dyDescent="0.35">
      <c r="A13" s="693" t="s">
        <v>3362</v>
      </c>
      <c r="B13" s="699">
        <v>88</v>
      </c>
      <c r="C13" s="659">
        <v>6</v>
      </c>
      <c r="D13" s="659"/>
      <c r="E13" s="660"/>
      <c r="F13" s="696">
        <v>0.93617021276595747</v>
      </c>
      <c r="G13" s="667">
        <v>6.3829787234042548E-2</v>
      </c>
      <c r="H13" s="667">
        <v>0</v>
      </c>
      <c r="I13" s="702">
        <v>0</v>
      </c>
      <c r="J13" s="699">
        <v>47</v>
      </c>
      <c r="K13" s="659">
        <v>2</v>
      </c>
      <c r="L13" s="659"/>
      <c r="M13" s="660"/>
      <c r="N13" s="696">
        <v>0.95918367346938771</v>
      </c>
      <c r="O13" s="667">
        <v>4.0816326530612242E-2</v>
      </c>
      <c r="P13" s="667">
        <v>0</v>
      </c>
      <c r="Q13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4</v>
      </c>
      <c r="B5" s="634" t="s">
        <v>3038</v>
      </c>
      <c r="C5" s="637">
        <v>6879373.799999998</v>
      </c>
      <c r="D5" s="637">
        <v>5162</v>
      </c>
      <c r="E5" s="637">
        <v>5835901.9999999991</v>
      </c>
      <c r="F5" s="703">
        <v>0.84831878157282292</v>
      </c>
      <c r="G5" s="637">
        <v>3630</v>
      </c>
      <c r="H5" s="703">
        <v>0.7032158078264239</v>
      </c>
      <c r="I5" s="637">
        <v>1043471.7999999995</v>
      </c>
      <c r="J5" s="703">
        <v>0.15168121842717716</v>
      </c>
      <c r="K5" s="637">
        <v>1532</v>
      </c>
      <c r="L5" s="703">
        <v>0.29678419217357616</v>
      </c>
      <c r="M5" s="637" t="s">
        <v>74</v>
      </c>
      <c r="N5" s="277"/>
    </row>
    <row r="6" spans="1:14" ht="14.4" customHeight="1" x14ac:dyDescent="0.3">
      <c r="A6" s="633">
        <v>4</v>
      </c>
      <c r="B6" s="634" t="s">
        <v>3363</v>
      </c>
      <c r="C6" s="637">
        <v>850284.93999999878</v>
      </c>
      <c r="D6" s="637">
        <v>2269.5</v>
      </c>
      <c r="E6" s="637">
        <v>361234.75999999943</v>
      </c>
      <c r="F6" s="703">
        <v>0.42483965433987336</v>
      </c>
      <c r="G6" s="637">
        <v>1085</v>
      </c>
      <c r="H6" s="703">
        <v>0.47807887199823751</v>
      </c>
      <c r="I6" s="637">
        <v>489050.17999999935</v>
      </c>
      <c r="J6" s="703">
        <v>0.57516034566012664</v>
      </c>
      <c r="K6" s="637">
        <v>1184.5</v>
      </c>
      <c r="L6" s="703">
        <v>0.52192112800176249</v>
      </c>
      <c r="M6" s="637" t="s">
        <v>1</v>
      </c>
      <c r="N6" s="277"/>
    </row>
    <row r="7" spans="1:14" ht="14.4" customHeight="1" x14ac:dyDescent="0.3">
      <c r="A7" s="633">
        <v>4</v>
      </c>
      <c r="B7" s="634" t="s">
        <v>3364</v>
      </c>
      <c r="C7" s="637">
        <v>0</v>
      </c>
      <c r="D7" s="637">
        <v>208.5</v>
      </c>
      <c r="E7" s="637">
        <v>0</v>
      </c>
      <c r="F7" s="703" t="s">
        <v>597</v>
      </c>
      <c r="G7" s="637">
        <v>159</v>
      </c>
      <c r="H7" s="703">
        <v>0.76258992805755399</v>
      </c>
      <c r="I7" s="637">
        <v>0</v>
      </c>
      <c r="J7" s="703" t="s">
        <v>597</v>
      </c>
      <c r="K7" s="637">
        <v>49.5</v>
      </c>
      <c r="L7" s="703">
        <v>0.23741007194244604</v>
      </c>
      <c r="M7" s="637" t="s">
        <v>1</v>
      </c>
      <c r="N7" s="277"/>
    </row>
    <row r="8" spans="1:14" ht="14.4" customHeight="1" x14ac:dyDescent="0.3">
      <c r="A8" s="633">
        <v>4</v>
      </c>
      <c r="B8" s="634" t="s">
        <v>3365</v>
      </c>
      <c r="C8" s="637">
        <v>6029088.8599999994</v>
      </c>
      <c r="D8" s="637">
        <v>2684</v>
      </c>
      <c r="E8" s="637">
        <v>5474667.2399999993</v>
      </c>
      <c r="F8" s="703">
        <v>0.90804222115910227</v>
      </c>
      <c r="G8" s="637">
        <v>2386</v>
      </c>
      <c r="H8" s="703">
        <v>0.88897168405365123</v>
      </c>
      <c r="I8" s="637">
        <v>554421.62000000011</v>
      </c>
      <c r="J8" s="703">
        <v>9.1957778840897716E-2</v>
      </c>
      <c r="K8" s="637">
        <v>298</v>
      </c>
      <c r="L8" s="703">
        <v>0.11102831594634874</v>
      </c>
      <c r="M8" s="637" t="s">
        <v>1</v>
      </c>
      <c r="N8" s="277"/>
    </row>
    <row r="9" spans="1:14" ht="14.4" customHeight="1" x14ac:dyDescent="0.3">
      <c r="A9" s="633" t="s">
        <v>3366</v>
      </c>
      <c r="B9" s="634" t="s">
        <v>3</v>
      </c>
      <c r="C9" s="637">
        <v>6879373.799999998</v>
      </c>
      <c r="D9" s="637">
        <v>5162</v>
      </c>
      <c r="E9" s="637">
        <v>5835901.9999999991</v>
      </c>
      <c r="F9" s="703">
        <v>0.84831878157282292</v>
      </c>
      <c r="G9" s="637">
        <v>3630</v>
      </c>
      <c r="H9" s="703">
        <v>0.7032158078264239</v>
      </c>
      <c r="I9" s="637">
        <v>1043471.7999999995</v>
      </c>
      <c r="J9" s="703">
        <v>0.15168121842717716</v>
      </c>
      <c r="K9" s="637">
        <v>1532</v>
      </c>
      <c r="L9" s="703">
        <v>0.29678419217357616</v>
      </c>
      <c r="M9" s="637" t="s">
        <v>600</v>
      </c>
      <c r="N9" s="277"/>
    </row>
    <row r="11" spans="1:14" ht="14.4" customHeight="1" x14ac:dyDescent="0.3">
      <c r="A11" s="633">
        <v>4</v>
      </c>
      <c r="B11" s="634" t="s">
        <v>3038</v>
      </c>
      <c r="C11" s="637" t="s">
        <v>597</v>
      </c>
      <c r="D11" s="637" t="s">
        <v>597</v>
      </c>
      <c r="E11" s="637" t="s">
        <v>597</v>
      </c>
      <c r="F11" s="703" t="s">
        <v>597</v>
      </c>
      <c r="G11" s="637" t="s">
        <v>597</v>
      </c>
      <c r="H11" s="703" t="s">
        <v>597</v>
      </c>
      <c r="I11" s="637" t="s">
        <v>597</v>
      </c>
      <c r="J11" s="703" t="s">
        <v>597</v>
      </c>
      <c r="K11" s="637" t="s">
        <v>597</v>
      </c>
      <c r="L11" s="703" t="s">
        <v>597</v>
      </c>
      <c r="M11" s="637" t="s">
        <v>74</v>
      </c>
      <c r="N11" s="277"/>
    </row>
    <row r="12" spans="1:14" ht="14.4" customHeight="1" x14ac:dyDescent="0.3">
      <c r="A12" s="633">
        <v>89301041</v>
      </c>
      <c r="B12" s="634" t="s">
        <v>3363</v>
      </c>
      <c r="C12" s="637">
        <v>95693.299999999988</v>
      </c>
      <c r="D12" s="637">
        <v>222</v>
      </c>
      <c r="E12" s="637">
        <v>40148.699999999997</v>
      </c>
      <c r="F12" s="703">
        <v>0.41955601907343565</v>
      </c>
      <c r="G12" s="637">
        <v>89</v>
      </c>
      <c r="H12" s="703">
        <v>0.40090090090090091</v>
      </c>
      <c r="I12" s="637">
        <v>55544.6</v>
      </c>
      <c r="J12" s="703">
        <v>0.58044398092656435</v>
      </c>
      <c r="K12" s="637">
        <v>133</v>
      </c>
      <c r="L12" s="703">
        <v>0.59909909909909909</v>
      </c>
      <c r="M12" s="637" t="s">
        <v>1</v>
      </c>
      <c r="N12" s="277"/>
    </row>
    <row r="13" spans="1:14" ht="14.4" customHeight="1" x14ac:dyDescent="0.3">
      <c r="A13" s="633">
        <v>89301041</v>
      </c>
      <c r="B13" s="634" t="s">
        <v>3364</v>
      </c>
      <c r="C13" s="637">
        <v>0</v>
      </c>
      <c r="D13" s="637">
        <v>14</v>
      </c>
      <c r="E13" s="637">
        <v>0</v>
      </c>
      <c r="F13" s="703" t="s">
        <v>597</v>
      </c>
      <c r="G13" s="637">
        <v>6</v>
      </c>
      <c r="H13" s="703">
        <v>0.42857142857142855</v>
      </c>
      <c r="I13" s="637">
        <v>0</v>
      </c>
      <c r="J13" s="703" t="s">
        <v>597</v>
      </c>
      <c r="K13" s="637">
        <v>8</v>
      </c>
      <c r="L13" s="703">
        <v>0.5714285714285714</v>
      </c>
      <c r="M13" s="637" t="s">
        <v>1</v>
      </c>
      <c r="N13" s="277"/>
    </row>
    <row r="14" spans="1:14" ht="14.4" customHeight="1" x14ac:dyDescent="0.3">
      <c r="A14" s="633">
        <v>89301041</v>
      </c>
      <c r="B14" s="634" t="s">
        <v>3365</v>
      </c>
      <c r="C14" s="637">
        <v>2292.1800000000003</v>
      </c>
      <c r="D14" s="637">
        <v>3</v>
      </c>
      <c r="E14" s="637">
        <v>2292.1800000000003</v>
      </c>
      <c r="F14" s="703">
        <v>1</v>
      </c>
      <c r="G14" s="637">
        <v>3</v>
      </c>
      <c r="H14" s="703">
        <v>1</v>
      </c>
      <c r="I14" s="637" t="s">
        <v>597</v>
      </c>
      <c r="J14" s="703">
        <v>0</v>
      </c>
      <c r="K14" s="637" t="s">
        <v>597</v>
      </c>
      <c r="L14" s="703">
        <v>0</v>
      </c>
      <c r="M14" s="637" t="s">
        <v>1</v>
      </c>
      <c r="N14" s="277"/>
    </row>
    <row r="15" spans="1:14" ht="14.4" customHeight="1" x14ac:dyDescent="0.3">
      <c r="A15" s="633" t="s">
        <v>3367</v>
      </c>
      <c r="B15" s="634" t="s">
        <v>3368</v>
      </c>
      <c r="C15" s="637">
        <v>97985.479999999981</v>
      </c>
      <c r="D15" s="637">
        <v>239</v>
      </c>
      <c r="E15" s="637">
        <v>42440.88</v>
      </c>
      <c r="F15" s="703">
        <v>0.43313437868549509</v>
      </c>
      <c r="G15" s="637">
        <v>98</v>
      </c>
      <c r="H15" s="703">
        <v>0.41004184100418412</v>
      </c>
      <c r="I15" s="637">
        <v>55544.6</v>
      </c>
      <c r="J15" s="703">
        <v>0.56686562131450502</v>
      </c>
      <c r="K15" s="637">
        <v>141</v>
      </c>
      <c r="L15" s="703">
        <v>0.58995815899581594</v>
      </c>
      <c r="M15" s="637" t="s">
        <v>604</v>
      </c>
      <c r="N15" s="277"/>
    </row>
    <row r="16" spans="1:14" ht="14.4" customHeight="1" x14ac:dyDescent="0.3">
      <c r="A16" s="633" t="s">
        <v>597</v>
      </c>
      <c r="B16" s="634" t="s">
        <v>597</v>
      </c>
      <c r="C16" s="637" t="s">
        <v>597</v>
      </c>
      <c r="D16" s="637" t="s">
        <v>597</v>
      </c>
      <c r="E16" s="637" t="s">
        <v>597</v>
      </c>
      <c r="F16" s="703" t="s">
        <v>597</v>
      </c>
      <c r="G16" s="637" t="s">
        <v>597</v>
      </c>
      <c r="H16" s="703" t="s">
        <v>597</v>
      </c>
      <c r="I16" s="637" t="s">
        <v>597</v>
      </c>
      <c r="J16" s="703" t="s">
        <v>597</v>
      </c>
      <c r="K16" s="637" t="s">
        <v>597</v>
      </c>
      <c r="L16" s="703" t="s">
        <v>597</v>
      </c>
      <c r="M16" s="637" t="s">
        <v>605</v>
      </c>
      <c r="N16" s="277"/>
    </row>
    <row r="17" spans="1:14" ht="14.4" customHeight="1" x14ac:dyDescent="0.3">
      <c r="A17" s="633">
        <v>89301042</v>
      </c>
      <c r="B17" s="634" t="s">
        <v>3363</v>
      </c>
      <c r="C17" s="637">
        <v>497687.25999999978</v>
      </c>
      <c r="D17" s="637">
        <v>1513</v>
      </c>
      <c r="E17" s="637">
        <v>213264.7499999998</v>
      </c>
      <c r="F17" s="703">
        <v>0.4285115717046884</v>
      </c>
      <c r="G17" s="637">
        <v>731</v>
      </c>
      <c r="H17" s="703">
        <v>0.48314606741573035</v>
      </c>
      <c r="I17" s="637">
        <v>284422.51</v>
      </c>
      <c r="J17" s="703">
        <v>0.57148842829531166</v>
      </c>
      <c r="K17" s="637">
        <v>782</v>
      </c>
      <c r="L17" s="703">
        <v>0.5168539325842697</v>
      </c>
      <c r="M17" s="637" t="s">
        <v>1</v>
      </c>
      <c r="N17" s="277"/>
    </row>
    <row r="18" spans="1:14" ht="14.4" customHeight="1" x14ac:dyDescent="0.3">
      <c r="A18" s="633">
        <v>89301042</v>
      </c>
      <c r="B18" s="634" t="s">
        <v>3364</v>
      </c>
      <c r="C18" s="637">
        <v>0</v>
      </c>
      <c r="D18" s="637">
        <v>165</v>
      </c>
      <c r="E18" s="637">
        <v>0</v>
      </c>
      <c r="F18" s="703" t="s">
        <v>597</v>
      </c>
      <c r="G18" s="637">
        <v>131</v>
      </c>
      <c r="H18" s="703">
        <v>0.79393939393939394</v>
      </c>
      <c r="I18" s="637">
        <v>0</v>
      </c>
      <c r="J18" s="703" t="s">
        <v>597</v>
      </c>
      <c r="K18" s="637">
        <v>34</v>
      </c>
      <c r="L18" s="703">
        <v>0.20606060606060606</v>
      </c>
      <c r="M18" s="637" t="s">
        <v>1</v>
      </c>
      <c r="N18" s="277"/>
    </row>
    <row r="19" spans="1:14" ht="14.4" customHeight="1" x14ac:dyDescent="0.3">
      <c r="A19" s="633">
        <v>89301042</v>
      </c>
      <c r="B19" s="634" t="s">
        <v>3365</v>
      </c>
      <c r="C19" s="637">
        <v>5989076.2399999984</v>
      </c>
      <c r="D19" s="637">
        <v>2591</v>
      </c>
      <c r="E19" s="637">
        <v>5438891.5799999982</v>
      </c>
      <c r="F19" s="703">
        <v>0.90813530535386866</v>
      </c>
      <c r="G19" s="637">
        <v>2303</v>
      </c>
      <c r="H19" s="703">
        <v>0.88884600540331915</v>
      </c>
      <c r="I19" s="637">
        <v>550184.66000000015</v>
      </c>
      <c r="J19" s="703">
        <v>9.1864694646131326E-2</v>
      </c>
      <c r="K19" s="637">
        <v>288</v>
      </c>
      <c r="L19" s="703">
        <v>0.11115399459668082</v>
      </c>
      <c r="M19" s="637" t="s">
        <v>1</v>
      </c>
      <c r="N19" s="277"/>
    </row>
    <row r="20" spans="1:14" ht="14.4" customHeight="1" x14ac:dyDescent="0.3">
      <c r="A20" s="633" t="s">
        <v>3369</v>
      </c>
      <c r="B20" s="634" t="s">
        <v>3370</v>
      </c>
      <c r="C20" s="637">
        <v>6486763.4999999981</v>
      </c>
      <c r="D20" s="637">
        <v>4269</v>
      </c>
      <c r="E20" s="637">
        <v>5652156.3299999982</v>
      </c>
      <c r="F20" s="703">
        <v>0.87133688934396947</v>
      </c>
      <c r="G20" s="637">
        <v>3165</v>
      </c>
      <c r="H20" s="703">
        <v>0.74139142656359802</v>
      </c>
      <c r="I20" s="637">
        <v>834607.17000000016</v>
      </c>
      <c r="J20" s="703">
        <v>0.12866311065603062</v>
      </c>
      <c r="K20" s="637">
        <v>1104</v>
      </c>
      <c r="L20" s="703">
        <v>0.25860857343640198</v>
      </c>
      <c r="M20" s="637" t="s">
        <v>604</v>
      </c>
      <c r="N20" s="277"/>
    </row>
    <row r="21" spans="1:14" ht="14.4" customHeight="1" x14ac:dyDescent="0.3">
      <c r="A21" s="633" t="s">
        <v>597</v>
      </c>
      <c r="B21" s="634" t="s">
        <v>597</v>
      </c>
      <c r="C21" s="637" t="s">
        <v>597</v>
      </c>
      <c r="D21" s="637" t="s">
        <v>597</v>
      </c>
      <c r="E21" s="637" t="s">
        <v>597</v>
      </c>
      <c r="F21" s="703" t="s">
        <v>597</v>
      </c>
      <c r="G21" s="637" t="s">
        <v>597</v>
      </c>
      <c r="H21" s="703" t="s">
        <v>597</v>
      </c>
      <c r="I21" s="637" t="s">
        <v>597</v>
      </c>
      <c r="J21" s="703" t="s">
        <v>597</v>
      </c>
      <c r="K21" s="637" t="s">
        <v>597</v>
      </c>
      <c r="L21" s="703" t="s">
        <v>597</v>
      </c>
      <c r="M21" s="637" t="s">
        <v>605</v>
      </c>
      <c r="N21" s="277"/>
    </row>
    <row r="22" spans="1:14" ht="14.4" customHeight="1" x14ac:dyDescent="0.3">
      <c r="A22" s="633">
        <v>89301045</v>
      </c>
      <c r="B22" s="634" t="s">
        <v>3363</v>
      </c>
      <c r="C22" s="637">
        <v>217762.02999999997</v>
      </c>
      <c r="D22" s="637">
        <v>382.5</v>
      </c>
      <c r="E22" s="637">
        <v>91318.129999999961</v>
      </c>
      <c r="F22" s="703">
        <v>0.41934826746425891</v>
      </c>
      <c r="G22" s="637">
        <v>187</v>
      </c>
      <c r="H22" s="703">
        <v>0.48888888888888887</v>
      </c>
      <c r="I22" s="637">
        <v>126443.9</v>
      </c>
      <c r="J22" s="703">
        <v>0.58065173253574098</v>
      </c>
      <c r="K22" s="637">
        <v>195.5</v>
      </c>
      <c r="L22" s="703">
        <v>0.51111111111111107</v>
      </c>
      <c r="M22" s="637" t="s">
        <v>1</v>
      </c>
      <c r="N22" s="277"/>
    </row>
    <row r="23" spans="1:14" ht="14.4" customHeight="1" x14ac:dyDescent="0.3">
      <c r="A23" s="633">
        <v>89301045</v>
      </c>
      <c r="B23" s="634" t="s">
        <v>3364</v>
      </c>
      <c r="C23" s="637">
        <v>0</v>
      </c>
      <c r="D23" s="637">
        <v>18.5</v>
      </c>
      <c r="E23" s="637">
        <v>0</v>
      </c>
      <c r="F23" s="703" t="s">
        <v>597</v>
      </c>
      <c r="G23" s="637">
        <v>12</v>
      </c>
      <c r="H23" s="703">
        <v>0.64864864864864868</v>
      </c>
      <c r="I23" s="637">
        <v>0</v>
      </c>
      <c r="J23" s="703" t="s">
        <v>597</v>
      </c>
      <c r="K23" s="637">
        <v>6.5</v>
      </c>
      <c r="L23" s="703">
        <v>0.35135135135135137</v>
      </c>
      <c r="M23" s="637" t="s">
        <v>1</v>
      </c>
      <c r="N23" s="277"/>
    </row>
    <row r="24" spans="1:14" ht="14.4" customHeight="1" x14ac:dyDescent="0.3">
      <c r="A24" s="633">
        <v>89301045</v>
      </c>
      <c r="B24" s="634" t="s">
        <v>3365</v>
      </c>
      <c r="C24" s="637">
        <v>36111.96</v>
      </c>
      <c r="D24" s="637">
        <v>87</v>
      </c>
      <c r="E24" s="637">
        <v>33073.479999999996</v>
      </c>
      <c r="F24" s="703">
        <v>0.91585945487312226</v>
      </c>
      <c r="G24" s="637">
        <v>79</v>
      </c>
      <c r="H24" s="703">
        <v>0.90804597701149425</v>
      </c>
      <c r="I24" s="637">
        <v>3038.48</v>
      </c>
      <c r="J24" s="703">
        <v>8.4140545126877631E-2</v>
      </c>
      <c r="K24" s="637">
        <v>8</v>
      </c>
      <c r="L24" s="703">
        <v>9.1954022988505746E-2</v>
      </c>
      <c r="M24" s="637" t="s">
        <v>1</v>
      </c>
      <c r="N24" s="277"/>
    </row>
    <row r="25" spans="1:14" ht="14.4" customHeight="1" x14ac:dyDescent="0.3">
      <c r="A25" s="633" t="s">
        <v>3371</v>
      </c>
      <c r="B25" s="634" t="s">
        <v>3372</v>
      </c>
      <c r="C25" s="637">
        <v>253873.98999999996</v>
      </c>
      <c r="D25" s="637">
        <v>488</v>
      </c>
      <c r="E25" s="637">
        <v>124391.60999999996</v>
      </c>
      <c r="F25" s="703">
        <v>0.48997382520359795</v>
      </c>
      <c r="G25" s="637">
        <v>278</v>
      </c>
      <c r="H25" s="703">
        <v>0.56967213114754101</v>
      </c>
      <c r="I25" s="637">
        <v>129482.37999999999</v>
      </c>
      <c r="J25" s="703">
        <v>0.510026174796402</v>
      </c>
      <c r="K25" s="637">
        <v>210</v>
      </c>
      <c r="L25" s="703">
        <v>0.43032786885245899</v>
      </c>
      <c r="M25" s="637" t="s">
        <v>604</v>
      </c>
      <c r="N25" s="277"/>
    </row>
    <row r="26" spans="1:14" ht="14.4" customHeight="1" x14ac:dyDescent="0.3">
      <c r="A26" s="633" t="s">
        <v>597</v>
      </c>
      <c r="B26" s="634" t="s">
        <v>597</v>
      </c>
      <c r="C26" s="637" t="s">
        <v>597</v>
      </c>
      <c r="D26" s="637" t="s">
        <v>597</v>
      </c>
      <c r="E26" s="637" t="s">
        <v>597</v>
      </c>
      <c r="F26" s="703" t="s">
        <v>597</v>
      </c>
      <c r="G26" s="637" t="s">
        <v>597</v>
      </c>
      <c r="H26" s="703" t="s">
        <v>597</v>
      </c>
      <c r="I26" s="637" t="s">
        <v>597</v>
      </c>
      <c r="J26" s="703" t="s">
        <v>597</v>
      </c>
      <c r="K26" s="637" t="s">
        <v>597</v>
      </c>
      <c r="L26" s="703" t="s">
        <v>597</v>
      </c>
      <c r="M26" s="637" t="s">
        <v>605</v>
      </c>
      <c r="N26" s="277"/>
    </row>
    <row r="27" spans="1:14" ht="14.4" customHeight="1" x14ac:dyDescent="0.3">
      <c r="A27" s="633">
        <v>89301046</v>
      </c>
      <c r="B27" s="634" t="s">
        <v>3365</v>
      </c>
      <c r="C27" s="637">
        <v>410</v>
      </c>
      <c r="D27" s="637">
        <v>1</v>
      </c>
      <c r="E27" s="637">
        <v>410</v>
      </c>
      <c r="F27" s="703">
        <v>1</v>
      </c>
      <c r="G27" s="637">
        <v>1</v>
      </c>
      <c r="H27" s="703">
        <v>1</v>
      </c>
      <c r="I27" s="637" t="s">
        <v>597</v>
      </c>
      <c r="J27" s="703">
        <v>0</v>
      </c>
      <c r="K27" s="637" t="s">
        <v>597</v>
      </c>
      <c r="L27" s="703">
        <v>0</v>
      </c>
      <c r="M27" s="637" t="s">
        <v>1</v>
      </c>
      <c r="N27" s="277"/>
    </row>
    <row r="28" spans="1:14" ht="14.4" customHeight="1" x14ac:dyDescent="0.3">
      <c r="A28" s="633" t="s">
        <v>3373</v>
      </c>
      <c r="B28" s="634" t="s">
        <v>3374</v>
      </c>
      <c r="C28" s="637">
        <v>410</v>
      </c>
      <c r="D28" s="637">
        <v>1</v>
      </c>
      <c r="E28" s="637">
        <v>410</v>
      </c>
      <c r="F28" s="703">
        <v>1</v>
      </c>
      <c r="G28" s="637">
        <v>1</v>
      </c>
      <c r="H28" s="703">
        <v>1</v>
      </c>
      <c r="I28" s="637" t="s">
        <v>597</v>
      </c>
      <c r="J28" s="703">
        <v>0</v>
      </c>
      <c r="K28" s="637" t="s">
        <v>597</v>
      </c>
      <c r="L28" s="703">
        <v>0</v>
      </c>
      <c r="M28" s="637" t="s">
        <v>604</v>
      </c>
      <c r="N28" s="277"/>
    </row>
    <row r="29" spans="1:14" ht="14.4" customHeight="1" x14ac:dyDescent="0.3">
      <c r="A29" s="633" t="s">
        <v>597</v>
      </c>
      <c r="B29" s="634" t="s">
        <v>597</v>
      </c>
      <c r="C29" s="637" t="s">
        <v>597</v>
      </c>
      <c r="D29" s="637" t="s">
        <v>597</v>
      </c>
      <c r="E29" s="637" t="s">
        <v>597</v>
      </c>
      <c r="F29" s="703" t="s">
        <v>597</v>
      </c>
      <c r="G29" s="637" t="s">
        <v>597</v>
      </c>
      <c r="H29" s="703" t="s">
        <v>597</v>
      </c>
      <c r="I29" s="637" t="s">
        <v>597</v>
      </c>
      <c r="J29" s="703" t="s">
        <v>597</v>
      </c>
      <c r="K29" s="637" t="s">
        <v>597</v>
      </c>
      <c r="L29" s="703" t="s">
        <v>597</v>
      </c>
      <c r="M29" s="637" t="s">
        <v>605</v>
      </c>
      <c r="N29" s="277"/>
    </row>
    <row r="30" spans="1:14" ht="14.4" customHeight="1" x14ac:dyDescent="0.3">
      <c r="A30" s="633">
        <v>89301047</v>
      </c>
      <c r="B30" s="634" t="s">
        <v>3363</v>
      </c>
      <c r="C30" s="637">
        <v>2401.7299999999996</v>
      </c>
      <c r="D30" s="637">
        <v>12</v>
      </c>
      <c r="E30" s="637">
        <v>2106.3999999999996</v>
      </c>
      <c r="F30" s="703">
        <v>0.87703447098549792</v>
      </c>
      <c r="G30" s="637">
        <v>10</v>
      </c>
      <c r="H30" s="703">
        <v>0.83333333333333337</v>
      </c>
      <c r="I30" s="637">
        <v>295.33</v>
      </c>
      <c r="J30" s="703">
        <v>0.12296552901450206</v>
      </c>
      <c r="K30" s="637">
        <v>2</v>
      </c>
      <c r="L30" s="703">
        <v>0.16666666666666666</v>
      </c>
      <c r="M30" s="637" t="s">
        <v>1</v>
      </c>
      <c r="N30" s="277"/>
    </row>
    <row r="31" spans="1:14" ht="14.4" customHeight="1" x14ac:dyDescent="0.3">
      <c r="A31" s="633">
        <v>89301047</v>
      </c>
      <c r="B31" s="634" t="s">
        <v>3364</v>
      </c>
      <c r="C31" s="637">
        <v>0</v>
      </c>
      <c r="D31" s="637">
        <v>11</v>
      </c>
      <c r="E31" s="637">
        <v>0</v>
      </c>
      <c r="F31" s="703" t="s">
        <v>597</v>
      </c>
      <c r="G31" s="637">
        <v>10</v>
      </c>
      <c r="H31" s="703">
        <v>0.90909090909090906</v>
      </c>
      <c r="I31" s="637">
        <v>0</v>
      </c>
      <c r="J31" s="703" t="s">
        <v>597</v>
      </c>
      <c r="K31" s="637">
        <v>1</v>
      </c>
      <c r="L31" s="703">
        <v>9.0909090909090912E-2</v>
      </c>
      <c r="M31" s="637" t="s">
        <v>1</v>
      </c>
      <c r="N31" s="277"/>
    </row>
    <row r="32" spans="1:14" ht="14.4" customHeight="1" x14ac:dyDescent="0.3">
      <c r="A32" s="633" t="s">
        <v>3375</v>
      </c>
      <c r="B32" s="634" t="s">
        <v>3376</v>
      </c>
      <c r="C32" s="637">
        <v>2401.7299999999996</v>
      </c>
      <c r="D32" s="637">
        <v>23</v>
      </c>
      <c r="E32" s="637">
        <v>2106.3999999999996</v>
      </c>
      <c r="F32" s="703">
        <v>0.87703447098549792</v>
      </c>
      <c r="G32" s="637">
        <v>20</v>
      </c>
      <c r="H32" s="703">
        <v>0.86956521739130432</v>
      </c>
      <c r="I32" s="637">
        <v>295.33</v>
      </c>
      <c r="J32" s="703">
        <v>0.12296552901450206</v>
      </c>
      <c r="K32" s="637">
        <v>3</v>
      </c>
      <c r="L32" s="703">
        <v>0.13043478260869565</v>
      </c>
      <c r="M32" s="637" t="s">
        <v>604</v>
      </c>
      <c r="N32" s="277"/>
    </row>
    <row r="33" spans="1:14" ht="14.4" customHeight="1" x14ac:dyDescent="0.3">
      <c r="A33" s="633" t="s">
        <v>597</v>
      </c>
      <c r="B33" s="634" t="s">
        <v>597</v>
      </c>
      <c r="C33" s="637" t="s">
        <v>597</v>
      </c>
      <c r="D33" s="637" t="s">
        <v>597</v>
      </c>
      <c r="E33" s="637" t="s">
        <v>597</v>
      </c>
      <c r="F33" s="703" t="s">
        <v>597</v>
      </c>
      <c r="G33" s="637" t="s">
        <v>597</v>
      </c>
      <c r="H33" s="703" t="s">
        <v>597</v>
      </c>
      <c r="I33" s="637" t="s">
        <v>597</v>
      </c>
      <c r="J33" s="703" t="s">
        <v>597</v>
      </c>
      <c r="K33" s="637" t="s">
        <v>597</v>
      </c>
      <c r="L33" s="703" t="s">
        <v>597</v>
      </c>
      <c r="M33" s="637" t="s">
        <v>605</v>
      </c>
      <c r="N33" s="277"/>
    </row>
    <row r="34" spans="1:14" ht="14.4" customHeight="1" x14ac:dyDescent="0.3">
      <c r="A34" s="633">
        <v>89301048</v>
      </c>
      <c r="B34" s="634" t="s">
        <v>3363</v>
      </c>
      <c r="C34" s="637">
        <v>36740.619999999995</v>
      </c>
      <c r="D34" s="637">
        <v>140</v>
      </c>
      <c r="E34" s="637">
        <v>14396.779999999999</v>
      </c>
      <c r="F34" s="703">
        <v>0.39184913047194087</v>
      </c>
      <c r="G34" s="637">
        <v>68</v>
      </c>
      <c r="H34" s="703">
        <v>0.48571428571428571</v>
      </c>
      <c r="I34" s="637">
        <v>22343.839999999997</v>
      </c>
      <c r="J34" s="703">
        <v>0.60815086952805908</v>
      </c>
      <c r="K34" s="637">
        <v>72</v>
      </c>
      <c r="L34" s="703">
        <v>0.51428571428571423</v>
      </c>
      <c r="M34" s="637" t="s">
        <v>1</v>
      </c>
      <c r="N34" s="277"/>
    </row>
    <row r="35" spans="1:14" ht="14.4" customHeight="1" x14ac:dyDescent="0.3">
      <c r="A35" s="633">
        <v>89301048</v>
      </c>
      <c r="B35" s="634" t="s">
        <v>3365</v>
      </c>
      <c r="C35" s="637">
        <v>1198.48</v>
      </c>
      <c r="D35" s="637">
        <v>2</v>
      </c>
      <c r="E35" s="637" t="s">
        <v>597</v>
      </c>
      <c r="F35" s="703">
        <v>0</v>
      </c>
      <c r="G35" s="637" t="s">
        <v>597</v>
      </c>
      <c r="H35" s="703">
        <v>0</v>
      </c>
      <c r="I35" s="637">
        <v>1198.48</v>
      </c>
      <c r="J35" s="703">
        <v>1</v>
      </c>
      <c r="K35" s="637">
        <v>2</v>
      </c>
      <c r="L35" s="703">
        <v>1</v>
      </c>
      <c r="M35" s="637" t="s">
        <v>1</v>
      </c>
      <c r="N35" s="277"/>
    </row>
    <row r="36" spans="1:14" ht="14.4" customHeight="1" x14ac:dyDescent="0.3">
      <c r="A36" s="633" t="s">
        <v>3377</v>
      </c>
      <c r="B36" s="634" t="s">
        <v>3368</v>
      </c>
      <c r="C36" s="637">
        <v>37939.1</v>
      </c>
      <c r="D36" s="637">
        <v>142</v>
      </c>
      <c r="E36" s="637">
        <v>14396.779999999999</v>
      </c>
      <c r="F36" s="703">
        <v>0.37947078343977586</v>
      </c>
      <c r="G36" s="637">
        <v>68</v>
      </c>
      <c r="H36" s="703">
        <v>0.47887323943661969</v>
      </c>
      <c r="I36" s="637">
        <v>23542.319999999996</v>
      </c>
      <c r="J36" s="703">
        <v>0.62052921656022408</v>
      </c>
      <c r="K36" s="637">
        <v>74</v>
      </c>
      <c r="L36" s="703">
        <v>0.52112676056338025</v>
      </c>
      <c r="M36" s="637" t="s">
        <v>604</v>
      </c>
      <c r="N36" s="277"/>
    </row>
    <row r="37" spans="1:14" ht="14.4" customHeight="1" x14ac:dyDescent="0.3">
      <c r="A37" s="633" t="s">
        <v>597</v>
      </c>
      <c r="B37" s="634" t="s">
        <v>597</v>
      </c>
      <c r="C37" s="637" t="s">
        <v>597</v>
      </c>
      <c r="D37" s="637" t="s">
        <v>597</v>
      </c>
      <c r="E37" s="637" t="s">
        <v>597</v>
      </c>
      <c r="F37" s="703" t="s">
        <v>597</v>
      </c>
      <c r="G37" s="637" t="s">
        <v>597</v>
      </c>
      <c r="H37" s="703" t="s">
        <v>597</v>
      </c>
      <c r="I37" s="637" t="s">
        <v>597</v>
      </c>
      <c r="J37" s="703" t="s">
        <v>597</v>
      </c>
      <c r="K37" s="637" t="s">
        <v>597</v>
      </c>
      <c r="L37" s="703" t="s">
        <v>597</v>
      </c>
      <c r="M37" s="637" t="s">
        <v>605</v>
      </c>
      <c r="N37" s="277"/>
    </row>
    <row r="38" spans="1:14" ht="14.4" customHeight="1" x14ac:dyDescent="0.3">
      <c r="A38" s="633" t="s">
        <v>3366</v>
      </c>
      <c r="B38" s="634" t="s">
        <v>3378</v>
      </c>
      <c r="C38" s="637">
        <v>6879373.7999999998</v>
      </c>
      <c r="D38" s="637">
        <v>5162</v>
      </c>
      <c r="E38" s="637">
        <v>5835901.9999999991</v>
      </c>
      <c r="F38" s="703">
        <v>0.8483187815728227</v>
      </c>
      <c r="G38" s="637">
        <v>3630</v>
      </c>
      <c r="H38" s="703">
        <v>0.7032158078264239</v>
      </c>
      <c r="I38" s="637">
        <v>1043471.8</v>
      </c>
      <c r="J38" s="703">
        <v>0.15168121842717722</v>
      </c>
      <c r="K38" s="637">
        <v>1532</v>
      </c>
      <c r="L38" s="703">
        <v>0.29678419217357616</v>
      </c>
      <c r="M38" s="637" t="s">
        <v>600</v>
      </c>
      <c r="N38" s="277"/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8">
    <cfRule type="expression" dxfId="44" priority="4">
      <formula>AND(LEFT(M11,6)&lt;&gt;"mezera",M11&lt;&gt;"")</formula>
    </cfRule>
  </conditionalFormatting>
  <conditionalFormatting sqref="A11:A38">
    <cfRule type="expression" dxfId="43" priority="2">
      <formula>AND(M11&lt;&gt;"",M11&lt;&gt;"mezeraKL")</formula>
    </cfRule>
  </conditionalFormatting>
  <conditionalFormatting sqref="F11:F38">
    <cfRule type="cellIs" dxfId="42" priority="1" operator="lessThan">
      <formula>0.6</formula>
    </cfRule>
  </conditionalFormatting>
  <conditionalFormatting sqref="B11:L38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8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3379</v>
      </c>
      <c r="B5" s="697">
        <v>88483.500000000015</v>
      </c>
      <c r="C5" s="644">
        <v>1</v>
      </c>
      <c r="D5" s="708">
        <v>154</v>
      </c>
      <c r="E5" s="711" t="s">
        <v>3379</v>
      </c>
      <c r="F5" s="697">
        <v>60288.540000000008</v>
      </c>
      <c r="G5" s="665">
        <v>0.68135347268134738</v>
      </c>
      <c r="H5" s="647">
        <v>104</v>
      </c>
      <c r="I5" s="688">
        <v>0.67532467532467533</v>
      </c>
      <c r="J5" s="714">
        <v>28194.960000000003</v>
      </c>
      <c r="K5" s="665">
        <v>0.31864652731865262</v>
      </c>
      <c r="L5" s="647">
        <v>50</v>
      </c>
      <c r="M5" s="688">
        <v>0.32467532467532467</v>
      </c>
    </row>
    <row r="6" spans="1:13" ht="14.4" customHeight="1" x14ac:dyDescent="0.3">
      <c r="A6" s="705" t="s">
        <v>3380</v>
      </c>
      <c r="B6" s="698">
        <v>32883.039999999994</v>
      </c>
      <c r="C6" s="650">
        <v>1</v>
      </c>
      <c r="D6" s="709">
        <v>76</v>
      </c>
      <c r="E6" s="712" t="s">
        <v>3380</v>
      </c>
      <c r="F6" s="698">
        <v>19047.329999999998</v>
      </c>
      <c r="G6" s="666">
        <v>0.57924480218373975</v>
      </c>
      <c r="H6" s="653">
        <v>54</v>
      </c>
      <c r="I6" s="689">
        <v>0.71052631578947367</v>
      </c>
      <c r="J6" s="715">
        <v>13835.71</v>
      </c>
      <c r="K6" s="666">
        <v>0.42075519781626036</v>
      </c>
      <c r="L6" s="653">
        <v>22</v>
      </c>
      <c r="M6" s="689">
        <v>0.28947368421052633</v>
      </c>
    </row>
    <row r="7" spans="1:13" ht="14.4" customHeight="1" x14ac:dyDescent="0.3">
      <c r="A7" s="705" t="s">
        <v>3381</v>
      </c>
      <c r="B7" s="698">
        <v>13956.06</v>
      </c>
      <c r="C7" s="650">
        <v>1</v>
      </c>
      <c r="D7" s="709">
        <v>15</v>
      </c>
      <c r="E7" s="712" t="s">
        <v>3381</v>
      </c>
      <c r="F7" s="698">
        <v>6818.34</v>
      </c>
      <c r="G7" s="666">
        <v>0.48855765882347885</v>
      </c>
      <c r="H7" s="653">
        <v>9</v>
      </c>
      <c r="I7" s="689">
        <v>0.6</v>
      </c>
      <c r="J7" s="715">
        <v>7137.7199999999993</v>
      </c>
      <c r="K7" s="666">
        <v>0.5114423411765211</v>
      </c>
      <c r="L7" s="653">
        <v>6</v>
      </c>
      <c r="M7" s="689">
        <v>0.4</v>
      </c>
    </row>
    <row r="8" spans="1:13" ht="14.4" customHeight="1" x14ac:dyDescent="0.3">
      <c r="A8" s="705" t="s">
        <v>3382</v>
      </c>
      <c r="B8" s="698">
        <v>4302.46</v>
      </c>
      <c r="C8" s="650">
        <v>1</v>
      </c>
      <c r="D8" s="709">
        <v>12</v>
      </c>
      <c r="E8" s="712" t="s">
        <v>3382</v>
      </c>
      <c r="F8" s="698">
        <v>2937.67</v>
      </c>
      <c r="G8" s="666">
        <v>0.68278845125811749</v>
      </c>
      <c r="H8" s="653">
        <v>9</v>
      </c>
      <c r="I8" s="689">
        <v>0.75</v>
      </c>
      <c r="J8" s="715">
        <v>1364.79</v>
      </c>
      <c r="K8" s="666">
        <v>0.31721154874188257</v>
      </c>
      <c r="L8" s="653">
        <v>3</v>
      </c>
      <c r="M8" s="689">
        <v>0.25</v>
      </c>
    </row>
    <row r="9" spans="1:13" ht="14.4" customHeight="1" x14ac:dyDescent="0.3">
      <c r="A9" s="705" t="s">
        <v>3383</v>
      </c>
      <c r="B9" s="698">
        <v>1645989.81</v>
      </c>
      <c r="C9" s="650">
        <v>1</v>
      </c>
      <c r="D9" s="709">
        <v>687</v>
      </c>
      <c r="E9" s="712" t="s">
        <v>3383</v>
      </c>
      <c r="F9" s="698">
        <v>1459367.7000000002</v>
      </c>
      <c r="G9" s="666">
        <v>0.88662013041259358</v>
      </c>
      <c r="H9" s="653">
        <v>551</v>
      </c>
      <c r="I9" s="689">
        <v>0.80203784570596792</v>
      </c>
      <c r="J9" s="715">
        <v>186622.11</v>
      </c>
      <c r="K9" s="666">
        <v>0.11337986958740648</v>
      </c>
      <c r="L9" s="653">
        <v>136</v>
      </c>
      <c r="M9" s="689">
        <v>0.19796215429403202</v>
      </c>
    </row>
    <row r="10" spans="1:13" ht="14.4" customHeight="1" x14ac:dyDescent="0.3">
      <c r="A10" s="705" t="s">
        <v>3384</v>
      </c>
      <c r="B10" s="698">
        <v>60736.78</v>
      </c>
      <c r="C10" s="650">
        <v>1</v>
      </c>
      <c r="D10" s="709">
        <v>113</v>
      </c>
      <c r="E10" s="712" t="s">
        <v>3384</v>
      </c>
      <c r="F10" s="698">
        <v>45796.75</v>
      </c>
      <c r="G10" s="666">
        <v>0.75402005177093678</v>
      </c>
      <c r="H10" s="653">
        <v>82</v>
      </c>
      <c r="I10" s="689">
        <v>0.72566371681415931</v>
      </c>
      <c r="J10" s="715">
        <v>14940.03</v>
      </c>
      <c r="K10" s="666">
        <v>0.24597994822906319</v>
      </c>
      <c r="L10" s="653">
        <v>31</v>
      </c>
      <c r="M10" s="689">
        <v>0.27433628318584069</v>
      </c>
    </row>
    <row r="11" spans="1:13" ht="14.4" customHeight="1" x14ac:dyDescent="0.3">
      <c r="A11" s="705" t="s">
        <v>3385</v>
      </c>
      <c r="B11" s="698">
        <v>2125.86</v>
      </c>
      <c r="C11" s="650">
        <v>1</v>
      </c>
      <c r="D11" s="709">
        <v>5</v>
      </c>
      <c r="E11" s="712" t="s">
        <v>3385</v>
      </c>
      <c r="F11" s="698">
        <v>2125.86</v>
      </c>
      <c r="G11" s="666">
        <v>1</v>
      </c>
      <c r="H11" s="653">
        <v>5</v>
      </c>
      <c r="I11" s="689">
        <v>1</v>
      </c>
      <c r="J11" s="715"/>
      <c r="K11" s="666">
        <v>0</v>
      </c>
      <c r="L11" s="653"/>
      <c r="M11" s="689">
        <v>0</v>
      </c>
    </row>
    <row r="12" spans="1:13" ht="14.4" customHeight="1" x14ac:dyDescent="0.3">
      <c r="A12" s="705" t="s">
        <v>3386</v>
      </c>
      <c r="B12" s="698">
        <v>9761.5799999999981</v>
      </c>
      <c r="C12" s="650">
        <v>1</v>
      </c>
      <c r="D12" s="709">
        <v>24</v>
      </c>
      <c r="E12" s="712" t="s">
        <v>3386</v>
      </c>
      <c r="F12" s="698">
        <v>5295.2599999999993</v>
      </c>
      <c r="G12" s="666">
        <v>0.54245931498794253</v>
      </c>
      <c r="H12" s="653">
        <v>15</v>
      </c>
      <c r="I12" s="689">
        <v>0.625</v>
      </c>
      <c r="J12" s="715">
        <v>4466.32</v>
      </c>
      <c r="K12" s="666">
        <v>0.45754068501205752</v>
      </c>
      <c r="L12" s="653">
        <v>9</v>
      </c>
      <c r="M12" s="689">
        <v>0.375</v>
      </c>
    </row>
    <row r="13" spans="1:13" ht="14.4" customHeight="1" x14ac:dyDescent="0.3">
      <c r="A13" s="705" t="s">
        <v>3387</v>
      </c>
      <c r="B13" s="698">
        <v>24278.39</v>
      </c>
      <c r="C13" s="650">
        <v>1</v>
      </c>
      <c r="D13" s="709">
        <v>62</v>
      </c>
      <c r="E13" s="712" t="s">
        <v>3387</v>
      </c>
      <c r="F13" s="698">
        <v>20663.39</v>
      </c>
      <c r="G13" s="666">
        <v>0.8511021529846089</v>
      </c>
      <c r="H13" s="653">
        <v>46</v>
      </c>
      <c r="I13" s="689">
        <v>0.74193548387096775</v>
      </c>
      <c r="J13" s="715">
        <v>3615</v>
      </c>
      <c r="K13" s="666">
        <v>0.14889784701539105</v>
      </c>
      <c r="L13" s="653">
        <v>16</v>
      </c>
      <c r="M13" s="689">
        <v>0.25806451612903225</v>
      </c>
    </row>
    <row r="14" spans="1:13" ht="14.4" customHeight="1" x14ac:dyDescent="0.3">
      <c r="A14" s="705" t="s">
        <v>3388</v>
      </c>
      <c r="B14" s="698">
        <v>79132.44</v>
      </c>
      <c r="C14" s="650">
        <v>1</v>
      </c>
      <c r="D14" s="709">
        <v>175</v>
      </c>
      <c r="E14" s="712" t="s">
        <v>3388</v>
      </c>
      <c r="F14" s="698">
        <v>59591.37</v>
      </c>
      <c r="G14" s="666">
        <v>0.75305866974403923</v>
      </c>
      <c r="H14" s="653">
        <v>94</v>
      </c>
      <c r="I14" s="689">
        <v>0.53714285714285714</v>
      </c>
      <c r="J14" s="715">
        <v>19541.07</v>
      </c>
      <c r="K14" s="666">
        <v>0.24694133025596077</v>
      </c>
      <c r="L14" s="653">
        <v>81</v>
      </c>
      <c r="M14" s="689">
        <v>0.46285714285714286</v>
      </c>
    </row>
    <row r="15" spans="1:13" ht="14.4" customHeight="1" x14ac:dyDescent="0.3">
      <c r="A15" s="705" t="s">
        <v>3389</v>
      </c>
      <c r="B15" s="698">
        <v>1867802.35</v>
      </c>
      <c r="C15" s="650">
        <v>1</v>
      </c>
      <c r="D15" s="709">
        <v>760</v>
      </c>
      <c r="E15" s="712" t="s">
        <v>3389</v>
      </c>
      <c r="F15" s="698">
        <v>1754424.1600000001</v>
      </c>
      <c r="G15" s="666">
        <v>0.93929861475974696</v>
      </c>
      <c r="H15" s="653">
        <v>595</v>
      </c>
      <c r="I15" s="689">
        <v>0.78289473684210531</v>
      </c>
      <c r="J15" s="715">
        <v>113378.19000000002</v>
      </c>
      <c r="K15" s="666">
        <v>6.0701385240253078E-2</v>
      </c>
      <c r="L15" s="653">
        <v>165</v>
      </c>
      <c r="M15" s="689">
        <v>0.21710526315789475</v>
      </c>
    </row>
    <row r="16" spans="1:13" ht="14.4" customHeight="1" x14ac:dyDescent="0.3">
      <c r="A16" s="705" t="s">
        <v>3390</v>
      </c>
      <c r="B16" s="698">
        <v>137505.57</v>
      </c>
      <c r="C16" s="650">
        <v>1</v>
      </c>
      <c r="D16" s="709">
        <v>109</v>
      </c>
      <c r="E16" s="712" t="s">
        <v>3390</v>
      </c>
      <c r="F16" s="698">
        <v>114166.81000000001</v>
      </c>
      <c r="G16" s="666">
        <v>0.83027043922657107</v>
      </c>
      <c r="H16" s="653">
        <v>75</v>
      </c>
      <c r="I16" s="689">
        <v>0.68807339449541283</v>
      </c>
      <c r="J16" s="715">
        <v>23338.76</v>
      </c>
      <c r="K16" s="666">
        <v>0.16972956077342902</v>
      </c>
      <c r="L16" s="653">
        <v>34</v>
      </c>
      <c r="M16" s="689">
        <v>0.31192660550458717</v>
      </c>
    </row>
    <row r="17" spans="1:13" ht="14.4" customHeight="1" x14ac:dyDescent="0.3">
      <c r="A17" s="705" t="s">
        <v>3391</v>
      </c>
      <c r="B17" s="698">
        <v>19272.849999999999</v>
      </c>
      <c r="C17" s="650">
        <v>1</v>
      </c>
      <c r="D17" s="709">
        <v>72</v>
      </c>
      <c r="E17" s="712" t="s">
        <v>3391</v>
      </c>
      <c r="F17" s="698">
        <v>11259.71</v>
      </c>
      <c r="G17" s="666">
        <v>0.5842265155386982</v>
      </c>
      <c r="H17" s="653">
        <v>51</v>
      </c>
      <c r="I17" s="689">
        <v>0.70833333333333337</v>
      </c>
      <c r="J17" s="715">
        <v>8013.1399999999994</v>
      </c>
      <c r="K17" s="666">
        <v>0.4157734844613018</v>
      </c>
      <c r="L17" s="653">
        <v>21</v>
      </c>
      <c r="M17" s="689">
        <v>0.29166666666666669</v>
      </c>
    </row>
    <row r="18" spans="1:13" ht="14.4" customHeight="1" x14ac:dyDescent="0.3">
      <c r="A18" s="705" t="s">
        <v>3392</v>
      </c>
      <c r="B18" s="698">
        <v>149017.26999999999</v>
      </c>
      <c r="C18" s="650">
        <v>1</v>
      </c>
      <c r="D18" s="709">
        <v>180</v>
      </c>
      <c r="E18" s="712" t="s">
        <v>3392</v>
      </c>
      <c r="F18" s="698">
        <v>80059.62000000001</v>
      </c>
      <c r="G18" s="666">
        <v>0.53725061531458751</v>
      </c>
      <c r="H18" s="653">
        <v>97</v>
      </c>
      <c r="I18" s="689">
        <v>0.53888888888888886</v>
      </c>
      <c r="J18" s="715">
        <v>68957.64999999998</v>
      </c>
      <c r="K18" s="666">
        <v>0.46274938468541255</v>
      </c>
      <c r="L18" s="653">
        <v>83</v>
      </c>
      <c r="M18" s="689">
        <v>0.46111111111111114</v>
      </c>
    </row>
    <row r="19" spans="1:13" ht="14.4" customHeight="1" x14ac:dyDescent="0.3">
      <c r="A19" s="705" t="s">
        <v>3393</v>
      </c>
      <c r="B19" s="698">
        <v>4236.88</v>
      </c>
      <c r="C19" s="650">
        <v>1</v>
      </c>
      <c r="D19" s="709">
        <v>20</v>
      </c>
      <c r="E19" s="712" t="s">
        <v>3393</v>
      </c>
      <c r="F19" s="698">
        <v>611.36</v>
      </c>
      <c r="G19" s="666">
        <v>0.14429485848076887</v>
      </c>
      <c r="H19" s="653">
        <v>9</v>
      </c>
      <c r="I19" s="689">
        <v>0.45</v>
      </c>
      <c r="J19" s="715">
        <v>3625.5200000000004</v>
      </c>
      <c r="K19" s="666">
        <v>0.85570514151923116</v>
      </c>
      <c r="L19" s="653">
        <v>11</v>
      </c>
      <c r="M19" s="689">
        <v>0.55000000000000004</v>
      </c>
    </row>
    <row r="20" spans="1:13" ht="14.4" customHeight="1" x14ac:dyDescent="0.3">
      <c r="A20" s="705" t="s">
        <v>3394</v>
      </c>
      <c r="B20" s="698">
        <v>9126.4599999999991</v>
      </c>
      <c r="C20" s="650">
        <v>1</v>
      </c>
      <c r="D20" s="709">
        <v>19</v>
      </c>
      <c r="E20" s="712" t="s">
        <v>3394</v>
      </c>
      <c r="F20" s="698">
        <v>8693.6099999999988</v>
      </c>
      <c r="G20" s="666">
        <v>0.95257197204611643</v>
      </c>
      <c r="H20" s="653">
        <v>17</v>
      </c>
      <c r="I20" s="689">
        <v>0.89473684210526316</v>
      </c>
      <c r="J20" s="715">
        <v>432.85</v>
      </c>
      <c r="K20" s="666">
        <v>4.7428027953883553E-2</v>
      </c>
      <c r="L20" s="653">
        <v>2</v>
      </c>
      <c r="M20" s="689">
        <v>0.10526315789473684</v>
      </c>
    </row>
    <row r="21" spans="1:13" ht="14.4" customHeight="1" x14ac:dyDescent="0.3">
      <c r="A21" s="705" t="s">
        <v>3395</v>
      </c>
      <c r="B21" s="698">
        <v>41223.379999999997</v>
      </c>
      <c r="C21" s="650">
        <v>1</v>
      </c>
      <c r="D21" s="709">
        <v>117</v>
      </c>
      <c r="E21" s="712" t="s">
        <v>3395</v>
      </c>
      <c r="F21" s="698">
        <v>29305.289999999997</v>
      </c>
      <c r="G21" s="666">
        <v>0.71089003376239401</v>
      </c>
      <c r="H21" s="653">
        <v>82</v>
      </c>
      <c r="I21" s="689">
        <v>0.70085470085470081</v>
      </c>
      <c r="J21" s="715">
        <v>11918.09</v>
      </c>
      <c r="K21" s="666">
        <v>0.28910996623760599</v>
      </c>
      <c r="L21" s="653">
        <v>35</v>
      </c>
      <c r="M21" s="689">
        <v>0.29914529914529914</v>
      </c>
    </row>
    <row r="22" spans="1:13" ht="14.4" customHeight="1" x14ac:dyDescent="0.3">
      <c r="A22" s="705" t="s">
        <v>3396</v>
      </c>
      <c r="B22" s="698">
        <v>84518.62000000001</v>
      </c>
      <c r="C22" s="650">
        <v>1</v>
      </c>
      <c r="D22" s="709">
        <v>179</v>
      </c>
      <c r="E22" s="712" t="s">
        <v>3396</v>
      </c>
      <c r="F22" s="698">
        <v>44681.54</v>
      </c>
      <c r="G22" s="666">
        <v>0.52865912860385078</v>
      </c>
      <c r="H22" s="653">
        <v>105</v>
      </c>
      <c r="I22" s="689">
        <v>0.58659217877094971</v>
      </c>
      <c r="J22" s="715">
        <v>39837.080000000009</v>
      </c>
      <c r="K22" s="666">
        <v>0.47134087139614922</v>
      </c>
      <c r="L22" s="653">
        <v>74</v>
      </c>
      <c r="M22" s="689">
        <v>0.41340782122905029</v>
      </c>
    </row>
    <row r="23" spans="1:13" ht="14.4" customHeight="1" x14ac:dyDescent="0.3">
      <c r="A23" s="705" t="s">
        <v>3397</v>
      </c>
      <c r="B23" s="698">
        <v>119115.07999999999</v>
      </c>
      <c r="C23" s="650">
        <v>1</v>
      </c>
      <c r="D23" s="709">
        <v>221</v>
      </c>
      <c r="E23" s="712" t="s">
        <v>3397</v>
      </c>
      <c r="F23" s="698">
        <v>105280.43999999999</v>
      </c>
      <c r="G23" s="666">
        <v>0.8838548402099885</v>
      </c>
      <c r="H23" s="653">
        <v>176</v>
      </c>
      <c r="I23" s="689">
        <v>0.7963800904977375</v>
      </c>
      <c r="J23" s="715">
        <v>13834.640000000001</v>
      </c>
      <c r="K23" s="666">
        <v>0.1161451597900115</v>
      </c>
      <c r="L23" s="653">
        <v>45</v>
      </c>
      <c r="M23" s="689">
        <v>0.20361990950226244</v>
      </c>
    </row>
    <row r="24" spans="1:13" ht="14.4" customHeight="1" x14ac:dyDescent="0.3">
      <c r="A24" s="705" t="s">
        <v>3398</v>
      </c>
      <c r="B24" s="698">
        <v>1345212.0399999998</v>
      </c>
      <c r="C24" s="650">
        <v>1</v>
      </c>
      <c r="D24" s="709">
        <v>446</v>
      </c>
      <c r="E24" s="712" t="s">
        <v>3398</v>
      </c>
      <c r="F24" s="698">
        <v>1229664.0499999998</v>
      </c>
      <c r="G24" s="666">
        <v>0.91410425526670125</v>
      </c>
      <c r="H24" s="653">
        <v>371</v>
      </c>
      <c r="I24" s="689">
        <v>0.83183856502242148</v>
      </c>
      <c r="J24" s="715">
        <v>115547.99</v>
      </c>
      <c r="K24" s="666">
        <v>8.589574473329871E-2</v>
      </c>
      <c r="L24" s="653">
        <v>75</v>
      </c>
      <c r="M24" s="689">
        <v>0.16816143497757849</v>
      </c>
    </row>
    <row r="25" spans="1:13" ht="14.4" customHeight="1" x14ac:dyDescent="0.3">
      <c r="A25" s="705" t="s">
        <v>3399</v>
      </c>
      <c r="B25" s="698">
        <v>157283.49000000002</v>
      </c>
      <c r="C25" s="650">
        <v>1</v>
      </c>
      <c r="D25" s="709">
        <v>250</v>
      </c>
      <c r="E25" s="712" t="s">
        <v>3399</v>
      </c>
      <c r="F25" s="698">
        <v>52545.910000000018</v>
      </c>
      <c r="G25" s="666">
        <v>0.33408407964497744</v>
      </c>
      <c r="H25" s="653">
        <v>132</v>
      </c>
      <c r="I25" s="689">
        <v>0.52800000000000002</v>
      </c>
      <c r="J25" s="715">
        <v>104737.58</v>
      </c>
      <c r="K25" s="666">
        <v>0.66591592035502256</v>
      </c>
      <c r="L25" s="653">
        <v>118</v>
      </c>
      <c r="M25" s="689">
        <v>0.47199999999999998</v>
      </c>
    </row>
    <row r="26" spans="1:13" ht="14.4" customHeight="1" x14ac:dyDescent="0.3">
      <c r="A26" s="705" t="s">
        <v>3400</v>
      </c>
      <c r="B26" s="698">
        <v>11374.64</v>
      </c>
      <c r="C26" s="650">
        <v>1</v>
      </c>
      <c r="D26" s="709">
        <v>32</v>
      </c>
      <c r="E26" s="712" t="s">
        <v>3400</v>
      </c>
      <c r="F26" s="698">
        <v>8374.9500000000007</v>
      </c>
      <c r="G26" s="666">
        <v>0.73628264279133238</v>
      </c>
      <c r="H26" s="653">
        <v>27</v>
      </c>
      <c r="I26" s="689">
        <v>0.84375</v>
      </c>
      <c r="J26" s="715">
        <v>2999.6899999999996</v>
      </c>
      <c r="K26" s="666">
        <v>0.26371735720866768</v>
      </c>
      <c r="L26" s="653">
        <v>5</v>
      </c>
      <c r="M26" s="689">
        <v>0.15625</v>
      </c>
    </row>
    <row r="27" spans="1:13" ht="14.4" customHeight="1" x14ac:dyDescent="0.3">
      <c r="A27" s="705" t="s">
        <v>3401</v>
      </c>
      <c r="B27" s="698">
        <v>210588.15999999997</v>
      </c>
      <c r="C27" s="650">
        <v>1</v>
      </c>
      <c r="D27" s="709">
        <v>333</v>
      </c>
      <c r="E27" s="712" t="s">
        <v>3401</v>
      </c>
      <c r="F27" s="698">
        <v>132637.74999999997</v>
      </c>
      <c r="G27" s="666">
        <v>0.62984428944153359</v>
      </c>
      <c r="H27" s="653">
        <v>245</v>
      </c>
      <c r="I27" s="689">
        <v>0.7357357357357357</v>
      </c>
      <c r="J27" s="715">
        <v>77950.409999999989</v>
      </c>
      <c r="K27" s="666">
        <v>0.37015571055846636</v>
      </c>
      <c r="L27" s="653">
        <v>88</v>
      </c>
      <c r="M27" s="689">
        <v>0.26426426426426425</v>
      </c>
    </row>
    <row r="28" spans="1:13" ht="14.4" customHeight="1" x14ac:dyDescent="0.3">
      <c r="A28" s="705" t="s">
        <v>3402</v>
      </c>
      <c r="B28" s="698">
        <v>2106.3999999999996</v>
      </c>
      <c r="C28" s="650">
        <v>1</v>
      </c>
      <c r="D28" s="709">
        <v>1</v>
      </c>
      <c r="E28" s="712" t="s">
        <v>3402</v>
      </c>
      <c r="F28" s="698">
        <v>2106.3999999999996</v>
      </c>
      <c r="G28" s="666">
        <v>1</v>
      </c>
      <c r="H28" s="653">
        <v>1</v>
      </c>
      <c r="I28" s="689">
        <v>1</v>
      </c>
      <c r="J28" s="715"/>
      <c r="K28" s="666">
        <v>0</v>
      </c>
      <c r="L28" s="653"/>
      <c r="M28" s="689">
        <v>0</v>
      </c>
    </row>
    <row r="29" spans="1:13" ht="14.4" customHeight="1" x14ac:dyDescent="0.3">
      <c r="A29" s="705" t="s">
        <v>3403</v>
      </c>
      <c r="B29" s="698">
        <v>465.8</v>
      </c>
      <c r="C29" s="650">
        <v>1</v>
      </c>
      <c r="D29" s="709">
        <v>3</v>
      </c>
      <c r="E29" s="712" t="s">
        <v>3403</v>
      </c>
      <c r="F29" s="698">
        <v>166.18</v>
      </c>
      <c r="G29" s="666">
        <v>0.35676255903821386</v>
      </c>
      <c r="H29" s="653">
        <v>1</v>
      </c>
      <c r="I29" s="689">
        <v>0.33333333333333331</v>
      </c>
      <c r="J29" s="715">
        <v>299.62</v>
      </c>
      <c r="K29" s="666">
        <v>0.64323744096178614</v>
      </c>
      <c r="L29" s="653">
        <v>2</v>
      </c>
      <c r="M29" s="689">
        <v>0.66666666666666663</v>
      </c>
    </row>
    <row r="30" spans="1:13" ht="14.4" customHeight="1" x14ac:dyDescent="0.3">
      <c r="A30" s="705" t="s">
        <v>3404</v>
      </c>
      <c r="B30" s="698">
        <v>12456.56</v>
      </c>
      <c r="C30" s="650">
        <v>1</v>
      </c>
      <c r="D30" s="709">
        <v>38</v>
      </c>
      <c r="E30" s="712" t="s">
        <v>3404</v>
      </c>
      <c r="F30" s="698">
        <v>9515.9</v>
      </c>
      <c r="G30" s="666">
        <v>0.76392679840983391</v>
      </c>
      <c r="H30" s="653">
        <v>26</v>
      </c>
      <c r="I30" s="689">
        <v>0.68421052631578949</v>
      </c>
      <c r="J30" s="715">
        <v>2940.66</v>
      </c>
      <c r="K30" s="666">
        <v>0.23607320159016615</v>
      </c>
      <c r="L30" s="653">
        <v>12</v>
      </c>
      <c r="M30" s="689">
        <v>0.31578947368421051</v>
      </c>
    </row>
    <row r="31" spans="1:13" ht="14.4" customHeight="1" x14ac:dyDescent="0.3">
      <c r="A31" s="705" t="s">
        <v>3405</v>
      </c>
      <c r="B31" s="698">
        <v>42090.28</v>
      </c>
      <c r="C31" s="650">
        <v>1</v>
      </c>
      <c r="D31" s="709">
        <v>83</v>
      </c>
      <c r="E31" s="712" t="s">
        <v>3405</v>
      </c>
      <c r="F31" s="698">
        <v>25284.469999999998</v>
      </c>
      <c r="G31" s="666">
        <v>0.60071992868662305</v>
      </c>
      <c r="H31" s="653">
        <v>58</v>
      </c>
      <c r="I31" s="689">
        <v>0.6987951807228916</v>
      </c>
      <c r="J31" s="715">
        <v>16805.809999999998</v>
      </c>
      <c r="K31" s="666">
        <v>0.39928007131337684</v>
      </c>
      <c r="L31" s="653">
        <v>25</v>
      </c>
      <c r="M31" s="689">
        <v>0.30120481927710846</v>
      </c>
    </row>
    <row r="32" spans="1:13" ht="14.4" customHeight="1" x14ac:dyDescent="0.3">
      <c r="A32" s="705" t="s">
        <v>3406</v>
      </c>
      <c r="B32" s="698">
        <v>36865.080000000009</v>
      </c>
      <c r="C32" s="650">
        <v>1</v>
      </c>
      <c r="D32" s="709">
        <v>114</v>
      </c>
      <c r="E32" s="712" t="s">
        <v>3406</v>
      </c>
      <c r="F32" s="698">
        <v>18272.150000000001</v>
      </c>
      <c r="G32" s="666">
        <v>0.49564927025792421</v>
      </c>
      <c r="H32" s="653">
        <v>56</v>
      </c>
      <c r="I32" s="689">
        <v>0.49122807017543857</v>
      </c>
      <c r="J32" s="715">
        <v>18592.930000000008</v>
      </c>
      <c r="K32" s="666">
        <v>0.50435072974207573</v>
      </c>
      <c r="L32" s="653">
        <v>58</v>
      </c>
      <c r="M32" s="689">
        <v>0.50877192982456143</v>
      </c>
    </row>
    <row r="33" spans="1:13" ht="14.4" customHeight="1" x14ac:dyDescent="0.3">
      <c r="A33" s="705" t="s">
        <v>3407</v>
      </c>
      <c r="B33" s="698">
        <v>494765.58999999997</v>
      </c>
      <c r="C33" s="650">
        <v>1</v>
      </c>
      <c r="D33" s="709">
        <v>477</v>
      </c>
      <c r="E33" s="712" t="s">
        <v>3407</v>
      </c>
      <c r="F33" s="698">
        <v>439366.99</v>
      </c>
      <c r="G33" s="666">
        <v>0.88803061263819905</v>
      </c>
      <c r="H33" s="653">
        <v>302</v>
      </c>
      <c r="I33" s="689">
        <v>0.63312368972746336</v>
      </c>
      <c r="J33" s="715">
        <v>55398.6</v>
      </c>
      <c r="K33" s="666">
        <v>0.11196938736180097</v>
      </c>
      <c r="L33" s="653">
        <v>175</v>
      </c>
      <c r="M33" s="689">
        <v>0.3668763102725367</v>
      </c>
    </row>
    <row r="34" spans="1:13" ht="14.4" customHeight="1" x14ac:dyDescent="0.3">
      <c r="A34" s="705" t="s">
        <v>3408</v>
      </c>
      <c r="B34" s="698">
        <v>31751.559999999994</v>
      </c>
      <c r="C34" s="650">
        <v>1</v>
      </c>
      <c r="D34" s="709">
        <v>34</v>
      </c>
      <c r="E34" s="712" t="s">
        <v>3408</v>
      </c>
      <c r="F34" s="698">
        <v>426.82</v>
      </c>
      <c r="G34" s="666">
        <v>1.3442489124943785E-2</v>
      </c>
      <c r="H34" s="653">
        <v>4</v>
      </c>
      <c r="I34" s="689">
        <v>0.11764705882352941</v>
      </c>
      <c r="J34" s="715">
        <v>31324.739999999994</v>
      </c>
      <c r="K34" s="666">
        <v>0.98655751087505628</v>
      </c>
      <c r="L34" s="653">
        <v>30</v>
      </c>
      <c r="M34" s="689">
        <v>0.88235294117647056</v>
      </c>
    </row>
    <row r="35" spans="1:13" ht="14.4" customHeight="1" x14ac:dyDescent="0.3">
      <c r="A35" s="705" t="s">
        <v>3409</v>
      </c>
      <c r="B35" s="698">
        <v>72391.600000000006</v>
      </c>
      <c r="C35" s="650">
        <v>1</v>
      </c>
      <c r="D35" s="709">
        <v>130</v>
      </c>
      <c r="E35" s="712" t="s">
        <v>3409</v>
      </c>
      <c r="F35" s="698">
        <v>50426.55</v>
      </c>
      <c r="G35" s="666">
        <v>0.69658012808115854</v>
      </c>
      <c r="H35" s="653">
        <v>104</v>
      </c>
      <c r="I35" s="689">
        <v>0.8</v>
      </c>
      <c r="J35" s="715">
        <v>21965.050000000003</v>
      </c>
      <c r="K35" s="666">
        <v>0.30341987191884146</v>
      </c>
      <c r="L35" s="653">
        <v>26</v>
      </c>
      <c r="M35" s="689">
        <v>0.2</v>
      </c>
    </row>
    <row r="36" spans="1:13" ht="14.4" customHeight="1" x14ac:dyDescent="0.3">
      <c r="A36" s="705" t="s">
        <v>3410</v>
      </c>
      <c r="B36" s="698">
        <v>139.72</v>
      </c>
      <c r="C36" s="650">
        <v>1</v>
      </c>
      <c r="D36" s="709">
        <v>1</v>
      </c>
      <c r="E36" s="712" t="s">
        <v>3410</v>
      </c>
      <c r="F36" s="698">
        <v>139.72</v>
      </c>
      <c r="G36" s="666">
        <v>1</v>
      </c>
      <c r="H36" s="653">
        <v>1</v>
      </c>
      <c r="I36" s="689">
        <v>1</v>
      </c>
      <c r="J36" s="715"/>
      <c r="K36" s="666">
        <v>0</v>
      </c>
      <c r="L36" s="653"/>
      <c r="M36" s="689">
        <v>0</v>
      </c>
    </row>
    <row r="37" spans="1:13" ht="14.4" customHeight="1" x14ac:dyDescent="0.3">
      <c r="A37" s="705" t="s">
        <v>3411</v>
      </c>
      <c r="B37" s="698">
        <v>43392.99</v>
      </c>
      <c r="C37" s="650">
        <v>1</v>
      </c>
      <c r="D37" s="709">
        <v>117</v>
      </c>
      <c r="E37" s="712" t="s">
        <v>3411</v>
      </c>
      <c r="F37" s="698">
        <v>27032.53</v>
      </c>
      <c r="G37" s="666">
        <v>0.62296997740879345</v>
      </c>
      <c r="H37" s="653">
        <v>78</v>
      </c>
      <c r="I37" s="689">
        <v>0.66666666666666663</v>
      </c>
      <c r="J37" s="715">
        <v>16360.460000000001</v>
      </c>
      <c r="K37" s="666">
        <v>0.3770300225912066</v>
      </c>
      <c r="L37" s="653">
        <v>39</v>
      </c>
      <c r="M37" s="689">
        <v>0.33333333333333331</v>
      </c>
    </row>
    <row r="38" spans="1:13" ht="14.4" customHeight="1" x14ac:dyDescent="0.3">
      <c r="A38" s="705" t="s">
        <v>3412</v>
      </c>
      <c r="B38" s="698">
        <v>8653.5299999999988</v>
      </c>
      <c r="C38" s="650">
        <v>1</v>
      </c>
      <c r="D38" s="709">
        <v>44</v>
      </c>
      <c r="E38" s="712" t="s">
        <v>3412</v>
      </c>
      <c r="F38" s="698">
        <v>4625.2399999999989</v>
      </c>
      <c r="G38" s="666">
        <v>0.53449170454138362</v>
      </c>
      <c r="H38" s="653">
        <v>26</v>
      </c>
      <c r="I38" s="689">
        <v>0.59090909090909094</v>
      </c>
      <c r="J38" s="715">
        <v>4028.2899999999995</v>
      </c>
      <c r="K38" s="666">
        <v>0.46550829545861633</v>
      </c>
      <c r="L38" s="653">
        <v>18</v>
      </c>
      <c r="M38" s="689">
        <v>0.40909090909090912</v>
      </c>
    </row>
    <row r="39" spans="1:13" ht="14.4" customHeight="1" x14ac:dyDescent="0.3">
      <c r="A39" s="705" t="s">
        <v>3413</v>
      </c>
      <c r="B39" s="698">
        <v>15287.11</v>
      </c>
      <c r="C39" s="650">
        <v>1</v>
      </c>
      <c r="D39" s="709">
        <v>54</v>
      </c>
      <c r="E39" s="712" t="s">
        <v>3413</v>
      </c>
      <c r="F39" s="698">
        <v>3864.92</v>
      </c>
      <c r="G39" s="666">
        <v>0.2528221488561278</v>
      </c>
      <c r="H39" s="653">
        <v>18</v>
      </c>
      <c r="I39" s="689">
        <v>0.33333333333333331</v>
      </c>
      <c r="J39" s="715">
        <v>11422.19</v>
      </c>
      <c r="K39" s="666">
        <v>0.74717785114387214</v>
      </c>
      <c r="L39" s="653">
        <v>36</v>
      </c>
      <c r="M39" s="689">
        <v>0.66666666666666663</v>
      </c>
    </row>
    <row r="40" spans="1:13" ht="14.4" customHeight="1" x14ac:dyDescent="0.3">
      <c r="A40" s="705" t="s">
        <v>3414</v>
      </c>
      <c r="B40" s="698">
        <v>601.01</v>
      </c>
      <c r="C40" s="650">
        <v>1</v>
      </c>
      <c r="D40" s="709">
        <v>3</v>
      </c>
      <c r="E40" s="712" t="s">
        <v>3414</v>
      </c>
      <c r="F40" s="698">
        <v>556.86</v>
      </c>
      <c r="G40" s="666">
        <v>0.92654032378828977</v>
      </c>
      <c r="H40" s="653">
        <v>2</v>
      </c>
      <c r="I40" s="689">
        <v>0.66666666666666663</v>
      </c>
      <c r="J40" s="715">
        <v>44.15</v>
      </c>
      <c r="K40" s="666">
        <v>7.345967621171029E-2</v>
      </c>
      <c r="L40" s="653">
        <v>1</v>
      </c>
      <c r="M40" s="689">
        <v>0.33333333333333331</v>
      </c>
    </row>
    <row r="41" spans="1:13" ht="14.4" customHeight="1" thickBot="1" x14ac:dyDescent="0.35">
      <c r="A41" s="706" t="s">
        <v>3415</v>
      </c>
      <c r="B41" s="699">
        <v>479.86</v>
      </c>
      <c r="C41" s="656">
        <v>1</v>
      </c>
      <c r="D41" s="710">
        <v>2</v>
      </c>
      <c r="E41" s="713" t="s">
        <v>3415</v>
      </c>
      <c r="F41" s="699">
        <v>479.86</v>
      </c>
      <c r="G41" s="667">
        <v>1</v>
      </c>
      <c r="H41" s="659">
        <v>2</v>
      </c>
      <c r="I41" s="690">
        <v>1</v>
      </c>
      <c r="J41" s="716"/>
      <c r="K41" s="667">
        <v>0</v>
      </c>
      <c r="L41" s="659"/>
      <c r="M41" s="6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9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5240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6879373.7999999989</v>
      </c>
      <c r="N3" s="70">
        <f>SUBTOTAL(9,N7:N1048576)</f>
        <v>9839</v>
      </c>
      <c r="O3" s="70">
        <f>SUBTOTAL(9,O7:O1048576)</f>
        <v>5162</v>
      </c>
      <c r="P3" s="70">
        <f>SUBTOTAL(9,P7:P1048576)</f>
        <v>5835902.0000000084</v>
      </c>
      <c r="Q3" s="71">
        <f>IF(M3=0,0,P3/M3)</f>
        <v>0.84831878157282414</v>
      </c>
      <c r="R3" s="70">
        <f>SUBTOTAL(9,R7:R1048576)</f>
        <v>6897</v>
      </c>
      <c r="S3" s="71">
        <f>IF(N3=0,0,R3/N3)</f>
        <v>0.70098587254802314</v>
      </c>
      <c r="T3" s="70">
        <f>SUBTOTAL(9,T7:T1048576)</f>
        <v>3630</v>
      </c>
      <c r="U3" s="72">
        <f>IF(O3=0,0,T3/O3)</f>
        <v>0.7032158078264239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4</v>
      </c>
      <c r="B7" s="723" t="s">
        <v>3038</v>
      </c>
      <c r="C7" s="723">
        <v>89301041</v>
      </c>
      <c r="D7" s="724" t="s">
        <v>5235</v>
      </c>
      <c r="E7" s="725" t="s">
        <v>3379</v>
      </c>
      <c r="F7" s="723" t="s">
        <v>3363</v>
      </c>
      <c r="G7" s="723" t="s">
        <v>3416</v>
      </c>
      <c r="H7" s="723" t="s">
        <v>597</v>
      </c>
      <c r="I7" s="723" t="s">
        <v>1747</v>
      </c>
      <c r="J7" s="723" t="s">
        <v>1748</v>
      </c>
      <c r="K7" s="723" t="s">
        <v>3417</v>
      </c>
      <c r="L7" s="726">
        <v>766.89</v>
      </c>
      <c r="M7" s="726">
        <v>1533.78</v>
      </c>
      <c r="N7" s="723">
        <v>2</v>
      </c>
      <c r="O7" s="727">
        <v>0.5</v>
      </c>
      <c r="P7" s="726">
        <v>1533.78</v>
      </c>
      <c r="Q7" s="728">
        <v>1</v>
      </c>
      <c r="R7" s="723">
        <v>2</v>
      </c>
      <c r="S7" s="728">
        <v>1</v>
      </c>
      <c r="T7" s="727">
        <v>0.5</v>
      </c>
      <c r="U7" s="235">
        <v>1</v>
      </c>
    </row>
    <row r="8" spans="1:21" ht="14.4" customHeight="1" x14ac:dyDescent="0.3">
      <c r="A8" s="649">
        <v>4</v>
      </c>
      <c r="B8" s="650" t="s">
        <v>3038</v>
      </c>
      <c r="C8" s="650">
        <v>89301041</v>
      </c>
      <c r="D8" s="729" t="s">
        <v>5235</v>
      </c>
      <c r="E8" s="730" t="s">
        <v>3379</v>
      </c>
      <c r="F8" s="650" t="s">
        <v>3363</v>
      </c>
      <c r="G8" s="650" t="s">
        <v>3418</v>
      </c>
      <c r="H8" s="650" t="s">
        <v>597</v>
      </c>
      <c r="I8" s="650" t="s">
        <v>1261</v>
      </c>
      <c r="J8" s="650" t="s">
        <v>805</v>
      </c>
      <c r="K8" s="650" t="s">
        <v>1262</v>
      </c>
      <c r="L8" s="651">
        <v>113.37</v>
      </c>
      <c r="M8" s="651">
        <v>226.74</v>
      </c>
      <c r="N8" s="650">
        <v>2</v>
      </c>
      <c r="O8" s="731">
        <v>0.5</v>
      </c>
      <c r="P8" s="651">
        <v>226.74</v>
      </c>
      <c r="Q8" s="666">
        <v>1</v>
      </c>
      <c r="R8" s="650">
        <v>2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4</v>
      </c>
      <c r="B9" s="650" t="s">
        <v>3038</v>
      </c>
      <c r="C9" s="650">
        <v>89301041</v>
      </c>
      <c r="D9" s="729" t="s">
        <v>5235</v>
      </c>
      <c r="E9" s="730" t="s">
        <v>3380</v>
      </c>
      <c r="F9" s="650" t="s">
        <v>3363</v>
      </c>
      <c r="G9" s="650" t="s">
        <v>3419</v>
      </c>
      <c r="H9" s="650" t="s">
        <v>597</v>
      </c>
      <c r="I9" s="650" t="s">
        <v>1544</v>
      </c>
      <c r="J9" s="650" t="s">
        <v>3203</v>
      </c>
      <c r="K9" s="650" t="s">
        <v>3204</v>
      </c>
      <c r="L9" s="651">
        <v>156.86000000000001</v>
      </c>
      <c r="M9" s="651">
        <v>156.86000000000001</v>
      </c>
      <c r="N9" s="650">
        <v>1</v>
      </c>
      <c r="O9" s="731">
        <v>1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4</v>
      </c>
      <c r="B10" s="650" t="s">
        <v>3038</v>
      </c>
      <c r="C10" s="650">
        <v>89301041</v>
      </c>
      <c r="D10" s="729" t="s">
        <v>5235</v>
      </c>
      <c r="E10" s="730" t="s">
        <v>3380</v>
      </c>
      <c r="F10" s="650" t="s">
        <v>3363</v>
      </c>
      <c r="G10" s="650" t="s">
        <v>3420</v>
      </c>
      <c r="H10" s="650" t="s">
        <v>597</v>
      </c>
      <c r="I10" s="650" t="s">
        <v>3421</v>
      </c>
      <c r="J10" s="650" t="s">
        <v>747</v>
      </c>
      <c r="K10" s="650" t="s">
        <v>3422</v>
      </c>
      <c r="L10" s="651">
        <v>0</v>
      </c>
      <c r="M10" s="651">
        <v>0</v>
      </c>
      <c r="N10" s="650">
        <v>1</v>
      </c>
      <c r="O10" s="731">
        <v>1</v>
      </c>
      <c r="P10" s="651"/>
      <c r="Q10" s="666"/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4</v>
      </c>
      <c r="B11" s="650" t="s">
        <v>3038</v>
      </c>
      <c r="C11" s="650">
        <v>89301041</v>
      </c>
      <c r="D11" s="729" t="s">
        <v>5235</v>
      </c>
      <c r="E11" s="730" t="s">
        <v>3380</v>
      </c>
      <c r="F11" s="650" t="s">
        <v>3363</v>
      </c>
      <c r="G11" s="650" t="s">
        <v>3423</v>
      </c>
      <c r="H11" s="650" t="s">
        <v>597</v>
      </c>
      <c r="I11" s="650" t="s">
        <v>2752</v>
      </c>
      <c r="J11" s="650" t="s">
        <v>2753</v>
      </c>
      <c r="K11" s="650" t="s">
        <v>2754</v>
      </c>
      <c r="L11" s="651">
        <v>0</v>
      </c>
      <c r="M11" s="651">
        <v>0</v>
      </c>
      <c r="N11" s="650">
        <v>1</v>
      </c>
      <c r="O11" s="731">
        <v>1</v>
      </c>
      <c r="P11" s="651"/>
      <c r="Q11" s="666"/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4</v>
      </c>
      <c r="B12" s="650" t="s">
        <v>3038</v>
      </c>
      <c r="C12" s="650">
        <v>89301041</v>
      </c>
      <c r="D12" s="729" t="s">
        <v>5235</v>
      </c>
      <c r="E12" s="730" t="s">
        <v>3380</v>
      </c>
      <c r="F12" s="650" t="s">
        <v>3363</v>
      </c>
      <c r="G12" s="650" t="s">
        <v>3424</v>
      </c>
      <c r="H12" s="650" t="s">
        <v>597</v>
      </c>
      <c r="I12" s="650" t="s">
        <v>3425</v>
      </c>
      <c r="J12" s="650" t="s">
        <v>3426</v>
      </c>
      <c r="K12" s="650" t="s">
        <v>3427</v>
      </c>
      <c r="L12" s="651">
        <v>0</v>
      </c>
      <c r="M12" s="651">
        <v>0</v>
      </c>
      <c r="N12" s="650">
        <v>1</v>
      </c>
      <c r="O12" s="731">
        <v>1</v>
      </c>
      <c r="P12" s="651">
        <v>0</v>
      </c>
      <c r="Q12" s="666"/>
      <c r="R12" s="650">
        <v>1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4</v>
      </c>
      <c r="B13" s="650" t="s">
        <v>3038</v>
      </c>
      <c r="C13" s="650">
        <v>89301041</v>
      </c>
      <c r="D13" s="729" t="s">
        <v>5235</v>
      </c>
      <c r="E13" s="730" t="s">
        <v>3380</v>
      </c>
      <c r="F13" s="650" t="s">
        <v>3363</v>
      </c>
      <c r="G13" s="650" t="s">
        <v>3428</v>
      </c>
      <c r="H13" s="650" t="s">
        <v>597</v>
      </c>
      <c r="I13" s="650" t="s">
        <v>3429</v>
      </c>
      <c r="J13" s="650" t="s">
        <v>2362</v>
      </c>
      <c r="K13" s="650" t="s">
        <v>3430</v>
      </c>
      <c r="L13" s="651">
        <v>35.75</v>
      </c>
      <c r="M13" s="651">
        <v>71.5</v>
      </c>
      <c r="N13" s="650">
        <v>2</v>
      </c>
      <c r="O13" s="731">
        <v>1</v>
      </c>
      <c r="P13" s="651">
        <v>71.5</v>
      </c>
      <c r="Q13" s="666">
        <v>1</v>
      </c>
      <c r="R13" s="650">
        <v>2</v>
      </c>
      <c r="S13" s="666">
        <v>1</v>
      </c>
      <c r="T13" s="731">
        <v>1</v>
      </c>
      <c r="U13" s="689">
        <v>1</v>
      </c>
    </row>
    <row r="14" spans="1:21" ht="14.4" customHeight="1" x14ac:dyDescent="0.3">
      <c r="A14" s="649">
        <v>4</v>
      </c>
      <c r="B14" s="650" t="s">
        <v>3038</v>
      </c>
      <c r="C14" s="650">
        <v>89301041</v>
      </c>
      <c r="D14" s="729" t="s">
        <v>5235</v>
      </c>
      <c r="E14" s="730" t="s">
        <v>3380</v>
      </c>
      <c r="F14" s="650" t="s">
        <v>3363</v>
      </c>
      <c r="G14" s="650" t="s">
        <v>3431</v>
      </c>
      <c r="H14" s="650" t="s">
        <v>597</v>
      </c>
      <c r="I14" s="650" t="s">
        <v>2612</v>
      </c>
      <c r="J14" s="650" t="s">
        <v>2613</v>
      </c>
      <c r="K14" s="650" t="s">
        <v>3432</v>
      </c>
      <c r="L14" s="651">
        <v>0</v>
      </c>
      <c r="M14" s="651">
        <v>0</v>
      </c>
      <c r="N14" s="650">
        <v>1</v>
      </c>
      <c r="O14" s="731">
        <v>0.5</v>
      </c>
      <c r="P14" s="651">
        <v>0</v>
      </c>
      <c r="Q14" s="666"/>
      <c r="R14" s="650">
        <v>1</v>
      </c>
      <c r="S14" s="666">
        <v>1</v>
      </c>
      <c r="T14" s="731">
        <v>0.5</v>
      </c>
      <c r="U14" s="689">
        <v>1</v>
      </c>
    </row>
    <row r="15" spans="1:21" ht="14.4" customHeight="1" x14ac:dyDescent="0.3">
      <c r="A15" s="649">
        <v>4</v>
      </c>
      <c r="B15" s="650" t="s">
        <v>3038</v>
      </c>
      <c r="C15" s="650">
        <v>89301041</v>
      </c>
      <c r="D15" s="729" t="s">
        <v>5235</v>
      </c>
      <c r="E15" s="730" t="s">
        <v>3380</v>
      </c>
      <c r="F15" s="650" t="s">
        <v>3363</v>
      </c>
      <c r="G15" s="650" t="s">
        <v>3433</v>
      </c>
      <c r="H15" s="650" t="s">
        <v>597</v>
      </c>
      <c r="I15" s="650" t="s">
        <v>3008</v>
      </c>
      <c r="J15" s="650" t="s">
        <v>1138</v>
      </c>
      <c r="K15" s="650" t="s">
        <v>3434</v>
      </c>
      <c r="L15" s="651">
        <v>127.5</v>
      </c>
      <c r="M15" s="651">
        <v>127.5</v>
      </c>
      <c r="N15" s="650">
        <v>1</v>
      </c>
      <c r="O15" s="731">
        <v>1</v>
      </c>
      <c r="P15" s="651"/>
      <c r="Q15" s="666">
        <v>0</v>
      </c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4</v>
      </c>
      <c r="B16" s="650" t="s">
        <v>3038</v>
      </c>
      <c r="C16" s="650">
        <v>89301041</v>
      </c>
      <c r="D16" s="729" t="s">
        <v>5235</v>
      </c>
      <c r="E16" s="730" t="s">
        <v>3380</v>
      </c>
      <c r="F16" s="650" t="s">
        <v>3363</v>
      </c>
      <c r="G16" s="650" t="s">
        <v>3435</v>
      </c>
      <c r="H16" s="650" t="s">
        <v>597</v>
      </c>
      <c r="I16" s="650" t="s">
        <v>3436</v>
      </c>
      <c r="J16" s="650" t="s">
        <v>1606</v>
      </c>
      <c r="K16" s="650" t="s">
        <v>3437</v>
      </c>
      <c r="L16" s="651">
        <v>23.46</v>
      </c>
      <c r="M16" s="651">
        <v>23.46</v>
      </c>
      <c r="N16" s="650">
        <v>1</v>
      </c>
      <c r="O16" s="731">
        <v>1</v>
      </c>
      <c r="P16" s="651">
        <v>23.46</v>
      </c>
      <c r="Q16" s="666">
        <v>1</v>
      </c>
      <c r="R16" s="650">
        <v>1</v>
      </c>
      <c r="S16" s="666">
        <v>1</v>
      </c>
      <c r="T16" s="731">
        <v>1</v>
      </c>
      <c r="U16" s="689">
        <v>1</v>
      </c>
    </row>
    <row r="17" spans="1:21" ht="14.4" customHeight="1" x14ac:dyDescent="0.3">
      <c r="A17" s="649">
        <v>4</v>
      </c>
      <c r="B17" s="650" t="s">
        <v>3038</v>
      </c>
      <c r="C17" s="650">
        <v>89301041</v>
      </c>
      <c r="D17" s="729" t="s">
        <v>5235</v>
      </c>
      <c r="E17" s="730" t="s">
        <v>3380</v>
      </c>
      <c r="F17" s="650" t="s">
        <v>3363</v>
      </c>
      <c r="G17" s="650" t="s">
        <v>3438</v>
      </c>
      <c r="H17" s="650" t="s">
        <v>597</v>
      </c>
      <c r="I17" s="650" t="s">
        <v>2365</v>
      </c>
      <c r="J17" s="650" t="s">
        <v>1633</v>
      </c>
      <c r="K17" s="650" t="s">
        <v>3439</v>
      </c>
      <c r="L17" s="651">
        <v>194.73</v>
      </c>
      <c r="M17" s="651">
        <v>194.73</v>
      </c>
      <c r="N17" s="650">
        <v>1</v>
      </c>
      <c r="O17" s="731">
        <v>0.5</v>
      </c>
      <c r="P17" s="651">
        <v>194.73</v>
      </c>
      <c r="Q17" s="666">
        <v>1</v>
      </c>
      <c r="R17" s="650">
        <v>1</v>
      </c>
      <c r="S17" s="666">
        <v>1</v>
      </c>
      <c r="T17" s="731">
        <v>0.5</v>
      </c>
      <c r="U17" s="689">
        <v>1</v>
      </c>
    </row>
    <row r="18" spans="1:21" ht="14.4" customHeight="1" x14ac:dyDescent="0.3">
      <c r="A18" s="649">
        <v>4</v>
      </c>
      <c r="B18" s="650" t="s">
        <v>3038</v>
      </c>
      <c r="C18" s="650">
        <v>89301041</v>
      </c>
      <c r="D18" s="729" t="s">
        <v>5235</v>
      </c>
      <c r="E18" s="730" t="s">
        <v>3381</v>
      </c>
      <c r="F18" s="650" t="s">
        <v>3363</v>
      </c>
      <c r="G18" s="650" t="s">
        <v>3440</v>
      </c>
      <c r="H18" s="650" t="s">
        <v>1281</v>
      </c>
      <c r="I18" s="650" t="s">
        <v>1448</v>
      </c>
      <c r="J18" s="650" t="s">
        <v>1319</v>
      </c>
      <c r="K18" s="650" t="s">
        <v>1449</v>
      </c>
      <c r="L18" s="651">
        <v>625.29</v>
      </c>
      <c r="M18" s="651">
        <v>625.29</v>
      </c>
      <c r="N18" s="650">
        <v>1</v>
      </c>
      <c r="O18" s="731">
        <v>1</v>
      </c>
      <c r="P18" s="651">
        <v>625.29</v>
      </c>
      <c r="Q18" s="666">
        <v>1</v>
      </c>
      <c r="R18" s="650">
        <v>1</v>
      </c>
      <c r="S18" s="666">
        <v>1</v>
      </c>
      <c r="T18" s="731">
        <v>1</v>
      </c>
      <c r="U18" s="689">
        <v>1</v>
      </c>
    </row>
    <row r="19" spans="1:21" ht="14.4" customHeight="1" x14ac:dyDescent="0.3">
      <c r="A19" s="649">
        <v>4</v>
      </c>
      <c r="B19" s="650" t="s">
        <v>3038</v>
      </c>
      <c r="C19" s="650">
        <v>89301041</v>
      </c>
      <c r="D19" s="729" t="s">
        <v>5235</v>
      </c>
      <c r="E19" s="730" t="s">
        <v>3381</v>
      </c>
      <c r="F19" s="650" t="s">
        <v>3363</v>
      </c>
      <c r="G19" s="650" t="s">
        <v>3441</v>
      </c>
      <c r="H19" s="650" t="s">
        <v>1281</v>
      </c>
      <c r="I19" s="650" t="s">
        <v>2344</v>
      </c>
      <c r="J19" s="650" t="s">
        <v>3317</v>
      </c>
      <c r="K19" s="650" t="s">
        <v>2342</v>
      </c>
      <c r="L19" s="651">
        <v>21.06</v>
      </c>
      <c r="M19" s="651">
        <v>1263.5999999999999</v>
      </c>
      <c r="N19" s="650">
        <v>60</v>
      </c>
      <c r="O19" s="731">
        <v>1</v>
      </c>
      <c r="P19" s="651">
        <v>1263.5999999999999</v>
      </c>
      <c r="Q19" s="666">
        <v>1</v>
      </c>
      <c r="R19" s="650">
        <v>60</v>
      </c>
      <c r="S19" s="666">
        <v>1</v>
      </c>
      <c r="T19" s="731">
        <v>1</v>
      </c>
      <c r="U19" s="689">
        <v>1</v>
      </c>
    </row>
    <row r="20" spans="1:21" ht="14.4" customHeight="1" x14ac:dyDescent="0.3">
      <c r="A20" s="649">
        <v>4</v>
      </c>
      <c r="B20" s="650" t="s">
        <v>3038</v>
      </c>
      <c r="C20" s="650">
        <v>89301041</v>
      </c>
      <c r="D20" s="729" t="s">
        <v>5235</v>
      </c>
      <c r="E20" s="730" t="s">
        <v>3381</v>
      </c>
      <c r="F20" s="650" t="s">
        <v>3363</v>
      </c>
      <c r="G20" s="650" t="s">
        <v>3441</v>
      </c>
      <c r="H20" s="650" t="s">
        <v>1281</v>
      </c>
      <c r="I20" s="650" t="s">
        <v>1529</v>
      </c>
      <c r="J20" s="650" t="s">
        <v>1519</v>
      </c>
      <c r="K20" s="650" t="s">
        <v>1530</v>
      </c>
      <c r="L20" s="651">
        <v>105.31</v>
      </c>
      <c r="M20" s="651">
        <v>3685.85</v>
      </c>
      <c r="N20" s="650">
        <v>35</v>
      </c>
      <c r="O20" s="731">
        <v>3</v>
      </c>
      <c r="P20" s="651">
        <v>2106.1999999999998</v>
      </c>
      <c r="Q20" s="666">
        <v>0.5714285714285714</v>
      </c>
      <c r="R20" s="650">
        <v>20</v>
      </c>
      <c r="S20" s="666">
        <v>0.5714285714285714</v>
      </c>
      <c r="T20" s="731">
        <v>1</v>
      </c>
      <c r="U20" s="689">
        <v>0.33333333333333331</v>
      </c>
    </row>
    <row r="21" spans="1:21" ht="14.4" customHeight="1" x14ac:dyDescent="0.3">
      <c r="A21" s="649">
        <v>4</v>
      </c>
      <c r="B21" s="650" t="s">
        <v>3038</v>
      </c>
      <c r="C21" s="650">
        <v>89301041</v>
      </c>
      <c r="D21" s="729" t="s">
        <v>5235</v>
      </c>
      <c r="E21" s="730" t="s">
        <v>3381</v>
      </c>
      <c r="F21" s="650" t="s">
        <v>3363</v>
      </c>
      <c r="G21" s="650" t="s">
        <v>3441</v>
      </c>
      <c r="H21" s="650" t="s">
        <v>1281</v>
      </c>
      <c r="I21" s="650" t="s">
        <v>1522</v>
      </c>
      <c r="J21" s="650" t="s">
        <v>1523</v>
      </c>
      <c r="K21" s="650" t="s">
        <v>1530</v>
      </c>
      <c r="L21" s="651">
        <v>108.47</v>
      </c>
      <c r="M21" s="651">
        <v>3254.1</v>
      </c>
      <c r="N21" s="650">
        <v>30</v>
      </c>
      <c r="O21" s="731">
        <v>0.5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4</v>
      </c>
      <c r="B22" s="650" t="s">
        <v>3038</v>
      </c>
      <c r="C22" s="650">
        <v>89301041</v>
      </c>
      <c r="D22" s="729" t="s">
        <v>5235</v>
      </c>
      <c r="E22" s="730" t="s">
        <v>3381</v>
      </c>
      <c r="F22" s="650" t="s">
        <v>3363</v>
      </c>
      <c r="G22" s="650" t="s">
        <v>3441</v>
      </c>
      <c r="H22" s="650" t="s">
        <v>1281</v>
      </c>
      <c r="I22" s="650" t="s">
        <v>3442</v>
      </c>
      <c r="J22" s="650" t="s">
        <v>3443</v>
      </c>
      <c r="K22" s="650" t="s">
        <v>1520</v>
      </c>
      <c r="L22" s="651">
        <v>67.61</v>
      </c>
      <c r="M22" s="651">
        <v>2028.3</v>
      </c>
      <c r="N22" s="650">
        <v>30</v>
      </c>
      <c r="O22" s="731">
        <v>0.5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4</v>
      </c>
      <c r="B23" s="650" t="s">
        <v>3038</v>
      </c>
      <c r="C23" s="650">
        <v>89301041</v>
      </c>
      <c r="D23" s="729" t="s">
        <v>5235</v>
      </c>
      <c r="E23" s="730" t="s">
        <v>3383</v>
      </c>
      <c r="F23" s="650" t="s">
        <v>3363</v>
      </c>
      <c r="G23" s="650" t="s">
        <v>3418</v>
      </c>
      <c r="H23" s="650" t="s">
        <v>597</v>
      </c>
      <c r="I23" s="650" t="s">
        <v>1261</v>
      </c>
      <c r="J23" s="650" t="s">
        <v>805</v>
      </c>
      <c r="K23" s="650" t="s">
        <v>1262</v>
      </c>
      <c r="L23" s="651">
        <v>113.37</v>
      </c>
      <c r="M23" s="651">
        <v>113.37</v>
      </c>
      <c r="N23" s="650">
        <v>1</v>
      </c>
      <c r="O23" s="731">
        <v>1</v>
      </c>
      <c r="P23" s="651">
        <v>113.37</v>
      </c>
      <c r="Q23" s="666">
        <v>1</v>
      </c>
      <c r="R23" s="650">
        <v>1</v>
      </c>
      <c r="S23" s="666">
        <v>1</v>
      </c>
      <c r="T23" s="731">
        <v>1</v>
      </c>
      <c r="U23" s="689">
        <v>1</v>
      </c>
    </row>
    <row r="24" spans="1:21" ht="14.4" customHeight="1" x14ac:dyDescent="0.3">
      <c r="A24" s="649">
        <v>4</v>
      </c>
      <c r="B24" s="650" t="s">
        <v>3038</v>
      </c>
      <c r="C24" s="650">
        <v>89301041</v>
      </c>
      <c r="D24" s="729" t="s">
        <v>5235</v>
      </c>
      <c r="E24" s="730" t="s">
        <v>3383</v>
      </c>
      <c r="F24" s="650" t="s">
        <v>3363</v>
      </c>
      <c r="G24" s="650" t="s">
        <v>3444</v>
      </c>
      <c r="H24" s="650" t="s">
        <v>597</v>
      </c>
      <c r="I24" s="650" t="s">
        <v>3445</v>
      </c>
      <c r="J24" s="650" t="s">
        <v>3446</v>
      </c>
      <c r="K24" s="650" t="s">
        <v>3447</v>
      </c>
      <c r="L24" s="651">
        <v>32.74</v>
      </c>
      <c r="M24" s="651">
        <v>32.74</v>
      </c>
      <c r="N24" s="650">
        <v>1</v>
      </c>
      <c r="O24" s="731">
        <v>1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4</v>
      </c>
      <c r="B25" s="650" t="s">
        <v>3038</v>
      </c>
      <c r="C25" s="650">
        <v>89301041</v>
      </c>
      <c r="D25" s="729" t="s">
        <v>5235</v>
      </c>
      <c r="E25" s="730" t="s">
        <v>3384</v>
      </c>
      <c r="F25" s="650" t="s">
        <v>3363</v>
      </c>
      <c r="G25" s="650" t="s">
        <v>3419</v>
      </c>
      <c r="H25" s="650" t="s">
        <v>597</v>
      </c>
      <c r="I25" s="650" t="s">
        <v>1544</v>
      </c>
      <c r="J25" s="650" t="s">
        <v>3203</v>
      </c>
      <c r="K25" s="650" t="s">
        <v>3204</v>
      </c>
      <c r="L25" s="651">
        <v>156.86000000000001</v>
      </c>
      <c r="M25" s="651">
        <v>156.86000000000001</v>
      </c>
      <c r="N25" s="650">
        <v>1</v>
      </c>
      <c r="O25" s="731">
        <v>1</v>
      </c>
      <c r="P25" s="651"/>
      <c r="Q25" s="666">
        <v>0</v>
      </c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4</v>
      </c>
      <c r="B26" s="650" t="s">
        <v>3038</v>
      </c>
      <c r="C26" s="650">
        <v>89301041</v>
      </c>
      <c r="D26" s="729" t="s">
        <v>5235</v>
      </c>
      <c r="E26" s="730" t="s">
        <v>3384</v>
      </c>
      <c r="F26" s="650" t="s">
        <v>3363</v>
      </c>
      <c r="G26" s="650" t="s">
        <v>3448</v>
      </c>
      <c r="H26" s="650" t="s">
        <v>597</v>
      </c>
      <c r="I26" s="650" t="s">
        <v>3449</v>
      </c>
      <c r="J26" s="650" t="s">
        <v>3450</v>
      </c>
      <c r="K26" s="650" t="s">
        <v>1901</v>
      </c>
      <c r="L26" s="651">
        <v>9.7100000000000009</v>
      </c>
      <c r="M26" s="651">
        <v>9.7100000000000009</v>
      </c>
      <c r="N26" s="650">
        <v>1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4</v>
      </c>
      <c r="B27" s="650" t="s">
        <v>3038</v>
      </c>
      <c r="C27" s="650">
        <v>89301041</v>
      </c>
      <c r="D27" s="729" t="s">
        <v>5235</v>
      </c>
      <c r="E27" s="730" t="s">
        <v>3384</v>
      </c>
      <c r="F27" s="650" t="s">
        <v>3363</v>
      </c>
      <c r="G27" s="650" t="s">
        <v>3451</v>
      </c>
      <c r="H27" s="650" t="s">
        <v>597</v>
      </c>
      <c r="I27" s="650" t="s">
        <v>878</v>
      </c>
      <c r="J27" s="650" t="s">
        <v>3452</v>
      </c>
      <c r="K27" s="650" t="s">
        <v>880</v>
      </c>
      <c r="L27" s="651">
        <v>17.579999999999998</v>
      </c>
      <c r="M27" s="651">
        <v>17.579999999999998</v>
      </c>
      <c r="N27" s="650">
        <v>1</v>
      </c>
      <c r="O27" s="731">
        <v>1</v>
      </c>
      <c r="P27" s="651"/>
      <c r="Q27" s="666">
        <v>0</v>
      </c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4</v>
      </c>
      <c r="B28" s="650" t="s">
        <v>3038</v>
      </c>
      <c r="C28" s="650">
        <v>89301041</v>
      </c>
      <c r="D28" s="729" t="s">
        <v>5235</v>
      </c>
      <c r="E28" s="730" t="s">
        <v>3384</v>
      </c>
      <c r="F28" s="650" t="s">
        <v>3363</v>
      </c>
      <c r="G28" s="650" t="s">
        <v>3453</v>
      </c>
      <c r="H28" s="650" t="s">
        <v>597</v>
      </c>
      <c r="I28" s="650" t="s">
        <v>886</v>
      </c>
      <c r="J28" s="650" t="s">
        <v>3454</v>
      </c>
      <c r="K28" s="650" t="s">
        <v>3455</v>
      </c>
      <c r="L28" s="651">
        <v>56.01</v>
      </c>
      <c r="M28" s="651">
        <v>168.03</v>
      </c>
      <c r="N28" s="650">
        <v>3</v>
      </c>
      <c r="O28" s="731">
        <v>2</v>
      </c>
      <c r="P28" s="651">
        <v>112.02</v>
      </c>
      <c r="Q28" s="666">
        <v>0.66666666666666663</v>
      </c>
      <c r="R28" s="650">
        <v>2</v>
      </c>
      <c r="S28" s="666">
        <v>0.66666666666666663</v>
      </c>
      <c r="T28" s="731">
        <v>1.5</v>
      </c>
      <c r="U28" s="689">
        <v>0.75</v>
      </c>
    </row>
    <row r="29" spans="1:21" ht="14.4" customHeight="1" x14ac:dyDescent="0.3">
      <c r="A29" s="649">
        <v>4</v>
      </c>
      <c r="B29" s="650" t="s">
        <v>3038</v>
      </c>
      <c r="C29" s="650">
        <v>89301041</v>
      </c>
      <c r="D29" s="729" t="s">
        <v>5235</v>
      </c>
      <c r="E29" s="730" t="s">
        <v>3384</v>
      </c>
      <c r="F29" s="650" t="s">
        <v>3363</v>
      </c>
      <c r="G29" s="650" t="s">
        <v>3456</v>
      </c>
      <c r="H29" s="650" t="s">
        <v>597</v>
      </c>
      <c r="I29" s="650" t="s">
        <v>3457</v>
      </c>
      <c r="J29" s="650" t="s">
        <v>1752</v>
      </c>
      <c r="K29" s="650" t="s">
        <v>3458</v>
      </c>
      <c r="L29" s="651">
        <v>0</v>
      </c>
      <c r="M29" s="651">
        <v>0</v>
      </c>
      <c r="N29" s="650">
        <v>1</v>
      </c>
      <c r="O29" s="731">
        <v>0.5</v>
      </c>
      <c r="P29" s="651"/>
      <c r="Q29" s="666"/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4</v>
      </c>
      <c r="B30" s="650" t="s">
        <v>3038</v>
      </c>
      <c r="C30" s="650">
        <v>89301041</v>
      </c>
      <c r="D30" s="729" t="s">
        <v>5235</v>
      </c>
      <c r="E30" s="730" t="s">
        <v>3384</v>
      </c>
      <c r="F30" s="650" t="s">
        <v>3363</v>
      </c>
      <c r="G30" s="650" t="s">
        <v>3440</v>
      </c>
      <c r="H30" s="650" t="s">
        <v>1281</v>
      </c>
      <c r="I30" s="650" t="s">
        <v>1448</v>
      </c>
      <c r="J30" s="650" t="s">
        <v>1319</v>
      </c>
      <c r="K30" s="650" t="s">
        <v>1449</v>
      </c>
      <c r="L30" s="651">
        <v>625.29</v>
      </c>
      <c r="M30" s="651">
        <v>1250.58</v>
      </c>
      <c r="N30" s="650">
        <v>2</v>
      </c>
      <c r="O30" s="731">
        <v>1.5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4</v>
      </c>
      <c r="B31" s="650" t="s">
        <v>3038</v>
      </c>
      <c r="C31" s="650">
        <v>89301041</v>
      </c>
      <c r="D31" s="729" t="s">
        <v>5235</v>
      </c>
      <c r="E31" s="730" t="s">
        <v>3384</v>
      </c>
      <c r="F31" s="650" t="s">
        <v>3363</v>
      </c>
      <c r="G31" s="650" t="s">
        <v>3440</v>
      </c>
      <c r="H31" s="650" t="s">
        <v>1281</v>
      </c>
      <c r="I31" s="650" t="s">
        <v>1318</v>
      </c>
      <c r="J31" s="650" t="s">
        <v>1319</v>
      </c>
      <c r="K31" s="650" t="s">
        <v>1320</v>
      </c>
      <c r="L31" s="651">
        <v>937.93</v>
      </c>
      <c r="M31" s="651">
        <v>937.93</v>
      </c>
      <c r="N31" s="650">
        <v>1</v>
      </c>
      <c r="O31" s="731">
        <v>1</v>
      </c>
      <c r="P31" s="651"/>
      <c r="Q31" s="666">
        <v>0</v>
      </c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4</v>
      </c>
      <c r="B32" s="650" t="s">
        <v>3038</v>
      </c>
      <c r="C32" s="650">
        <v>89301041</v>
      </c>
      <c r="D32" s="729" t="s">
        <v>5235</v>
      </c>
      <c r="E32" s="730" t="s">
        <v>3384</v>
      </c>
      <c r="F32" s="650" t="s">
        <v>3363</v>
      </c>
      <c r="G32" s="650" t="s">
        <v>3459</v>
      </c>
      <c r="H32" s="650" t="s">
        <v>597</v>
      </c>
      <c r="I32" s="650" t="s">
        <v>3460</v>
      </c>
      <c r="J32" s="650" t="s">
        <v>3461</v>
      </c>
      <c r="K32" s="650" t="s">
        <v>1768</v>
      </c>
      <c r="L32" s="651">
        <v>97.97</v>
      </c>
      <c r="M32" s="651">
        <v>97.97</v>
      </c>
      <c r="N32" s="650">
        <v>1</v>
      </c>
      <c r="O32" s="731">
        <v>0.5</v>
      </c>
      <c r="P32" s="651"/>
      <c r="Q32" s="666">
        <v>0</v>
      </c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4</v>
      </c>
      <c r="B33" s="650" t="s">
        <v>3038</v>
      </c>
      <c r="C33" s="650">
        <v>89301041</v>
      </c>
      <c r="D33" s="729" t="s">
        <v>5235</v>
      </c>
      <c r="E33" s="730" t="s">
        <v>3384</v>
      </c>
      <c r="F33" s="650" t="s">
        <v>3363</v>
      </c>
      <c r="G33" s="650" t="s">
        <v>3459</v>
      </c>
      <c r="H33" s="650" t="s">
        <v>597</v>
      </c>
      <c r="I33" s="650" t="s">
        <v>3462</v>
      </c>
      <c r="J33" s="650" t="s">
        <v>3461</v>
      </c>
      <c r="K33" s="650" t="s">
        <v>759</v>
      </c>
      <c r="L33" s="651">
        <v>314.89999999999998</v>
      </c>
      <c r="M33" s="651">
        <v>314.89999999999998</v>
      </c>
      <c r="N33" s="650">
        <v>1</v>
      </c>
      <c r="O33" s="731">
        <v>0.5</v>
      </c>
      <c r="P33" s="651">
        <v>314.89999999999998</v>
      </c>
      <c r="Q33" s="666">
        <v>1</v>
      </c>
      <c r="R33" s="650">
        <v>1</v>
      </c>
      <c r="S33" s="666">
        <v>1</v>
      </c>
      <c r="T33" s="731">
        <v>0.5</v>
      </c>
      <c r="U33" s="689">
        <v>1</v>
      </c>
    </row>
    <row r="34" spans="1:21" ht="14.4" customHeight="1" x14ac:dyDescent="0.3">
      <c r="A34" s="649">
        <v>4</v>
      </c>
      <c r="B34" s="650" t="s">
        <v>3038</v>
      </c>
      <c r="C34" s="650">
        <v>89301041</v>
      </c>
      <c r="D34" s="729" t="s">
        <v>5235</v>
      </c>
      <c r="E34" s="730" t="s">
        <v>3384</v>
      </c>
      <c r="F34" s="650" t="s">
        <v>3363</v>
      </c>
      <c r="G34" s="650" t="s">
        <v>3441</v>
      </c>
      <c r="H34" s="650" t="s">
        <v>1281</v>
      </c>
      <c r="I34" s="650" t="s">
        <v>2976</v>
      </c>
      <c r="J34" s="650" t="s">
        <v>2977</v>
      </c>
      <c r="K34" s="650" t="s">
        <v>2978</v>
      </c>
      <c r="L34" s="651">
        <v>194.26</v>
      </c>
      <c r="M34" s="651">
        <v>971.3</v>
      </c>
      <c r="N34" s="650">
        <v>5</v>
      </c>
      <c r="O34" s="731">
        <v>1</v>
      </c>
      <c r="P34" s="651">
        <v>971.3</v>
      </c>
      <c r="Q34" s="666">
        <v>1</v>
      </c>
      <c r="R34" s="650">
        <v>5</v>
      </c>
      <c r="S34" s="666">
        <v>1</v>
      </c>
      <c r="T34" s="731">
        <v>1</v>
      </c>
      <c r="U34" s="689">
        <v>1</v>
      </c>
    </row>
    <row r="35" spans="1:21" ht="14.4" customHeight="1" x14ac:dyDescent="0.3">
      <c r="A35" s="649">
        <v>4</v>
      </c>
      <c r="B35" s="650" t="s">
        <v>3038</v>
      </c>
      <c r="C35" s="650">
        <v>89301041</v>
      </c>
      <c r="D35" s="729" t="s">
        <v>5235</v>
      </c>
      <c r="E35" s="730" t="s">
        <v>3384</v>
      </c>
      <c r="F35" s="650" t="s">
        <v>3363</v>
      </c>
      <c r="G35" s="650" t="s">
        <v>3441</v>
      </c>
      <c r="H35" s="650" t="s">
        <v>1281</v>
      </c>
      <c r="I35" s="650" t="s">
        <v>1529</v>
      </c>
      <c r="J35" s="650" t="s">
        <v>1519</v>
      </c>
      <c r="K35" s="650" t="s">
        <v>1530</v>
      </c>
      <c r="L35" s="651">
        <v>105.31</v>
      </c>
      <c r="M35" s="651">
        <v>210.62</v>
      </c>
      <c r="N35" s="650">
        <v>2</v>
      </c>
      <c r="O35" s="731">
        <v>1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4</v>
      </c>
      <c r="B36" s="650" t="s">
        <v>3038</v>
      </c>
      <c r="C36" s="650">
        <v>89301041</v>
      </c>
      <c r="D36" s="729" t="s">
        <v>5235</v>
      </c>
      <c r="E36" s="730" t="s">
        <v>3384</v>
      </c>
      <c r="F36" s="650" t="s">
        <v>3364</v>
      </c>
      <c r="G36" s="650" t="s">
        <v>3463</v>
      </c>
      <c r="H36" s="650" t="s">
        <v>597</v>
      </c>
      <c r="I36" s="650" t="s">
        <v>3464</v>
      </c>
      <c r="J36" s="650" t="s">
        <v>3465</v>
      </c>
      <c r="K36" s="650"/>
      <c r="L36" s="651">
        <v>0</v>
      </c>
      <c r="M36" s="651">
        <v>0</v>
      </c>
      <c r="N36" s="650">
        <v>1</v>
      </c>
      <c r="O36" s="731">
        <v>1</v>
      </c>
      <c r="P36" s="651"/>
      <c r="Q36" s="666"/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4</v>
      </c>
      <c r="B37" s="650" t="s">
        <v>3038</v>
      </c>
      <c r="C37" s="650">
        <v>89301041</v>
      </c>
      <c r="D37" s="729" t="s">
        <v>5235</v>
      </c>
      <c r="E37" s="730" t="s">
        <v>3384</v>
      </c>
      <c r="F37" s="650" t="s">
        <v>3365</v>
      </c>
      <c r="G37" s="650" t="s">
        <v>3466</v>
      </c>
      <c r="H37" s="650" t="s">
        <v>597</v>
      </c>
      <c r="I37" s="650" t="s">
        <v>3467</v>
      </c>
      <c r="J37" s="650" t="s">
        <v>3468</v>
      </c>
      <c r="K37" s="650" t="s">
        <v>3469</v>
      </c>
      <c r="L37" s="651">
        <v>492.18</v>
      </c>
      <c r="M37" s="651">
        <v>492.18</v>
      </c>
      <c r="N37" s="650">
        <v>1</v>
      </c>
      <c r="O37" s="731">
        <v>1</v>
      </c>
      <c r="P37" s="651">
        <v>492.18</v>
      </c>
      <c r="Q37" s="666">
        <v>1</v>
      </c>
      <c r="R37" s="650">
        <v>1</v>
      </c>
      <c r="S37" s="666">
        <v>1</v>
      </c>
      <c r="T37" s="731">
        <v>1</v>
      </c>
      <c r="U37" s="689">
        <v>1</v>
      </c>
    </row>
    <row r="38" spans="1:21" ht="14.4" customHeight="1" x14ac:dyDescent="0.3">
      <c r="A38" s="649">
        <v>4</v>
      </c>
      <c r="B38" s="650" t="s">
        <v>3038</v>
      </c>
      <c r="C38" s="650">
        <v>89301041</v>
      </c>
      <c r="D38" s="729" t="s">
        <v>5235</v>
      </c>
      <c r="E38" s="730" t="s">
        <v>3387</v>
      </c>
      <c r="F38" s="650" t="s">
        <v>3363</v>
      </c>
      <c r="G38" s="650" t="s">
        <v>3419</v>
      </c>
      <c r="H38" s="650" t="s">
        <v>597</v>
      </c>
      <c r="I38" s="650" t="s">
        <v>1544</v>
      </c>
      <c r="J38" s="650" t="s">
        <v>3203</v>
      </c>
      <c r="K38" s="650" t="s">
        <v>3204</v>
      </c>
      <c r="L38" s="651">
        <v>156.86000000000001</v>
      </c>
      <c r="M38" s="651">
        <v>313.72000000000003</v>
      </c>
      <c r="N38" s="650">
        <v>2</v>
      </c>
      <c r="O38" s="731">
        <v>2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4</v>
      </c>
      <c r="B39" s="650" t="s">
        <v>3038</v>
      </c>
      <c r="C39" s="650">
        <v>89301041</v>
      </c>
      <c r="D39" s="729" t="s">
        <v>5235</v>
      </c>
      <c r="E39" s="730" t="s">
        <v>3387</v>
      </c>
      <c r="F39" s="650" t="s">
        <v>3363</v>
      </c>
      <c r="G39" s="650" t="s">
        <v>3470</v>
      </c>
      <c r="H39" s="650" t="s">
        <v>1281</v>
      </c>
      <c r="I39" s="650" t="s">
        <v>3471</v>
      </c>
      <c r="J39" s="650" t="s">
        <v>3472</v>
      </c>
      <c r="K39" s="650" t="s">
        <v>2202</v>
      </c>
      <c r="L39" s="651">
        <v>138.16</v>
      </c>
      <c r="M39" s="651">
        <v>138.16</v>
      </c>
      <c r="N39" s="650">
        <v>1</v>
      </c>
      <c r="O39" s="731">
        <v>0.5</v>
      </c>
      <c r="P39" s="651">
        <v>138.16</v>
      </c>
      <c r="Q39" s="666">
        <v>1</v>
      </c>
      <c r="R39" s="650">
        <v>1</v>
      </c>
      <c r="S39" s="666">
        <v>1</v>
      </c>
      <c r="T39" s="731">
        <v>0.5</v>
      </c>
      <c r="U39" s="689">
        <v>1</v>
      </c>
    </row>
    <row r="40" spans="1:21" ht="14.4" customHeight="1" x14ac:dyDescent="0.3">
      <c r="A40" s="649">
        <v>4</v>
      </c>
      <c r="B40" s="650" t="s">
        <v>3038</v>
      </c>
      <c r="C40" s="650">
        <v>89301041</v>
      </c>
      <c r="D40" s="729" t="s">
        <v>5235</v>
      </c>
      <c r="E40" s="730" t="s">
        <v>3387</v>
      </c>
      <c r="F40" s="650" t="s">
        <v>3363</v>
      </c>
      <c r="G40" s="650" t="s">
        <v>3473</v>
      </c>
      <c r="H40" s="650" t="s">
        <v>597</v>
      </c>
      <c r="I40" s="650" t="s">
        <v>909</v>
      </c>
      <c r="J40" s="650" t="s">
        <v>3474</v>
      </c>
      <c r="K40" s="650" t="s">
        <v>3475</v>
      </c>
      <c r="L40" s="651">
        <v>66.599999999999994</v>
      </c>
      <c r="M40" s="651">
        <v>66.599999999999994</v>
      </c>
      <c r="N40" s="650">
        <v>1</v>
      </c>
      <c r="O40" s="731">
        <v>0.5</v>
      </c>
      <c r="P40" s="651">
        <v>66.599999999999994</v>
      </c>
      <c r="Q40" s="666">
        <v>1</v>
      </c>
      <c r="R40" s="650">
        <v>1</v>
      </c>
      <c r="S40" s="666">
        <v>1</v>
      </c>
      <c r="T40" s="731">
        <v>0.5</v>
      </c>
      <c r="U40" s="689">
        <v>1</v>
      </c>
    </row>
    <row r="41" spans="1:21" ht="14.4" customHeight="1" x14ac:dyDescent="0.3">
      <c r="A41" s="649">
        <v>4</v>
      </c>
      <c r="B41" s="650" t="s">
        <v>3038</v>
      </c>
      <c r="C41" s="650">
        <v>89301041</v>
      </c>
      <c r="D41" s="729" t="s">
        <v>5235</v>
      </c>
      <c r="E41" s="730" t="s">
        <v>3387</v>
      </c>
      <c r="F41" s="650" t="s">
        <v>3363</v>
      </c>
      <c r="G41" s="650" t="s">
        <v>3440</v>
      </c>
      <c r="H41" s="650" t="s">
        <v>1281</v>
      </c>
      <c r="I41" s="650" t="s">
        <v>1448</v>
      </c>
      <c r="J41" s="650" t="s">
        <v>1319</v>
      </c>
      <c r="K41" s="650" t="s">
        <v>1449</v>
      </c>
      <c r="L41" s="651">
        <v>625.29</v>
      </c>
      <c r="M41" s="651">
        <v>2501.16</v>
      </c>
      <c r="N41" s="650">
        <v>4</v>
      </c>
      <c r="O41" s="731">
        <v>3</v>
      </c>
      <c r="P41" s="651">
        <v>2501.16</v>
      </c>
      <c r="Q41" s="666">
        <v>1</v>
      </c>
      <c r="R41" s="650">
        <v>4</v>
      </c>
      <c r="S41" s="666">
        <v>1</v>
      </c>
      <c r="T41" s="731">
        <v>3</v>
      </c>
      <c r="U41" s="689">
        <v>1</v>
      </c>
    </row>
    <row r="42" spans="1:21" ht="14.4" customHeight="1" x14ac:dyDescent="0.3">
      <c r="A42" s="649">
        <v>4</v>
      </c>
      <c r="B42" s="650" t="s">
        <v>3038</v>
      </c>
      <c r="C42" s="650">
        <v>89301041</v>
      </c>
      <c r="D42" s="729" t="s">
        <v>5235</v>
      </c>
      <c r="E42" s="730" t="s">
        <v>3387</v>
      </c>
      <c r="F42" s="650" t="s">
        <v>3363</v>
      </c>
      <c r="G42" s="650" t="s">
        <v>3459</v>
      </c>
      <c r="H42" s="650" t="s">
        <v>597</v>
      </c>
      <c r="I42" s="650" t="s">
        <v>3460</v>
      </c>
      <c r="J42" s="650" t="s">
        <v>3461</v>
      </c>
      <c r="K42" s="650" t="s">
        <v>1768</v>
      </c>
      <c r="L42" s="651">
        <v>97.97</v>
      </c>
      <c r="M42" s="651">
        <v>97.97</v>
      </c>
      <c r="N42" s="650">
        <v>1</v>
      </c>
      <c r="O42" s="731">
        <v>0.5</v>
      </c>
      <c r="P42" s="651"/>
      <c r="Q42" s="666">
        <v>0</v>
      </c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4</v>
      </c>
      <c r="B43" s="650" t="s">
        <v>3038</v>
      </c>
      <c r="C43" s="650">
        <v>89301041</v>
      </c>
      <c r="D43" s="729" t="s">
        <v>5235</v>
      </c>
      <c r="E43" s="730" t="s">
        <v>3387</v>
      </c>
      <c r="F43" s="650" t="s">
        <v>3363</v>
      </c>
      <c r="G43" s="650" t="s">
        <v>3476</v>
      </c>
      <c r="H43" s="650" t="s">
        <v>597</v>
      </c>
      <c r="I43" s="650" t="s">
        <v>654</v>
      </c>
      <c r="J43" s="650" t="s">
        <v>3477</v>
      </c>
      <c r="K43" s="650" t="s">
        <v>3478</v>
      </c>
      <c r="L43" s="651">
        <v>22.88</v>
      </c>
      <c r="M43" s="651">
        <v>45.76</v>
      </c>
      <c r="N43" s="650">
        <v>2</v>
      </c>
      <c r="O43" s="731">
        <v>0.5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4</v>
      </c>
      <c r="B44" s="650" t="s">
        <v>3038</v>
      </c>
      <c r="C44" s="650">
        <v>89301041</v>
      </c>
      <c r="D44" s="729" t="s">
        <v>5235</v>
      </c>
      <c r="E44" s="730" t="s">
        <v>3387</v>
      </c>
      <c r="F44" s="650" t="s">
        <v>3363</v>
      </c>
      <c r="G44" s="650" t="s">
        <v>3479</v>
      </c>
      <c r="H44" s="650" t="s">
        <v>597</v>
      </c>
      <c r="I44" s="650" t="s">
        <v>1171</v>
      </c>
      <c r="J44" s="650" t="s">
        <v>1172</v>
      </c>
      <c r="K44" s="650" t="s">
        <v>802</v>
      </c>
      <c r="L44" s="651">
        <v>145.38999999999999</v>
      </c>
      <c r="M44" s="651">
        <v>145.38999999999999</v>
      </c>
      <c r="N44" s="650">
        <v>1</v>
      </c>
      <c r="O44" s="731">
        <v>1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4</v>
      </c>
      <c r="B45" s="650" t="s">
        <v>3038</v>
      </c>
      <c r="C45" s="650">
        <v>89301041</v>
      </c>
      <c r="D45" s="729" t="s">
        <v>5235</v>
      </c>
      <c r="E45" s="730" t="s">
        <v>3387</v>
      </c>
      <c r="F45" s="650" t="s">
        <v>3363</v>
      </c>
      <c r="G45" s="650" t="s">
        <v>3480</v>
      </c>
      <c r="H45" s="650" t="s">
        <v>597</v>
      </c>
      <c r="I45" s="650" t="s">
        <v>808</v>
      </c>
      <c r="J45" s="650" t="s">
        <v>3481</v>
      </c>
      <c r="K45" s="650" t="s">
        <v>3482</v>
      </c>
      <c r="L45" s="651">
        <v>0</v>
      </c>
      <c r="M45" s="651">
        <v>0</v>
      </c>
      <c r="N45" s="650">
        <v>1</v>
      </c>
      <c r="O45" s="731">
        <v>1</v>
      </c>
      <c r="P45" s="651">
        <v>0</v>
      </c>
      <c r="Q45" s="666"/>
      <c r="R45" s="650">
        <v>1</v>
      </c>
      <c r="S45" s="666">
        <v>1</v>
      </c>
      <c r="T45" s="731">
        <v>1</v>
      </c>
      <c r="U45" s="689">
        <v>1</v>
      </c>
    </row>
    <row r="46" spans="1:21" ht="14.4" customHeight="1" x14ac:dyDescent="0.3">
      <c r="A46" s="649">
        <v>4</v>
      </c>
      <c r="B46" s="650" t="s">
        <v>3038</v>
      </c>
      <c r="C46" s="650">
        <v>89301041</v>
      </c>
      <c r="D46" s="729" t="s">
        <v>5235</v>
      </c>
      <c r="E46" s="730" t="s">
        <v>3388</v>
      </c>
      <c r="F46" s="650" t="s">
        <v>3363</v>
      </c>
      <c r="G46" s="650" t="s">
        <v>3483</v>
      </c>
      <c r="H46" s="650" t="s">
        <v>597</v>
      </c>
      <c r="I46" s="650" t="s">
        <v>3484</v>
      </c>
      <c r="J46" s="650" t="s">
        <v>3485</v>
      </c>
      <c r="K46" s="650" t="s">
        <v>3234</v>
      </c>
      <c r="L46" s="651">
        <v>0</v>
      </c>
      <c r="M46" s="651">
        <v>0</v>
      </c>
      <c r="N46" s="650">
        <v>1</v>
      </c>
      <c r="O46" s="731">
        <v>0.5</v>
      </c>
      <c r="P46" s="651"/>
      <c r="Q46" s="666"/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4</v>
      </c>
      <c r="B47" s="650" t="s">
        <v>3038</v>
      </c>
      <c r="C47" s="650">
        <v>89301041</v>
      </c>
      <c r="D47" s="729" t="s">
        <v>5235</v>
      </c>
      <c r="E47" s="730" t="s">
        <v>3388</v>
      </c>
      <c r="F47" s="650" t="s">
        <v>3363</v>
      </c>
      <c r="G47" s="650" t="s">
        <v>3486</v>
      </c>
      <c r="H47" s="650" t="s">
        <v>1281</v>
      </c>
      <c r="I47" s="650" t="s">
        <v>1410</v>
      </c>
      <c r="J47" s="650" t="s">
        <v>1341</v>
      </c>
      <c r="K47" s="650" t="s">
        <v>1411</v>
      </c>
      <c r="L47" s="651">
        <v>0</v>
      </c>
      <c r="M47" s="651">
        <v>0</v>
      </c>
      <c r="N47" s="650">
        <v>1</v>
      </c>
      <c r="O47" s="731">
        <v>1</v>
      </c>
      <c r="P47" s="651">
        <v>0</v>
      </c>
      <c r="Q47" s="666"/>
      <c r="R47" s="650">
        <v>1</v>
      </c>
      <c r="S47" s="666">
        <v>1</v>
      </c>
      <c r="T47" s="731">
        <v>1</v>
      </c>
      <c r="U47" s="689">
        <v>1</v>
      </c>
    </row>
    <row r="48" spans="1:21" ht="14.4" customHeight="1" x14ac:dyDescent="0.3">
      <c r="A48" s="649">
        <v>4</v>
      </c>
      <c r="B48" s="650" t="s">
        <v>3038</v>
      </c>
      <c r="C48" s="650">
        <v>89301041</v>
      </c>
      <c r="D48" s="729" t="s">
        <v>5235</v>
      </c>
      <c r="E48" s="730" t="s">
        <v>3388</v>
      </c>
      <c r="F48" s="650" t="s">
        <v>3363</v>
      </c>
      <c r="G48" s="650" t="s">
        <v>3487</v>
      </c>
      <c r="H48" s="650" t="s">
        <v>597</v>
      </c>
      <c r="I48" s="650" t="s">
        <v>2073</v>
      </c>
      <c r="J48" s="650" t="s">
        <v>3488</v>
      </c>
      <c r="K48" s="650" t="s">
        <v>3312</v>
      </c>
      <c r="L48" s="651">
        <v>0</v>
      </c>
      <c r="M48" s="651">
        <v>0</v>
      </c>
      <c r="N48" s="650">
        <v>1</v>
      </c>
      <c r="O48" s="731">
        <v>0.5</v>
      </c>
      <c r="P48" s="651"/>
      <c r="Q48" s="666"/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4</v>
      </c>
      <c r="B49" s="650" t="s">
        <v>3038</v>
      </c>
      <c r="C49" s="650">
        <v>89301041</v>
      </c>
      <c r="D49" s="729" t="s">
        <v>5235</v>
      </c>
      <c r="E49" s="730" t="s">
        <v>3389</v>
      </c>
      <c r="F49" s="650" t="s">
        <v>3363</v>
      </c>
      <c r="G49" s="650" t="s">
        <v>3489</v>
      </c>
      <c r="H49" s="650" t="s">
        <v>597</v>
      </c>
      <c r="I49" s="650" t="s">
        <v>1121</v>
      </c>
      <c r="J49" s="650" t="s">
        <v>3490</v>
      </c>
      <c r="K49" s="650" t="s">
        <v>3491</v>
      </c>
      <c r="L49" s="651">
        <v>0</v>
      </c>
      <c r="M49" s="651">
        <v>0</v>
      </c>
      <c r="N49" s="650">
        <v>1</v>
      </c>
      <c r="O49" s="731">
        <v>0.5</v>
      </c>
      <c r="P49" s="651">
        <v>0</v>
      </c>
      <c r="Q49" s="666"/>
      <c r="R49" s="650">
        <v>1</v>
      </c>
      <c r="S49" s="666">
        <v>1</v>
      </c>
      <c r="T49" s="731">
        <v>0.5</v>
      </c>
      <c r="U49" s="689">
        <v>1</v>
      </c>
    </row>
    <row r="50" spans="1:21" ht="14.4" customHeight="1" x14ac:dyDescent="0.3">
      <c r="A50" s="649">
        <v>4</v>
      </c>
      <c r="B50" s="650" t="s">
        <v>3038</v>
      </c>
      <c r="C50" s="650">
        <v>89301041</v>
      </c>
      <c r="D50" s="729" t="s">
        <v>5235</v>
      </c>
      <c r="E50" s="730" t="s">
        <v>3389</v>
      </c>
      <c r="F50" s="650" t="s">
        <v>3363</v>
      </c>
      <c r="G50" s="650" t="s">
        <v>3492</v>
      </c>
      <c r="H50" s="650" t="s">
        <v>597</v>
      </c>
      <c r="I50" s="650" t="s">
        <v>1054</v>
      </c>
      <c r="J50" s="650" t="s">
        <v>1055</v>
      </c>
      <c r="K50" s="650" t="s">
        <v>3493</v>
      </c>
      <c r="L50" s="651">
        <v>63.67</v>
      </c>
      <c r="M50" s="651">
        <v>127.34</v>
      </c>
      <c r="N50" s="650">
        <v>2</v>
      </c>
      <c r="O50" s="731">
        <v>0.5</v>
      </c>
      <c r="P50" s="651">
        <v>127.34</v>
      </c>
      <c r="Q50" s="666">
        <v>1</v>
      </c>
      <c r="R50" s="650">
        <v>2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4</v>
      </c>
      <c r="B51" s="650" t="s">
        <v>3038</v>
      </c>
      <c r="C51" s="650">
        <v>89301041</v>
      </c>
      <c r="D51" s="729" t="s">
        <v>5235</v>
      </c>
      <c r="E51" s="730" t="s">
        <v>3389</v>
      </c>
      <c r="F51" s="650" t="s">
        <v>3363</v>
      </c>
      <c r="G51" s="650" t="s">
        <v>3486</v>
      </c>
      <c r="H51" s="650" t="s">
        <v>1281</v>
      </c>
      <c r="I51" s="650" t="s">
        <v>1410</v>
      </c>
      <c r="J51" s="650" t="s">
        <v>1341</v>
      </c>
      <c r="K51" s="650" t="s">
        <v>1411</v>
      </c>
      <c r="L51" s="651">
        <v>0</v>
      </c>
      <c r="M51" s="651">
        <v>0</v>
      </c>
      <c r="N51" s="650">
        <v>1</v>
      </c>
      <c r="O51" s="731">
        <v>0.5</v>
      </c>
      <c r="P51" s="651">
        <v>0</v>
      </c>
      <c r="Q51" s="666"/>
      <c r="R51" s="650">
        <v>1</v>
      </c>
      <c r="S51" s="666">
        <v>1</v>
      </c>
      <c r="T51" s="731">
        <v>0.5</v>
      </c>
      <c r="U51" s="689">
        <v>1</v>
      </c>
    </row>
    <row r="52" spans="1:21" ht="14.4" customHeight="1" x14ac:dyDescent="0.3">
      <c r="A52" s="649">
        <v>4</v>
      </c>
      <c r="B52" s="650" t="s">
        <v>3038</v>
      </c>
      <c r="C52" s="650">
        <v>89301041</v>
      </c>
      <c r="D52" s="729" t="s">
        <v>5235</v>
      </c>
      <c r="E52" s="730" t="s">
        <v>3389</v>
      </c>
      <c r="F52" s="650" t="s">
        <v>3363</v>
      </c>
      <c r="G52" s="650" t="s">
        <v>3486</v>
      </c>
      <c r="H52" s="650" t="s">
        <v>1281</v>
      </c>
      <c r="I52" s="650" t="s">
        <v>1340</v>
      </c>
      <c r="J52" s="650" t="s">
        <v>1341</v>
      </c>
      <c r="K52" s="650" t="s">
        <v>1342</v>
      </c>
      <c r="L52" s="651">
        <v>0</v>
      </c>
      <c r="M52" s="651">
        <v>0</v>
      </c>
      <c r="N52" s="650">
        <v>1</v>
      </c>
      <c r="O52" s="731">
        <v>1</v>
      </c>
      <c r="P52" s="651">
        <v>0</v>
      </c>
      <c r="Q52" s="666"/>
      <c r="R52" s="650">
        <v>1</v>
      </c>
      <c r="S52" s="666">
        <v>1</v>
      </c>
      <c r="T52" s="731">
        <v>1</v>
      </c>
      <c r="U52" s="689">
        <v>1</v>
      </c>
    </row>
    <row r="53" spans="1:21" ht="14.4" customHeight="1" x14ac:dyDescent="0.3">
      <c r="A53" s="649">
        <v>4</v>
      </c>
      <c r="B53" s="650" t="s">
        <v>3038</v>
      </c>
      <c r="C53" s="650">
        <v>89301041</v>
      </c>
      <c r="D53" s="729" t="s">
        <v>5235</v>
      </c>
      <c r="E53" s="730" t="s">
        <v>3389</v>
      </c>
      <c r="F53" s="650" t="s">
        <v>3363</v>
      </c>
      <c r="G53" s="650" t="s">
        <v>3494</v>
      </c>
      <c r="H53" s="650" t="s">
        <v>597</v>
      </c>
      <c r="I53" s="650" t="s">
        <v>1609</v>
      </c>
      <c r="J53" s="650" t="s">
        <v>3495</v>
      </c>
      <c r="K53" s="650" t="s">
        <v>3496</v>
      </c>
      <c r="L53" s="651">
        <v>69.86</v>
      </c>
      <c r="M53" s="651">
        <v>69.86</v>
      </c>
      <c r="N53" s="650">
        <v>1</v>
      </c>
      <c r="O53" s="731">
        <v>0.5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4</v>
      </c>
      <c r="B54" s="650" t="s">
        <v>3038</v>
      </c>
      <c r="C54" s="650">
        <v>89301041</v>
      </c>
      <c r="D54" s="729" t="s">
        <v>5235</v>
      </c>
      <c r="E54" s="730" t="s">
        <v>3389</v>
      </c>
      <c r="F54" s="650" t="s">
        <v>3363</v>
      </c>
      <c r="G54" s="650" t="s">
        <v>3497</v>
      </c>
      <c r="H54" s="650" t="s">
        <v>597</v>
      </c>
      <c r="I54" s="650" t="s">
        <v>3498</v>
      </c>
      <c r="J54" s="650" t="s">
        <v>2381</v>
      </c>
      <c r="K54" s="650" t="s">
        <v>3499</v>
      </c>
      <c r="L54" s="651">
        <v>0</v>
      </c>
      <c r="M54" s="651">
        <v>0</v>
      </c>
      <c r="N54" s="650">
        <v>1</v>
      </c>
      <c r="O54" s="731">
        <v>1</v>
      </c>
      <c r="P54" s="651">
        <v>0</v>
      </c>
      <c r="Q54" s="666"/>
      <c r="R54" s="650">
        <v>1</v>
      </c>
      <c r="S54" s="666">
        <v>1</v>
      </c>
      <c r="T54" s="731">
        <v>1</v>
      </c>
      <c r="U54" s="689">
        <v>1</v>
      </c>
    </row>
    <row r="55" spans="1:21" ht="14.4" customHeight="1" x14ac:dyDescent="0.3">
      <c r="A55" s="649">
        <v>4</v>
      </c>
      <c r="B55" s="650" t="s">
        <v>3038</v>
      </c>
      <c r="C55" s="650">
        <v>89301041</v>
      </c>
      <c r="D55" s="729" t="s">
        <v>5235</v>
      </c>
      <c r="E55" s="730" t="s">
        <v>3389</v>
      </c>
      <c r="F55" s="650" t="s">
        <v>3363</v>
      </c>
      <c r="G55" s="650" t="s">
        <v>3431</v>
      </c>
      <c r="H55" s="650" t="s">
        <v>597</v>
      </c>
      <c r="I55" s="650" t="s">
        <v>2612</v>
      </c>
      <c r="J55" s="650" t="s">
        <v>2613</v>
      </c>
      <c r="K55" s="650" t="s">
        <v>3432</v>
      </c>
      <c r="L55" s="651">
        <v>0</v>
      </c>
      <c r="M55" s="651">
        <v>0</v>
      </c>
      <c r="N55" s="650">
        <v>4</v>
      </c>
      <c r="O55" s="731">
        <v>1</v>
      </c>
      <c r="P55" s="651">
        <v>0</v>
      </c>
      <c r="Q55" s="666"/>
      <c r="R55" s="650">
        <v>4</v>
      </c>
      <c r="S55" s="666">
        <v>1</v>
      </c>
      <c r="T55" s="731">
        <v>1</v>
      </c>
      <c r="U55" s="689">
        <v>1</v>
      </c>
    </row>
    <row r="56" spans="1:21" ht="14.4" customHeight="1" x14ac:dyDescent="0.3">
      <c r="A56" s="649">
        <v>4</v>
      </c>
      <c r="B56" s="650" t="s">
        <v>3038</v>
      </c>
      <c r="C56" s="650">
        <v>89301041</v>
      </c>
      <c r="D56" s="729" t="s">
        <v>5235</v>
      </c>
      <c r="E56" s="730" t="s">
        <v>3389</v>
      </c>
      <c r="F56" s="650" t="s">
        <v>3363</v>
      </c>
      <c r="G56" s="650" t="s">
        <v>3480</v>
      </c>
      <c r="H56" s="650" t="s">
        <v>597</v>
      </c>
      <c r="I56" s="650" t="s">
        <v>808</v>
      </c>
      <c r="J56" s="650" t="s">
        <v>3481</v>
      </c>
      <c r="K56" s="650" t="s">
        <v>3482</v>
      </c>
      <c r="L56" s="651">
        <v>0</v>
      </c>
      <c r="M56" s="651">
        <v>0</v>
      </c>
      <c r="N56" s="650">
        <v>3</v>
      </c>
      <c r="O56" s="731">
        <v>1.5</v>
      </c>
      <c r="P56" s="651">
        <v>0</v>
      </c>
      <c r="Q56" s="666"/>
      <c r="R56" s="650">
        <v>3</v>
      </c>
      <c r="S56" s="666">
        <v>1</v>
      </c>
      <c r="T56" s="731">
        <v>1.5</v>
      </c>
      <c r="U56" s="689">
        <v>1</v>
      </c>
    </row>
    <row r="57" spans="1:21" ht="14.4" customHeight="1" x14ac:dyDescent="0.3">
      <c r="A57" s="649">
        <v>4</v>
      </c>
      <c r="B57" s="650" t="s">
        <v>3038</v>
      </c>
      <c r="C57" s="650">
        <v>89301041</v>
      </c>
      <c r="D57" s="729" t="s">
        <v>5235</v>
      </c>
      <c r="E57" s="730" t="s">
        <v>3389</v>
      </c>
      <c r="F57" s="650" t="s">
        <v>3363</v>
      </c>
      <c r="G57" s="650" t="s">
        <v>3444</v>
      </c>
      <c r="H57" s="650" t="s">
        <v>1281</v>
      </c>
      <c r="I57" s="650" t="s">
        <v>3500</v>
      </c>
      <c r="J57" s="650" t="s">
        <v>3501</v>
      </c>
      <c r="K57" s="650" t="s">
        <v>3502</v>
      </c>
      <c r="L57" s="651">
        <v>147.36000000000001</v>
      </c>
      <c r="M57" s="651">
        <v>147.36000000000001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4</v>
      </c>
      <c r="B58" s="650" t="s">
        <v>3038</v>
      </c>
      <c r="C58" s="650">
        <v>89301041</v>
      </c>
      <c r="D58" s="729" t="s">
        <v>5235</v>
      </c>
      <c r="E58" s="730" t="s">
        <v>3389</v>
      </c>
      <c r="F58" s="650" t="s">
        <v>3364</v>
      </c>
      <c r="G58" s="650" t="s">
        <v>3463</v>
      </c>
      <c r="H58" s="650" t="s">
        <v>597</v>
      </c>
      <c r="I58" s="650" t="s">
        <v>3503</v>
      </c>
      <c r="J58" s="650" t="s">
        <v>3465</v>
      </c>
      <c r="K58" s="650"/>
      <c r="L58" s="651">
        <v>0</v>
      </c>
      <c r="M58" s="651">
        <v>0</v>
      </c>
      <c r="N58" s="650">
        <v>2</v>
      </c>
      <c r="O58" s="731">
        <v>2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4</v>
      </c>
      <c r="B59" s="650" t="s">
        <v>3038</v>
      </c>
      <c r="C59" s="650">
        <v>89301041</v>
      </c>
      <c r="D59" s="729" t="s">
        <v>5235</v>
      </c>
      <c r="E59" s="730" t="s">
        <v>3389</v>
      </c>
      <c r="F59" s="650" t="s">
        <v>3364</v>
      </c>
      <c r="G59" s="650" t="s">
        <v>3463</v>
      </c>
      <c r="H59" s="650" t="s">
        <v>597</v>
      </c>
      <c r="I59" s="650" t="s">
        <v>3464</v>
      </c>
      <c r="J59" s="650" t="s">
        <v>3465</v>
      </c>
      <c r="K59" s="650"/>
      <c r="L59" s="651">
        <v>0</v>
      </c>
      <c r="M59" s="651">
        <v>0</v>
      </c>
      <c r="N59" s="650">
        <v>1</v>
      </c>
      <c r="O59" s="731">
        <v>1</v>
      </c>
      <c r="P59" s="651">
        <v>0</v>
      </c>
      <c r="Q59" s="666"/>
      <c r="R59" s="650">
        <v>1</v>
      </c>
      <c r="S59" s="666">
        <v>1</v>
      </c>
      <c r="T59" s="731">
        <v>1</v>
      </c>
      <c r="U59" s="689">
        <v>1</v>
      </c>
    </row>
    <row r="60" spans="1:21" ht="14.4" customHeight="1" x14ac:dyDescent="0.3">
      <c r="A60" s="649">
        <v>4</v>
      </c>
      <c r="B60" s="650" t="s">
        <v>3038</v>
      </c>
      <c r="C60" s="650">
        <v>89301041</v>
      </c>
      <c r="D60" s="729" t="s">
        <v>5235</v>
      </c>
      <c r="E60" s="730" t="s">
        <v>3390</v>
      </c>
      <c r="F60" s="650" t="s">
        <v>3363</v>
      </c>
      <c r="G60" s="650" t="s">
        <v>3504</v>
      </c>
      <c r="H60" s="650" t="s">
        <v>597</v>
      </c>
      <c r="I60" s="650" t="s">
        <v>1919</v>
      </c>
      <c r="J60" s="650" t="s">
        <v>875</v>
      </c>
      <c r="K60" s="650" t="s">
        <v>3505</v>
      </c>
      <c r="L60" s="651">
        <v>96.72</v>
      </c>
      <c r="M60" s="651">
        <v>96.72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4</v>
      </c>
      <c r="B61" s="650" t="s">
        <v>3038</v>
      </c>
      <c r="C61" s="650">
        <v>89301041</v>
      </c>
      <c r="D61" s="729" t="s">
        <v>5235</v>
      </c>
      <c r="E61" s="730" t="s">
        <v>3390</v>
      </c>
      <c r="F61" s="650" t="s">
        <v>3363</v>
      </c>
      <c r="G61" s="650" t="s">
        <v>3444</v>
      </c>
      <c r="H61" s="650" t="s">
        <v>1281</v>
      </c>
      <c r="I61" s="650" t="s">
        <v>2716</v>
      </c>
      <c r="J61" s="650" t="s">
        <v>2717</v>
      </c>
      <c r="K61" s="650" t="s">
        <v>3328</v>
      </c>
      <c r="L61" s="651">
        <v>32.74</v>
      </c>
      <c r="M61" s="651">
        <v>32.74</v>
      </c>
      <c r="N61" s="650">
        <v>1</v>
      </c>
      <c r="O61" s="731">
        <v>0.5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4</v>
      </c>
      <c r="B62" s="650" t="s">
        <v>3038</v>
      </c>
      <c r="C62" s="650">
        <v>89301041</v>
      </c>
      <c r="D62" s="729" t="s">
        <v>5235</v>
      </c>
      <c r="E62" s="730" t="s">
        <v>3391</v>
      </c>
      <c r="F62" s="650" t="s">
        <v>3363</v>
      </c>
      <c r="G62" s="650" t="s">
        <v>3506</v>
      </c>
      <c r="H62" s="650" t="s">
        <v>597</v>
      </c>
      <c r="I62" s="650" t="s">
        <v>1986</v>
      </c>
      <c r="J62" s="650" t="s">
        <v>3268</v>
      </c>
      <c r="K62" s="650" t="s">
        <v>3269</v>
      </c>
      <c r="L62" s="651">
        <v>416.46</v>
      </c>
      <c r="M62" s="651">
        <v>416.46</v>
      </c>
      <c r="N62" s="650">
        <v>1</v>
      </c>
      <c r="O62" s="731">
        <v>0.5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4</v>
      </c>
      <c r="B63" s="650" t="s">
        <v>3038</v>
      </c>
      <c r="C63" s="650">
        <v>89301041</v>
      </c>
      <c r="D63" s="729" t="s">
        <v>5235</v>
      </c>
      <c r="E63" s="730" t="s">
        <v>3391</v>
      </c>
      <c r="F63" s="650" t="s">
        <v>3363</v>
      </c>
      <c r="G63" s="650" t="s">
        <v>3419</v>
      </c>
      <c r="H63" s="650" t="s">
        <v>597</v>
      </c>
      <c r="I63" s="650" t="s">
        <v>1544</v>
      </c>
      <c r="J63" s="650" t="s">
        <v>3203</v>
      </c>
      <c r="K63" s="650" t="s">
        <v>3204</v>
      </c>
      <c r="L63" s="651">
        <v>333.31</v>
      </c>
      <c r="M63" s="651">
        <v>333.31</v>
      </c>
      <c r="N63" s="650">
        <v>1</v>
      </c>
      <c r="O63" s="731">
        <v>1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4</v>
      </c>
      <c r="B64" s="650" t="s">
        <v>3038</v>
      </c>
      <c r="C64" s="650">
        <v>89301041</v>
      </c>
      <c r="D64" s="729" t="s">
        <v>5235</v>
      </c>
      <c r="E64" s="730" t="s">
        <v>3391</v>
      </c>
      <c r="F64" s="650" t="s">
        <v>3363</v>
      </c>
      <c r="G64" s="650" t="s">
        <v>3419</v>
      </c>
      <c r="H64" s="650" t="s">
        <v>597</v>
      </c>
      <c r="I64" s="650" t="s">
        <v>1544</v>
      </c>
      <c r="J64" s="650" t="s">
        <v>3203</v>
      </c>
      <c r="K64" s="650" t="s">
        <v>3204</v>
      </c>
      <c r="L64" s="651">
        <v>156.86000000000001</v>
      </c>
      <c r="M64" s="651">
        <v>156.86000000000001</v>
      </c>
      <c r="N64" s="650">
        <v>1</v>
      </c>
      <c r="O64" s="731">
        <v>1</v>
      </c>
      <c r="P64" s="651">
        <v>156.86000000000001</v>
      </c>
      <c r="Q64" s="666">
        <v>1</v>
      </c>
      <c r="R64" s="650">
        <v>1</v>
      </c>
      <c r="S64" s="666">
        <v>1</v>
      </c>
      <c r="T64" s="731">
        <v>1</v>
      </c>
      <c r="U64" s="689">
        <v>1</v>
      </c>
    </row>
    <row r="65" spans="1:21" ht="14.4" customHeight="1" x14ac:dyDescent="0.3">
      <c r="A65" s="649">
        <v>4</v>
      </c>
      <c r="B65" s="650" t="s">
        <v>3038</v>
      </c>
      <c r="C65" s="650">
        <v>89301041</v>
      </c>
      <c r="D65" s="729" t="s">
        <v>5235</v>
      </c>
      <c r="E65" s="730" t="s">
        <v>3391</v>
      </c>
      <c r="F65" s="650" t="s">
        <v>3363</v>
      </c>
      <c r="G65" s="650" t="s">
        <v>3419</v>
      </c>
      <c r="H65" s="650" t="s">
        <v>597</v>
      </c>
      <c r="I65" s="650" t="s">
        <v>2376</v>
      </c>
      <c r="J65" s="650" t="s">
        <v>3290</v>
      </c>
      <c r="K65" s="650" t="s">
        <v>3291</v>
      </c>
      <c r="L65" s="651">
        <v>151.61000000000001</v>
      </c>
      <c r="M65" s="651">
        <v>151.61000000000001</v>
      </c>
      <c r="N65" s="650">
        <v>1</v>
      </c>
      <c r="O65" s="731">
        <v>1</v>
      </c>
      <c r="P65" s="651"/>
      <c r="Q65" s="666">
        <v>0</v>
      </c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4</v>
      </c>
      <c r="B66" s="650" t="s">
        <v>3038</v>
      </c>
      <c r="C66" s="650">
        <v>89301041</v>
      </c>
      <c r="D66" s="729" t="s">
        <v>5235</v>
      </c>
      <c r="E66" s="730" t="s">
        <v>3391</v>
      </c>
      <c r="F66" s="650" t="s">
        <v>3363</v>
      </c>
      <c r="G66" s="650" t="s">
        <v>3473</v>
      </c>
      <c r="H66" s="650" t="s">
        <v>597</v>
      </c>
      <c r="I66" s="650" t="s">
        <v>3507</v>
      </c>
      <c r="J66" s="650" t="s">
        <v>3508</v>
      </c>
      <c r="K66" s="650" t="s">
        <v>3509</v>
      </c>
      <c r="L66" s="651">
        <v>26.64</v>
      </c>
      <c r="M66" s="651">
        <v>26.64</v>
      </c>
      <c r="N66" s="650">
        <v>1</v>
      </c>
      <c r="O66" s="731">
        <v>0.5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4</v>
      </c>
      <c r="B67" s="650" t="s">
        <v>3038</v>
      </c>
      <c r="C67" s="650">
        <v>89301041</v>
      </c>
      <c r="D67" s="729" t="s">
        <v>5235</v>
      </c>
      <c r="E67" s="730" t="s">
        <v>3391</v>
      </c>
      <c r="F67" s="650" t="s">
        <v>3363</v>
      </c>
      <c r="G67" s="650" t="s">
        <v>3420</v>
      </c>
      <c r="H67" s="650" t="s">
        <v>597</v>
      </c>
      <c r="I67" s="650" t="s">
        <v>1867</v>
      </c>
      <c r="J67" s="650" t="s">
        <v>1868</v>
      </c>
      <c r="K67" s="650" t="s">
        <v>1869</v>
      </c>
      <c r="L67" s="651">
        <v>24.22</v>
      </c>
      <c r="M67" s="651">
        <v>24.22</v>
      </c>
      <c r="N67" s="650">
        <v>1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4</v>
      </c>
      <c r="B68" s="650" t="s">
        <v>3038</v>
      </c>
      <c r="C68" s="650">
        <v>89301041</v>
      </c>
      <c r="D68" s="729" t="s">
        <v>5235</v>
      </c>
      <c r="E68" s="730" t="s">
        <v>3391</v>
      </c>
      <c r="F68" s="650" t="s">
        <v>3363</v>
      </c>
      <c r="G68" s="650" t="s">
        <v>3416</v>
      </c>
      <c r="H68" s="650" t="s">
        <v>597</v>
      </c>
      <c r="I68" s="650" t="s">
        <v>1747</v>
      </c>
      <c r="J68" s="650" t="s">
        <v>1748</v>
      </c>
      <c r="K68" s="650" t="s">
        <v>3417</v>
      </c>
      <c r="L68" s="651">
        <v>766.89</v>
      </c>
      <c r="M68" s="651">
        <v>766.89</v>
      </c>
      <c r="N68" s="650">
        <v>1</v>
      </c>
      <c r="O68" s="731">
        <v>0.5</v>
      </c>
      <c r="P68" s="651"/>
      <c r="Q68" s="666">
        <v>0</v>
      </c>
      <c r="R68" s="650"/>
      <c r="S68" s="666">
        <v>0</v>
      </c>
      <c r="T68" s="731"/>
      <c r="U68" s="689">
        <v>0</v>
      </c>
    </row>
    <row r="69" spans="1:21" ht="14.4" customHeight="1" x14ac:dyDescent="0.3">
      <c r="A69" s="649">
        <v>4</v>
      </c>
      <c r="B69" s="650" t="s">
        <v>3038</v>
      </c>
      <c r="C69" s="650">
        <v>89301041</v>
      </c>
      <c r="D69" s="729" t="s">
        <v>5235</v>
      </c>
      <c r="E69" s="730" t="s">
        <v>3391</v>
      </c>
      <c r="F69" s="650" t="s">
        <v>3363</v>
      </c>
      <c r="G69" s="650" t="s">
        <v>3510</v>
      </c>
      <c r="H69" s="650" t="s">
        <v>1281</v>
      </c>
      <c r="I69" s="650" t="s">
        <v>2233</v>
      </c>
      <c r="J69" s="650" t="s">
        <v>3262</v>
      </c>
      <c r="K69" s="650" t="s">
        <v>3264</v>
      </c>
      <c r="L69" s="651">
        <v>48.98</v>
      </c>
      <c r="M69" s="651">
        <v>48.98</v>
      </c>
      <c r="N69" s="650">
        <v>1</v>
      </c>
      <c r="O69" s="731">
        <v>1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4</v>
      </c>
      <c r="B70" s="650" t="s">
        <v>3038</v>
      </c>
      <c r="C70" s="650">
        <v>89301041</v>
      </c>
      <c r="D70" s="729" t="s">
        <v>5235</v>
      </c>
      <c r="E70" s="730" t="s">
        <v>3391</v>
      </c>
      <c r="F70" s="650" t="s">
        <v>3363</v>
      </c>
      <c r="G70" s="650" t="s">
        <v>3456</v>
      </c>
      <c r="H70" s="650" t="s">
        <v>597</v>
      </c>
      <c r="I70" s="650" t="s">
        <v>3457</v>
      </c>
      <c r="J70" s="650" t="s">
        <v>1752</v>
      </c>
      <c r="K70" s="650" t="s">
        <v>3458</v>
      </c>
      <c r="L70" s="651">
        <v>0</v>
      </c>
      <c r="M70" s="651">
        <v>0</v>
      </c>
      <c r="N70" s="650">
        <v>3</v>
      </c>
      <c r="O70" s="731">
        <v>1.5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4</v>
      </c>
      <c r="B71" s="650" t="s">
        <v>3038</v>
      </c>
      <c r="C71" s="650">
        <v>89301041</v>
      </c>
      <c r="D71" s="729" t="s">
        <v>5235</v>
      </c>
      <c r="E71" s="730" t="s">
        <v>3391</v>
      </c>
      <c r="F71" s="650" t="s">
        <v>3363</v>
      </c>
      <c r="G71" s="650" t="s">
        <v>3456</v>
      </c>
      <c r="H71" s="650" t="s">
        <v>597</v>
      </c>
      <c r="I71" s="650" t="s">
        <v>3511</v>
      </c>
      <c r="J71" s="650" t="s">
        <v>1723</v>
      </c>
      <c r="K71" s="650" t="s">
        <v>3512</v>
      </c>
      <c r="L71" s="651">
        <v>0</v>
      </c>
      <c r="M71" s="651">
        <v>0</v>
      </c>
      <c r="N71" s="650">
        <v>1</v>
      </c>
      <c r="O71" s="731">
        <v>1</v>
      </c>
      <c r="P71" s="651"/>
      <c r="Q71" s="666"/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4</v>
      </c>
      <c r="B72" s="650" t="s">
        <v>3038</v>
      </c>
      <c r="C72" s="650">
        <v>89301041</v>
      </c>
      <c r="D72" s="729" t="s">
        <v>5235</v>
      </c>
      <c r="E72" s="730" t="s">
        <v>3391</v>
      </c>
      <c r="F72" s="650" t="s">
        <v>3363</v>
      </c>
      <c r="G72" s="650" t="s">
        <v>3440</v>
      </c>
      <c r="H72" s="650" t="s">
        <v>1281</v>
      </c>
      <c r="I72" s="650" t="s">
        <v>1318</v>
      </c>
      <c r="J72" s="650" t="s">
        <v>1319</v>
      </c>
      <c r="K72" s="650" t="s">
        <v>1320</v>
      </c>
      <c r="L72" s="651">
        <v>937.93</v>
      </c>
      <c r="M72" s="651">
        <v>1875.86</v>
      </c>
      <c r="N72" s="650">
        <v>2</v>
      </c>
      <c r="O72" s="731">
        <v>1</v>
      </c>
      <c r="P72" s="651"/>
      <c r="Q72" s="666">
        <v>0</v>
      </c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4</v>
      </c>
      <c r="B73" s="650" t="s">
        <v>3038</v>
      </c>
      <c r="C73" s="650">
        <v>89301041</v>
      </c>
      <c r="D73" s="729" t="s">
        <v>5235</v>
      </c>
      <c r="E73" s="730" t="s">
        <v>3391</v>
      </c>
      <c r="F73" s="650" t="s">
        <v>3363</v>
      </c>
      <c r="G73" s="650" t="s">
        <v>3459</v>
      </c>
      <c r="H73" s="650" t="s">
        <v>597</v>
      </c>
      <c r="I73" s="650" t="s">
        <v>3462</v>
      </c>
      <c r="J73" s="650" t="s">
        <v>3461</v>
      </c>
      <c r="K73" s="650" t="s">
        <v>759</v>
      </c>
      <c r="L73" s="651">
        <v>314.89999999999998</v>
      </c>
      <c r="M73" s="651">
        <v>1574.5</v>
      </c>
      <c r="N73" s="650">
        <v>5</v>
      </c>
      <c r="O73" s="731">
        <v>3</v>
      </c>
      <c r="P73" s="651">
        <v>314.89999999999998</v>
      </c>
      <c r="Q73" s="666">
        <v>0.19999999999999998</v>
      </c>
      <c r="R73" s="650">
        <v>1</v>
      </c>
      <c r="S73" s="666">
        <v>0.2</v>
      </c>
      <c r="T73" s="731">
        <v>1</v>
      </c>
      <c r="U73" s="689">
        <v>0.33333333333333331</v>
      </c>
    </row>
    <row r="74" spans="1:21" ht="14.4" customHeight="1" x14ac:dyDescent="0.3">
      <c r="A74" s="649">
        <v>4</v>
      </c>
      <c r="B74" s="650" t="s">
        <v>3038</v>
      </c>
      <c r="C74" s="650">
        <v>89301041</v>
      </c>
      <c r="D74" s="729" t="s">
        <v>5235</v>
      </c>
      <c r="E74" s="730" t="s">
        <v>3391</v>
      </c>
      <c r="F74" s="650" t="s">
        <v>3363</v>
      </c>
      <c r="G74" s="650" t="s">
        <v>3459</v>
      </c>
      <c r="H74" s="650" t="s">
        <v>597</v>
      </c>
      <c r="I74" s="650" t="s">
        <v>757</v>
      </c>
      <c r="J74" s="650" t="s">
        <v>758</v>
      </c>
      <c r="K74" s="650" t="s">
        <v>3513</v>
      </c>
      <c r="L74" s="651">
        <v>314.89999999999998</v>
      </c>
      <c r="M74" s="651">
        <v>629.79999999999995</v>
      </c>
      <c r="N74" s="650">
        <v>2</v>
      </c>
      <c r="O74" s="731">
        <v>1.5</v>
      </c>
      <c r="P74" s="651">
        <v>314.89999999999998</v>
      </c>
      <c r="Q74" s="666">
        <v>0.5</v>
      </c>
      <c r="R74" s="650">
        <v>1</v>
      </c>
      <c r="S74" s="666">
        <v>0.5</v>
      </c>
      <c r="T74" s="731">
        <v>1</v>
      </c>
      <c r="U74" s="689">
        <v>0.66666666666666663</v>
      </c>
    </row>
    <row r="75" spans="1:21" ht="14.4" customHeight="1" x14ac:dyDescent="0.3">
      <c r="A75" s="649">
        <v>4</v>
      </c>
      <c r="B75" s="650" t="s">
        <v>3038</v>
      </c>
      <c r="C75" s="650">
        <v>89301041</v>
      </c>
      <c r="D75" s="729" t="s">
        <v>5235</v>
      </c>
      <c r="E75" s="730" t="s">
        <v>3391</v>
      </c>
      <c r="F75" s="650" t="s">
        <v>3363</v>
      </c>
      <c r="G75" s="650" t="s">
        <v>3514</v>
      </c>
      <c r="H75" s="650" t="s">
        <v>1281</v>
      </c>
      <c r="I75" s="650" t="s">
        <v>1282</v>
      </c>
      <c r="J75" s="650" t="s">
        <v>1283</v>
      </c>
      <c r="K75" s="650" t="s">
        <v>1284</v>
      </c>
      <c r="L75" s="651">
        <v>174.94</v>
      </c>
      <c r="M75" s="651">
        <v>174.94</v>
      </c>
      <c r="N75" s="650">
        <v>1</v>
      </c>
      <c r="O75" s="731">
        <v>0.5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4</v>
      </c>
      <c r="B76" s="650" t="s">
        <v>3038</v>
      </c>
      <c r="C76" s="650">
        <v>89301041</v>
      </c>
      <c r="D76" s="729" t="s">
        <v>5235</v>
      </c>
      <c r="E76" s="730" t="s">
        <v>3391</v>
      </c>
      <c r="F76" s="650" t="s">
        <v>3363</v>
      </c>
      <c r="G76" s="650" t="s">
        <v>3515</v>
      </c>
      <c r="H76" s="650" t="s">
        <v>1281</v>
      </c>
      <c r="I76" s="650" t="s">
        <v>1461</v>
      </c>
      <c r="J76" s="650" t="s">
        <v>1462</v>
      </c>
      <c r="K76" s="650" t="s">
        <v>1463</v>
      </c>
      <c r="L76" s="651">
        <v>140.03</v>
      </c>
      <c r="M76" s="651">
        <v>140.03</v>
      </c>
      <c r="N76" s="650">
        <v>1</v>
      </c>
      <c r="O76" s="731">
        <v>0.5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4</v>
      </c>
      <c r="B77" s="650" t="s">
        <v>3038</v>
      </c>
      <c r="C77" s="650">
        <v>89301041</v>
      </c>
      <c r="D77" s="729" t="s">
        <v>5235</v>
      </c>
      <c r="E77" s="730" t="s">
        <v>3391</v>
      </c>
      <c r="F77" s="650" t="s">
        <v>3363</v>
      </c>
      <c r="G77" s="650" t="s">
        <v>3480</v>
      </c>
      <c r="H77" s="650" t="s">
        <v>597</v>
      </c>
      <c r="I77" s="650" t="s">
        <v>808</v>
      </c>
      <c r="J77" s="650" t="s">
        <v>3481</v>
      </c>
      <c r="K77" s="650" t="s">
        <v>3482</v>
      </c>
      <c r="L77" s="651">
        <v>0</v>
      </c>
      <c r="M77" s="651">
        <v>0</v>
      </c>
      <c r="N77" s="650">
        <v>3</v>
      </c>
      <c r="O77" s="731">
        <v>2</v>
      </c>
      <c r="P77" s="651"/>
      <c r="Q77" s="666"/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4</v>
      </c>
      <c r="B78" s="650" t="s">
        <v>3038</v>
      </c>
      <c r="C78" s="650">
        <v>89301041</v>
      </c>
      <c r="D78" s="729" t="s">
        <v>5235</v>
      </c>
      <c r="E78" s="730" t="s">
        <v>3391</v>
      </c>
      <c r="F78" s="650" t="s">
        <v>3363</v>
      </c>
      <c r="G78" s="650" t="s">
        <v>3516</v>
      </c>
      <c r="H78" s="650" t="s">
        <v>597</v>
      </c>
      <c r="I78" s="650" t="s">
        <v>1736</v>
      </c>
      <c r="J78" s="650" t="s">
        <v>762</v>
      </c>
      <c r="K78" s="650" t="s">
        <v>3517</v>
      </c>
      <c r="L78" s="651">
        <v>43.99</v>
      </c>
      <c r="M78" s="651">
        <v>43.99</v>
      </c>
      <c r="N78" s="650">
        <v>1</v>
      </c>
      <c r="O78" s="731">
        <v>0.5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4</v>
      </c>
      <c r="B79" s="650" t="s">
        <v>3038</v>
      </c>
      <c r="C79" s="650">
        <v>89301041</v>
      </c>
      <c r="D79" s="729" t="s">
        <v>5235</v>
      </c>
      <c r="E79" s="730" t="s">
        <v>3391</v>
      </c>
      <c r="F79" s="650" t="s">
        <v>3363</v>
      </c>
      <c r="G79" s="650" t="s">
        <v>3435</v>
      </c>
      <c r="H79" s="650" t="s">
        <v>597</v>
      </c>
      <c r="I79" s="650" t="s">
        <v>1548</v>
      </c>
      <c r="J79" s="650" t="s">
        <v>1549</v>
      </c>
      <c r="K79" s="650" t="s">
        <v>3437</v>
      </c>
      <c r="L79" s="651">
        <v>23.46</v>
      </c>
      <c r="M79" s="651">
        <v>70.38</v>
      </c>
      <c r="N79" s="650">
        <v>3</v>
      </c>
      <c r="O79" s="731">
        <v>2</v>
      </c>
      <c r="P79" s="651">
        <v>70.38</v>
      </c>
      <c r="Q79" s="666">
        <v>1</v>
      </c>
      <c r="R79" s="650">
        <v>3</v>
      </c>
      <c r="S79" s="666">
        <v>1</v>
      </c>
      <c r="T79" s="731">
        <v>2</v>
      </c>
      <c r="U79" s="689">
        <v>1</v>
      </c>
    </row>
    <row r="80" spans="1:21" ht="14.4" customHeight="1" x14ac:dyDescent="0.3">
      <c r="A80" s="649">
        <v>4</v>
      </c>
      <c r="B80" s="650" t="s">
        <v>3038</v>
      </c>
      <c r="C80" s="650">
        <v>89301041</v>
      </c>
      <c r="D80" s="729" t="s">
        <v>5235</v>
      </c>
      <c r="E80" s="730" t="s">
        <v>3391</v>
      </c>
      <c r="F80" s="650" t="s">
        <v>3363</v>
      </c>
      <c r="G80" s="650" t="s">
        <v>3504</v>
      </c>
      <c r="H80" s="650" t="s">
        <v>597</v>
      </c>
      <c r="I80" s="650" t="s">
        <v>2418</v>
      </c>
      <c r="J80" s="650" t="s">
        <v>875</v>
      </c>
      <c r="K80" s="650" t="s">
        <v>3518</v>
      </c>
      <c r="L80" s="651">
        <v>57.85</v>
      </c>
      <c r="M80" s="651">
        <v>57.85</v>
      </c>
      <c r="N80" s="650">
        <v>1</v>
      </c>
      <c r="O80" s="731">
        <v>0.5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4</v>
      </c>
      <c r="B81" s="650" t="s">
        <v>3038</v>
      </c>
      <c r="C81" s="650">
        <v>89301041</v>
      </c>
      <c r="D81" s="729" t="s">
        <v>5235</v>
      </c>
      <c r="E81" s="730" t="s">
        <v>3391</v>
      </c>
      <c r="F81" s="650" t="s">
        <v>3363</v>
      </c>
      <c r="G81" s="650" t="s">
        <v>3444</v>
      </c>
      <c r="H81" s="650" t="s">
        <v>1281</v>
      </c>
      <c r="I81" s="650" t="s">
        <v>1372</v>
      </c>
      <c r="J81" s="650" t="s">
        <v>1373</v>
      </c>
      <c r="K81" s="650" t="s">
        <v>3239</v>
      </c>
      <c r="L81" s="651">
        <v>98.23</v>
      </c>
      <c r="M81" s="651">
        <v>196.46</v>
      </c>
      <c r="N81" s="650">
        <v>2</v>
      </c>
      <c r="O81" s="731">
        <v>1.5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4</v>
      </c>
      <c r="B82" s="650" t="s">
        <v>3038</v>
      </c>
      <c r="C82" s="650">
        <v>89301041</v>
      </c>
      <c r="D82" s="729" t="s">
        <v>5235</v>
      </c>
      <c r="E82" s="730" t="s">
        <v>3391</v>
      </c>
      <c r="F82" s="650" t="s">
        <v>3363</v>
      </c>
      <c r="G82" s="650" t="s">
        <v>3519</v>
      </c>
      <c r="H82" s="650" t="s">
        <v>597</v>
      </c>
      <c r="I82" s="650" t="s">
        <v>2163</v>
      </c>
      <c r="J82" s="650" t="s">
        <v>2164</v>
      </c>
      <c r="K82" s="650" t="s">
        <v>1905</v>
      </c>
      <c r="L82" s="651">
        <v>77.97</v>
      </c>
      <c r="M82" s="651">
        <v>77.97</v>
      </c>
      <c r="N82" s="650">
        <v>1</v>
      </c>
      <c r="O82" s="731">
        <v>1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4</v>
      </c>
      <c r="B83" s="650" t="s">
        <v>3038</v>
      </c>
      <c r="C83" s="650">
        <v>89301041</v>
      </c>
      <c r="D83" s="729" t="s">
        <v>5235</v>
      </c>
      <c r="E83" s="730" t="s">
        <v>3392</v>
      </c>
      <c r="F83" s="650" t="s">
        <v>3363</v>
      </c>
      <c r="G83" s="650" t="s">
        <v>3419</v>
      </c>
      <c r="H83" s="650" t="s">
        <v>597</v>
      </c>
      <c r="I83" s="650" t="s">
        <v>1544</v>
      </c>
      <c r="J83" s="650" t="s">
        <v>3203</v>
      </c>
      <c r="K83" s="650" t="s">
        <v>3204</v>
      </c>
      <c r="L83" s="651">
        <v>333.31</v>
      </c>
      <c r="M83" s="651">
        <v>333.31</v>
      </c>
      <c r="N83" s="650">
        <v>1</v>
      </c>
      <c r="O83" s="731">
        <v>1</v>
      </c>
      <c r="P83" s="651"/>
      <c r="Q83" s="666">
        <v>0</v>
      </c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4</v>
      </c>
      <c r="B84" s="650" t="s">
        <v>3038</v>
      </c>
      <c r="C84" s="650">
        <v>89301041</v>
      </c>
      <c r="D84" s="729" t="s">
        <v>5235</v>
      </c>
      <c r="E84" s="730" t="s">
        <v>3392</v>
      </c>
      <c r="F84" s="650" t="s">
        <v>3363</v>
      </c>
      <c r="G84" s="650" t="s">
        <v>3520</v>
      </c>
      <c r="H84" s="650" t="s">
        <v>1281</v>
      </c>
      <c r="I84" s="650" t="s">
        <v>2392</v>
      </c>
      <c r="J84" s="650" t="s">
        <v>2393</v>
      </c>
      <c r="K84" s="650" t="s">
        <v>3209</v>
      </c>
      <c r="L84" s="651">
        <v>69.86</v>
      </c>
      <c r="M84" s="651">
        <v>139.72</v>
      </c>
      <c r="N84" s="650">
        <v>2</v>
      </c>
      <c r="O84" s="731">
        <v>0.5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4</v>
      </c>
      <c r="B85" s="650" t="s">
        <v>3038</v>
      </c>
      <c r="C85" s="650">
        <v>89301041</v>
      </c>
      <c r="D85" s="729" t="s">
        <v>5235</v>
      </c>
      <c r="E85" s="730" t="s">
        <v>3392</v>
      </c>
      <c r="F85" s="650" t="s">
        <v>3363</v>
      </c>
      <c r="G85" s="650" t="s">
        <v>3521</v>
      </c>
      <c r="H85" s="650" t="s">
        <v>597</v>
      </c>
      <c r="I85" s="650" t="s">
        <v>2608</v>
      </c>
      <c r="J85" s="650" t="s">
        <v>2609</v>
      </c>
      <c r="K85" s="650" t="s">
        <v>3522</v>
      </c>
      <c r="L85" s="651">
        <v>147.36000000000001</v>
      </c>
      <c r="M85" s="651">
        <v>147.36000000000001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4</v>
      </c>
      <c r="B86" s="650" t="s">
        <v>3038</v>
      </c>
      <c r="C86" s="650">
        <v>89301041</v>
      </c>
      <c r="D86" s="729" t="s">
        <v>5235</v>
      </c>
      <c r="E86" s="730" t="s">
        <v>3392</v>
      </c>
      <c r="F86" s="650" t="s">
        <v>3363</v>
      </c>
      <c r="G86" s="650" t="s">
        <v>3523</v>
      </c>
      <c r="H86" s="650" t="s">
        <v>597</v>
      </c>
      <c r="I86" s="650" t="s">
        <v>703</v>
      </c>
      <c r="J86" s="650" t="s">
        <v>704</v>
      </c>
      <c r="K86" s="650" t="s">
        <v>3524</v>
      </c>
      <c r="L86" s="651">
        <v>26.17</v>
      </c>
      <c r="M86" s="651">
        <v>26.17</v>
      </c>
      <c r="N86" s="650">
        <v>1</v>
      </c>
      <c r="O86" s="731">
        <v>1</v>
      </c>
      <c r="P86" s="651"/>
      <c r="Q86" s="666">
        <v>0</v>
      </c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4</v>
      </c>
      <c r="B87" s="650" t="s">
        <v>3038</v>
      </c>
      <c r="C87" s="650">
        <v>89301041</v>
      </c>
      <c r="D87" s="729" t="s">
        <v>5235</v>
      </c>
      <c r="E87" s="730" t="s">
        <v>3392</v>
      </c>
      <c r="F87" s="650" t="s">
        <v>3363</v>
      </c>
      <c r="G87" s="650" t="s">
        <v>3483</v>
      </c>
      <c r="H87" s="650" t="s">
        <v>597</v>
      </c>
      <c r="I87" s="650" t="s">
        <v>3525</v>
      </c>
      <c r="J87" s="650" t="s">
        <v>3485</v>
      </c>
      <c r="K87" s="650" t="s">
        <v>3526</v>
      </c>
      <c r="L87" s="651">
        <v>0</v>
      </c>
      <c r="M87" s="651">
        <v>0</v>
      </c>
      <c r="N87" s="650">
        <v>1</v>
      </c>
      <c r="O87" s="731">
        <v>0.5</v>
      </c>
      <c r="P87" s="651">
        <v>0</v>
      </c>
      <c r="Q87" s="666"/>
      <c r="R87" s="650">
        <v>1</v>
      </c>
      <c r="S87" s="666">
        <v>1</v>
      </c>
      <c r="T87" s="731">
        <v>0.5</v>
      </c>
      <c r="U87" s="689">
        <v>1</v>
      </c>
    </row>
    <row r="88" spans="1:21" ht="14.4" customHeight="1" x14ac:dyDescent="0.3">
      <c r="A88" s="649">
        <v>4</v>
      </c>
      <c r="B88" s="650" t="s">
        <v>3038</v>
      </c>
      <c r="C88" s="650">
        <v>89301041</v>
      </c>
      <c r="D88" s="729" t="s">
        <v>5235</v>
      </c>
      <c r="E88" s="730" t="s">
        <v>3392</v>
      </c>
      <c r="F88" s="650" t="s">
        <v>3363</v>
      </c>
      <c r="G88" s="650" t="s">
        <v>3416</v>
      </c>
      <c r="H88" s="650" t="s">
        <v>597</v>
      </c>
      <c r="I88" s="650" t="s">
        <v>1747</v>
      </c>
      <c r="J88" s="650" t="s">
        <v>1748</v>
      </c>
      <c r="K88" s="650" t="s">
        <v>3417</v>
      </c>
      <c r="L88" s="651">
        <v>709.97</v>
      </c>
      <c r="M88" s="651">
        <v>2129.91</v>
      </c>
      <c r="N88" s="650">
        <v>3</v>
      </c>
      <c r="O88" s="731">
        <v>1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4</v>
      </c>
      <c r="B89" s="650" t="s">
        <v>3038</v>
      </c>
      <c r="C89" s="650">
        <v>89301041</v>
      </c>
      <c r="D89" s="729" t="s">
        <v>5235</v>
      </c>
      <c r="E89" s="730" t="s">
        <v>3392</v>
      </c>
      <c r="F89" s="650" t="s">
        <v>3363</v>
      </c>
      <c r="G89" s="650" t="s">
        <v>3527</v>
      </c>
      <c r="H89" s="650" t="s">
        <v>597</v>
      </c>
      <c r="I89" s="650" t="s">
        <v>3528</v>
      </c>
      <c r="J89" s="650" t="s">
        <v>1958</v>
      </c>
      <c r="K89" s="650" t="s">
        <v>3529</v>
      </c>
      <c r="L89" s="651">
        <v>0</v>
      </c>
      <c r="M89" s="651">
        <v>0</v>
      </c>
      <c r="N89" s="650">
        <v>1</v>
      </c>
      <c r="O89" s="731">
        <v>0.5</v>
      </c>
      <c r="P89" s="651"/>
      <c r="Q89" s="666"/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4</v>
      </c>
      <c r="B90" s="650" t="s">
        <v>3038</v>
      </c>
      <c r="C90" s="650">
        <v>89301041</v>
      </c>
      <c r="D90" s="729" t="s">
        <v>5235</v>
      </c>
      <c r="E90" s="730" t="s">
        <v>3392</v>
      </c>
      <c r="F90" s="650" t="s">
        <v>3363</v>
      </c>
      <c r="G90" s="650" t="s">
        <v>3530</v>
      </c>
      <c r="H90" s="650" t="s">
        <v>597</v>
      </c>
      <c r="I90" s="650" t="s">
        <v>823</v>
      </c>
      <c r="J90" s="650" t="s">
        <v>1100</v>
      </c>
      <c r="K90" s="650" t="s">
        <v>3531</v>
      </c>
      <c r="L90" s="651">
        <v>33.68</v>
      </c>
      <c r="M90" s="651">
        <v>33.68</v>
      </c>
      <c r="N90" s="650">
        <v>1</v>
      </c>
      <c r="O90" s="731">
        <v>0.5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4</v>
      </c>
      <c r="B91" s="650" t="s">
        <v>3038</v>
      </c>
      <c r="C91" s="650">
        <v>89301041</v>
      </c>
      <c r="D91" s="729" t="s">
        <v>5235</v>
      </c>
      <c r="E91" s="730" t="s">
        <v>3392</v>
      </c>
      <c r="F91" s="650" t="s">
        <v>3363</v>
      </c>
      <c r="G91" s="650" t="s">
        <v>3487</v>
      </c>
      <c r="H91" s="650" t="s">
        <v>597</v>
      </c>
      <c r="I91" s="650" t="s">
        <v>3532</v>
      </c>
      <c r="J91" s="650" t="s">
        <v>3533</v>
      </c>
      <c r="K91" s="650" t="s">
        <v>1290</v>
      </c>
      <c r="L91" s="651">
        <v>0</v>
      </c>
      <c r="M91" s="651">
        <v>0</v>
      </c>
      <c r="N91" s="650">
        <v>2</v>
      </c>
      <c r="O91" s="731">
        <v>0.5</v>
      </c>
      <c r="P91" s="651"/>
      <c r="Q91" s="666"/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4</v>
      </c>
      <c r="B92" s="650" t="s">
        <v>3038</v>
      </c>
      <c r="C92" s="650">
        <v>89301041</v>
      </c>
      <c r="D92" s="729" t="s">
        <v>5235</v>
      </c>
      <c r="E92" s="730" t="s">
        <v>3392</v>
      </c>
      <c r="F92" s="650" t="s">
        <v>3363</v>
      </c>
      <c r="G92" s="650" t="s">
        <v>3456</v>
      </c>
      <c r="H92" s="650" t="s">
        <v>597</v>
      </c>
      <c r="I92" s="650" t="s">
        <v>1751</v>
      </c>
      <c r="J92" s="650" t="s">
        <v>1752</v>
      </c>
      <c r="K92" s="650" t="s">
        <v>3534</v>
      </c>
      <c r="L92" s="651">
        <v>391.83</v>
      </c>
      <c r="M92" s="651">
        <v>4310.13</v>
      </c>
      <c r="N92" s="650">
        <v>11</v>
      </c>
      <c r="O92" s="731">
        <v>1.5</v>
      </c>
      <c r="P92" s="651">
        <v>4310.13</v>
      </c>
      <c r="Q92" s="666">
        <v>1</v>
      </c>
      <c r="R92" s="650">
        <v>11</v>
      </c>
      <c r="S92" s="666">
        <v>1</v>
      </c>
      <c r="T92" s="731">
        <v>1.5</v>
      </c>
      <c r="U92" s="689">
        <v>1</v>
      </c>
    </row>
    <row r="93" spans="1:21" ht="14.4" customHeight="1" x14ac:dyDescent="0.3">
      <c r="A93" s="649">
        <v>4</v>
      </c>
      <c r="B93" s="650" t="s">
        <v>3038</v>
      </c>
      <c r="C93" s="650">
        <v>89301041</v>
      </c>
      <c r="D93" s="729" t="s">
        <v>5235</v>
      </c>
      <c r="E93" s="730" t="s">
        <v>3392</v>
      </c>
      <c r="F93" s="650" t="s">
        <v>3363</v>
      </c>
      <c r="G93" s="650" t="s">
        <v>3456</v>
      </c>
      <c r="H93" s="650" t="s">
        <v>597</v>
      </c>
      <c r="I93" s="650" t="s">
        <v>3457</v>
      </c>
      <c r="J93" s="650" t="s">
        <v>1752</v>
      </c>
      <c r="K93" s="650" t="s">
        <v>3458</v>
      </c>
      <c r="L93" s="651">
        <v>0</v>
      </c>
      <c r="M93" s="651">
        <v>0</v>
      </c>
      <c r="N93" s="650">
        <v>4</v>
      </c>
      <c r="O93" s="731">
        <v>1.5</v>
      </c>
      <c r="P93" s="651"/>
      <c r="Q93" s="666"/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4</v>
      </c>
      <c r="B94" s="650" t="s">
        <v>3038</v>
      </c>
      <c r="C94" s="650">
        <v>89301041</v>
      </c>
      <c r="D94" s="729" t="s">
        <v>5235</v>
      </c>
      <c r="E94" s="730" t="s">
        <v>3392</v>
      </c>
      <c r="F94" s="650" t="s">
        <v>3363</v>
      </c>
      <c r="G94" s="650" t="s">
        <v>3456</v>
      </c>
      <c r="H94" s="650" t="s">
        <v>597</v>
      </c>
      <c r="I94" s="650" t="s">
        <v>3511</v>
      </c>
      <c r="J94" s="650" t="s">
        <v>1723</v>
      </c>
      <c r="K94" s="650" t="s">
        <v>3512</v>
      </c>
      <c r="L94" s="651">
        <v>0</v>
      </c>
      <c r="M94" s="651">
        <v>0</v>
      </c>
      <c r="N94" s="650">
        <v>1</v>
      </c>
      <c r="O94" s="731">
        <v>0.5</v>
      </c>
      <c r="P94" s="651"/>
      <c r="Q94" s="666"/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4</v>
      </c>
      <c r="B95" s="650" t="s">
        <v>3038</v>
      </c>
      <c r="C95" s="650">
        <v>89301041</v>
      </c>
      <c r="D95" s="729" t="s">
        <v>5235</v>
      </c>
      <c r="E95" s="730" t="s">
        <v>3392</v>
      </c>
      <c r="F95" s="650" t="s">
        <v>3363</v>
      </c>
      <c r="G95" s="650" t="s">
        <v>3456</v>
      </c>
      <c r="H95" s="650" t="s">
        <v>597</v>
      </c>
      <c r="I95" s="650" t="s">
        <v>3535</v>
      </c>
      <c r="J95" s="650" t="s">
        <v>1752</v>
      </c>
      <c r="K95" s="650" t="s">
        <v>3534</v>
      </c>
      <c r="L95" s="651">
        <v>391.83</v>
      </c>
      <c r="M95" s="651">
        <v>1175.49</v>
      </c>
      <c r="N95" s="650">
        <v>3</v>
      </c>
      <c r="O95" s="731">
        <v>0.5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4</v>
      </c>
      <c r="B96" s="650" t="s">
        <v>3038</v>
      </c>
      <c r="C96" s="650">
        <v>89301041</v>
      </c>
      <c r="D96" s="729" t="s">
        <v>5235</v>
      </c>
      <c r="E96" s="730" t="s">
        <v>3392</v>
      </c>
      <c r="F96" s="650" t="s">
        <v>3363</v>
      </c>
      <c r="G96" s="650" t="s">
        <v>3440</v>
      </c>
      <c r="H96" s="650" t="s">
        <v>1281</v>
      </c>
      <c r="I96" s="650" t="s">
        <v>1448</v>
      </c>
      <c r="J96" s="650" t="s">
        <v>1319</v>
      </c>
      <c r="K96" s="650" t="s">
        <v>1449</v>
      </c>
      <c r="L96" s="651">
        <v>625.29</v>
      </c>
      <c r="M96" s="651">
        <v>1250.58</v>
      </c>
      <c r="N96" s="650">
        <v>2</v>
      </c>
      <c r="O96" s="731">
        <v>1</v>
      </c>
      <c r="P96" s="651">
        <v>625.29</v>
      </c>
      <c r="Q96" s="666">
        <v>0.5</v>
      </c>
      <c r="R96" s="650">
        <v>1</v>
      </c>
      <c r="S96" s="666">
        <v>0.5</v>
      </c>
      <c r="T96" s="731">
        <v>0.5</v>
      </c>
      <c r="U96" s="689">
        <v>0.5</v>
      </c>
    </row>
    <row r="97" spans="1:21" ht="14.4" customHeight="1" x14ac:dyDescent="0.3">
      <c r="A97" s="649">
        <v>4</v>
      </c>
      <c r="B97" s="650" t="s">
        <v>3038</v>
      </c>
      <c r="C97" s="650">
        <v>89301041</v>
      </c>
      <c r="D97" s="729" t="s">
        <v>5235</v>
      </c>
      <c r="E97" s="730" t="s">
        <v>3392</v>
      </c>
      <c r="F97" s="650" t="s">
        <v>3363</v>
      </c>
      <c r="G97" s="650" t="s">
        <v>3440</v>
      </c>
      <c r="H97" s="650" t="s">
        <v>1281</v>
      </c>
      <c r="I97" s="650" t="s">
        <v>1325</v>
      </c>
      <c r="J97" s="650" t="s">
        <v>1319</v>
      </c>
      <c r="K97" s="650" t="s">
        <v>1326</v>
      </c>
      <c r="L97" s="651">
        <v>1458.07</v>
      </c>
      <c r="M97" s="651">
        <v>1458.07</v>
      </c>
      <c r="N97" s="650">
        <v>1</v>
      </c>
      <c r="O97" s="731">
        <v>1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4</v>
      </c>
      <c r="B98" s="650" t="s">
        <v>3038</v>
      </c>
      <c r="C98" s="650">
        <v>89301041</v>
      </c>
      <c r="D98" s="729" t="s">
        <v>5235</v>
      </c>
      <c r="E98" s="730" t="s">
        <v>3392</v>
      </c>
      <c r="F98" s="650" t="s">
        <v>3363</v>
      </c>
      <c r="G98" s="650" t="s">
        <v>3459</v>
      </c>
      <c r="H98" s="650" t="s">
        <v>597</v>
      </c>
      <c r="I98" s="650" t="s">
        <v>3460</v>
      </c>
      <c r="J98" s="650" t="s">
        <v>3461</v>
      </c>
      <c r="K98" s="650" t="s">
        <v>1768</v>
      </c>
      <c r="L98" s="651">
        <v>97.97</v>
      </c>
      <c r="M98" s="651">
        <v>97.97</v>
      </c>
      <c r="N98" s="650">
        <v>1</v>
      </c>
      <c r="O98" s="731">
        <v>0.5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4</v>
      </c>
      <c r="B99" s="650" t="s">
        <v>3038</v>
      </c>
      <c r="C99" s="650">
        <v>89301041</v>
      </c>
      <c r="D99" s="729" t="s">
        <v>5235</v>
      </c>
      <c r="E99" s="730" t="s">
        <v>3392</v>
      </c>
      <c r="F99" s="650" t="s">
        <v>3363</v>
      </c>
      <c r="G99" s="650" t="s">
        <v>3459</v>
      </c>
      <c r="H99" s="650" t="s">
        <v>597</v>
      </c>
      <c r="I99" s="650" t="s">
        <v>3462</v>
      </c>
      <c r="J99" s="650" t="s">
        <v>3461</v>
      </c>
      <c r="K99" s="650" t="s">
        <v>759</v>
      </c>
      <c r="L99" s="651">
        <v>314.89999999999998</v>
      </c>
      <c r="M99" s="651">
        <v>944.69999999999993</v>
      </c>
      <c r="N99" s="650">
        <v>3</v>
      </c>
      <c r="O99" s="731">
        <v>1.5</v>
      </c>
      <c r="P99" s="651">
        <v>629.79999999999995</v>
      </c>
      <c r="Q99" s="666">
        <v>0.66666666666666663</v>
      </c>
      <c r="R99" s="650">
        <v>2</v>
      </c>
      <c r="S99" s="666">
        <v>0.66666666666666663</v>
      </c>
      <c r="T99" s="731">
        <v>1</v>
      </c>
      <c r="U99" s="689">
        <v>0.66666666666666663</v>
      </c>
    </row>
    <row r="100" spans="1:21" ht="14.4" customHeight="1" x14ac:dyDescent="0.3">
      <c r="A100" s="649">
        <v>4</v>
      </c>
      <c r="B100" s="650" t="s">
        <v>3038</v>
      </c>
      <c r="C100" s="650">
        <v>89301041</v>
      </c>
      <c r="D100" s="729" t="s">
        <v>5235</v>
      </c>
      <c r="E100" s="730" t="s">
        <v>3392</v>
      </c>
      <c r="F100" s="650" t="s">
        <v>3363</v>
      </c>
      <c r="G100" s="650" t="s">
        <v>3459</v>
      </c>
      <c r="H100" s="650" t="s">
        <v>597</v>
      </c>
      <c r="I100" s="650" t="s">
        <v>757</v>
      </c>
      <c r="J100" s="650" t="s">
        <v>758</v>
      </c>
      <c r="K100" s="650" t="s">
        <v>3513</v>
      </c>
      <c r="L100" s="651">
        <v>314.89999999999998</v>
      </c>
      <c r="M100" s="651">
        <v>314.89999999999998</v>
      </c>
      <c r="N100" s="650">
        <v>1</v>
      </c>
      <c r="O100" s="731">
        <v>0.5</v>
      </c>
      <c r="P100" s="651">
        <v>314.89999999999998</v>
      </c>
      <c r="Q100" s="666">
        <v>1</v>
      </c>
      <c r="R100" s="650">
        <v>1</v>
      </c>
      <c r="S100" s="666">
        <v>1</v>
      </c>
      <c r="T100" s="731">
        <v>0.5</v>
      </c>
      <c r="U100" s="689">
        <v>1</v>
      </c>
    </row>
    <row r="101" spans="1:21" ht="14.4" customHeight="1" x14ac:dyDescent="0.3">
      <c r="A101" s="649">
        <v>4</v>
      </c>
      <c r="B101" s="650" t="s">
        <v>3038</v>
      </c>
      <c r="C101" s="650">
        <v>89301041</v>
      </c>
      <c r="D101" s="729" t="s">
        <v>5235</v>
      </c>
      <c r="E101" s="730" t="s">
        <v>3392</v>
      </c>
      <c r="F101" s="650" t="s">
        <v>3363</v>
      </c>
      <c r="G101" s="650" t="s">
        <v>3514</v>
      </c>
      <c r="H101" s="650" t="s">
        <v>1281</v>
      </c>
      <c r="I101" s="650" t="s">
        <v>3536</v>
      </c>
      <c r="J101" s="650" t="s">
        <v>1283</v>
      </c>
      <c r="K101" s="650" t="s">
        <v>3537</v>
      </c>
      <c r="L101" s="651">
        <v>0</v>
      </c>
      <c r="M101" s="651">
        <v>0</v>
      </c>
      <c r="N101" s="650">
        <v>1</v>
      </c>
      <c r="O101" s="731">
        <v>1</v>
      </c>
      <c r="P101" s="651">
        <v>0</v>
      </c>
      <c r="Q101" s="666"/>
      <c r="R101" s="650">
        <v>1</v>
      </c>
      <c r="S101" s="666">
        <v>1</v>
      </c>
      <c r="T101" s="731">
        <v>1</v>
      </c>
      <c r="U101" s="689">
        <v>1</v>
      </c>
    </row>
    <row r="102" spans="1:21" ht="14.4" customHeight="1" x14ac:dyDescent="0.3">
      <c r="A102" s="649">
        <v>4</v>
      </c>
      <c r="B102" s="650" t="s">
        <v>3038</v>
      </c>
      <c r="C102" s="650">
        <v>89301041</v>
      </c>
      <c r="D102" s="729" t="s">
        <v>5235</v>
      </c>
      <c r="E102" s="730" t="s">
        <v>3392</v>
      </c>
      <c r="F102" s="650" t="s">
        <v>3363</v>
      </c>
      <c r="G102" s="650" t="s">
        <v>3494</v>
      </c>
      <c r="H102" s="650" t="s">
        <v>597</v>
      </c>
      <c r="I102" s="650" t="s">
        <v>1609</v>
      </c>
      <c r="J102" s="650" t="s">
        <v>3495</v>
      </c>
      <c r="K102" s="650" t="s">
        <v>3496</v>
      </c>
      <c r="L102" s="651">
        <v>69.86</v>
      </c>
      <c r="M102" s="651">
        <v>69.86</v>
      </c>
      <c r="N102" s="650">
        <v>1</v>
      </c>
      <c r="O102" s="731">
        <v>1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4</v>
      </c>
      <c r="B103" s="650" t="s">
        <v>3038</v>
      </c>
      <c r="C103" s="650">
        <v>89301041</v>
      </c>
      <c r="D103" s="729" t="s">
        <v>5235</v>
      </c>
      <c r="E103" s="730" t="s">
        <v>3392</v>
      </c>
      <c r="F103" s="650" t="s">
        <v>3363</v>
      </c>
      <c r="G103" s="650" t="s">
        <v>3538</v>
      </c>
      <c r="H103" s="650" t="s">
        <v>1281</v>
      </c>
      <c r="I103" s="650" t="s">
        <v>3539</v>
      </c>
      <c r="J103" s="650" t="s">
        <v>3540</v>
      </c>
      <c r="K103" s="650" t="s">
        <v>1836</v>
      </c>
      <c r="L103" s="651">
        <v>141.84</v>
      </c>
      <c r="M103" s="651">
        <v>141.84</v>
      </c>
      <c r="N103" s="650">
        <v>1</v>
      </c>
      <c r="O103" s="731">
        <v>0.5</v>
      </c>
      <c r="P103" s="651"/>
      <c r="Q103" s="666">
        <v>0</v>
      </c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4</v>
      </c>
      <c r="B104" s="650" t="s">
        <v>3038</v>
      </c>
      <c r="C104" s="650">
        <v>89301041</v>
      </c>
      <c r="D104" s="729" t="s">
        <v>5235</v>
      </c>
      <c r="E104" s="730" t="s">
        <v>3392</v>
      </c>
      <c r="F104" s="650" t="s">
        <v>3363</v>
      </c>
      <c r="G104" s="650" t="s">
        <v>3515</v>
      </c>
      <c r="H104" s="650" t="s">
        <v>1281</v>
      </c>
      <c r="I104" s="650" t="s">
        <v>1461</v>
      </c>
      <c r="J104" s="650" t="s">
        <v>1462</v>
      </c>
      <c r="K104" s="650" t="s">
        <v>1463</v>
      </c>
      <c r="L104" s="651">
        <v>140.03</v>
      </c>
      <c r="M104" s="651">
        <v>140.03</v>
      </c>
      <c r="N104" s="650">
        <v>1</v>
      </c>
      <c r="O104" s="731">
        <v>0.5</v>
      </c>
      <c r="P104" s="651">
        <v>140.03</v>
      </c>
      <c r="Q104" s="666">
        <v>1</v>
      </c>
      <c r="R104" s="650">
        <v>1</v>
      </c>
      <c r="S104" s="666">
        <v>1</v>
      </c>
      <c r="T104" s="731">
        <v>0.5</v>
      </c>
      <c r="U104" s="689">
        <v>1</v>
      </c>
    </row>
    <row r="105" spans="1:21" ht="14.4" customHeight="1" x14ac:dyDescent="0.3">
      <c r="A105" s="649">
        <v>4</v>
      </c>
      <c r="B105" s="650" t="s">
        <v>3038</v>
      </c>
      <c r="C105" s="650">
        <v>89301041</v>
      </c>
      <c r="D105" s="729" t="s">
        <v>5235</v>
      </c>
      <c r="E105" s="730" t="s">
        <v>3392</v>
      </c>
      <c r="F105" s="650" t="s">
        <v>3363</v>
      </c>
      <c r="G105" s="650" t="s">
        <v>3541</v>
      </c>
      <c r="H105" s="650" t="s">
        <v>597</v>
      </c>
      <c r="I105" s="650" t="s">
        <v>3542</v>
      </c>
      <c r="J105" s="650" t="s">
        <v>2141</v>
      </c>
      <c r="K105" s="650" t="s">
        <v>3543</v>
      </c>
      <c r="L105" s="651">
        <v>116.52</v>
      </c>
      <c r="M105" s="651">
        <v>233.04</v>
      </c>
      <c r="N105" s="650">
        <v>2</v>
      </c>
      <c r="O105" s="731">
        <v>1.5</v>
      </c>
      <c r="P105" s="651"/>
      <c r="Q105" s="666">
        <v>0</v>
      </c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4</v>
      </c>
      <c r="B106" s="650" t="s">
        <v>3038</v>
      </c>
      <c r="C106" s="650">
        <v>89301041</v>
      </c>
      <c r="D106" s="729" t="s">
        <v>5235</v>
      </c>
      <c r="E106" s="730" t="s">
        <v>3392</v>
      </c>
      <c r="F106" s="650" t="s">
        <v>3363</v>
      </c>
      <c r="G106" s="650" t="s">
        <v>3480</v>
      </c>
      <c r="H106" s="650" t="s">
        <v>597</v>
      </c>
      <c r="I106" s="650" t="s">
        <v>808</v>
      </c>
      <c r="J106" s="650" t="s">
        <v>3481</v>
      </c>
      <c r="K106" s="650" t="s">
        <v>3482</v>
      </c>
      <c r="L106" s="651">
        <v>0</v>
      </c>
      <c r="M106" s="651">
        <v>0</v>
      </c>
      <c r="N106" s="650">
        <v>4</v>
      </c>
      <c r="O106" s="731">
        <v>2.5</v>
      </c>
      <c r="P106" s="651"/>
      <c r="Q106" s="666"/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4</v>
      </c>
      <c r="B107" s="650" t="s">
        <v>3038</v>
      </c>
      <c r="C107" s="650">
        <v>89301041</v>
      </c>
      <c r="D107" s="729" t="s">
        <v>5235</v>
      </c>
      <c r="E107" s="730" t="s">
        <v>3392</v>
      </c>
      <c r="F107" s="650" t="s">
        <v>3363</v>
      </c>
      <c r="G107" s="650" t="s">
        <v>3516</v>
      </c>
      <c r="H107" s="650" t="s">
        <v>597</v>
      </c>
      <c r="I107" s="650" t="s">
        <v>1736</v>
      </c>
      <c r="J107" s="650" t="s">
        <v>762</v>
      </c>
      <c r="K107" s="650" t="s">
        <v>3517</v>
      </c>
      <c r="L107" s="651">
        <v>43.99</v>
      </c>
      <c r="M107" s="651">
        <v>43.99</v>
      </c>
      <c r="N107" s="650">
        <v>1</v>
      </c>
      <c r="O107" s="731">
        <v>1</v>
      </c>
      <c r="P107" s="651"/>
      <c r="Q107" s="666">
        <v>0</v>
      </c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4</v>
      </c>
      <c r="B108" s="650" t="s">
        <v>3038</v>
      </c>
      <c r="C108" s="650">
        <v>89301041</v>
      </c>
      <c r="D108" s="729" t="s">
        <v>5235</v>
      </c>
      <c r="E108" s="730" t="s">
        <v>3392</v>
      </c>
      <c r="F108" s="650" t="s">
        <v>3363</v>
      </c>
      <c r="G108" s="650" t="s">
        <v>3435</v>
      </c>
      <c r="H108" s="650" t="s">
        <v>597</v>
      </c>
      <c r="I108" s="650" t="s">
        <v>3436</v>
      </c>
      <c r="J108" s="650" t="s">
        <v>1606</v>
      </c>
      <c r="K108" s="650" t="s">
        <v>3437</v>
      </c>
      <c r="L108" s="651">
        <v>23.46</v>
      </c>
      <c r="M108" s="651">
        <v>23.46</v>
      </c>
      <c r="N108" s="650">
        <v>1</v>
      </c>
      <c r="O108" s="731">
        <v>0.5</v>
      </c>
      <c r="P108" s="651">
        <v>23.46</v>
      </c>
      <c r="Q108" s="666">
        <v>1</v>
      </c>
      <c r="R108" s="650">
        <v>1</v>
      </c>
      <c r="S108" s="666">
        <v>1</v>
      </c>
      <c r="T108" s="731">
        <v>0.5</v>
      </c>
      <c r="U108" s="689">
        <v>1</v>
      </c>
    </row>
    <row r="109" spans="1:21" ht="14.4" customHeight="1" x14ac:dyDescent="0.3">
      <c r="A109" s="649">
        <v>4</v>
      </c>
      <c r="B109" s="650" t="s">
        <v>3038</v>
      </c>
      <c r="C109" s="650">
        <v>89301041</v>
      </c>
      <c r="D109" s="729" t="s">
        <v>5235</v>
      </c>
      <c r="E109" s="730" t="s">
        <v>3392</v>
      </c>
      <c r="F109" s="650" t="s">
        <v>3363</v>
      </c>
      <c r="G109" s="650" t="s">
        <v>3435</v>
      </c>
      <c r="H109" s="650" t="s">
        <v>597</v>
      </c>
      <c r="I109" s="650" t="s">
        <v>1548</v>
      </c>
      <c r="J109" s="650" t="s">
        <v>1549</v>
      </c>
      <c r="K109" s="650" t="s">
        <v>3437</v>
      </c>
      <c r="L109" s="651">
        <v>23.46</v>
      </c>
      <c r="M109" s="651">
        <v>23.46</v>
      </c>
      <c r="N109" s="650">
        <v>1</v>
      </c>
      <c r="O109" s="731">
        <v>1</v>
      </c>
      <c r="P109" s="651"/>
      <c r="Q109" s="666">
        <v>0</v>
      </c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4</v>
      </c>
      <c r="B110" s="650" t="s">
        <v>3038</v>
      </c>
      <c r="C110" s="650">
        <v>89301041</v>
      </c>
      <c r="D110" s="729" t="s">
        <v>5235</v>
      </c>
      <c r="E110" s="730" t="s">
        <v>3392</v>
      </c>
      <c r="F110" s="650" t="s">
        <v>3363</v>
      </c>
      <c r="G110" s="650" t="s">
        <v>3544</v>
      </c>
      <c r="H110" s="650" t="s">
        <v>597</v>
      </c>
      <c r="I110" s="650" t="s">
        <v>3545</v>
      </c>
      <c r="J110" s="650" t="s">
        <v>2167</v>
      </c>
      <c r="K110" s="650" t="s">
        <v>1996</v>
      </c>
      <c r="L110" s="651">
        <v>0</v>
      </c>
      <c r="M110" s="651">
        <v>0</v>
      </c>
      <c r="N110" s="650">
        <v>1</v>
      </c>
      <c r="O110" s="731">
        <v>1</v>
      </c>
      <c r="P110" s="651"/>
      <c r="Q110" s="666"/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4</v>
      </c>
      <c r="B111" s="650" t="s">
        <v>3038</v>
      </c>
      <c r="C111" s="650">
        <v>89301041</v>
      </c>
      <c r="D111" s="729" t="s">
        <v>5235</v>
      </c>
      <c r="E111" s="730" t="s">
        <v>3395</v>
      </c>
      <c r="F111" s="650" t="s">
        <v>3363</v>
      </c>
      <c r="G111" s="650" t="s">
        <v>3419</v>
      </c>
      <c r="H111" s="650" t="s">
        <v>597</v>
      </c>
      <c r="I111" s="650" t="s">
        <v>1544</v>
      </c>
      <c r="J111" s="650" t="s">
        <v>3203</v>
      </c>
      <c r="K111" s="650" t="s">
        <v>3204</v>
      </c>
      <c r="L111" s="651">
        <v>333.31</v>
      </c>
      <c r="M111" s="651">
        <v>999.93000000000006</v>
      </c>
      <c r="N111" s="650">
        <v>3</v>
      </c>
      <c r="O111" s="731">
        <v>3</v>
      </c>
      <c r="P111" s="651">
        <v>666.62</v>
      </c>
      <c r="Q111" s="666">
        <v>0.66666666666666663</v>
      </c>
      <c r="R111" s="650">
        <v>2</v>
      </c>
      <c r="S111" s="666">
        <v>0.66666666666666663</v>
      </c>
      <c r="T111" s="731">
        <v>2</v>
      </c>
      <c r="U111" s="689">
        <v>0.66666666666666663</v>
      </c>
    </row>
    <row r="112" spans="1:21" ht="14.4" customHeight="1" x14ac:dyDescent="0.3">
      <c r="A112" s="649">
        <v>4</v>
      </c>
      <c r="B112" s="650" t="s">
        <v>3038</v>
      </c>
      <c r="C112" s="650">
        <v>89301041</v>
      </c>
      <c r="D112" s="729" t="s">
        <v>5235</v>
      </c>
      <c r="E112" s="730" t="s">
        <v>3395</v>
      </c>
      <c r="F112" s="650" t="s">
        <v>3363</v>
      </c>
      <c r="G112" s="650" t="s">
        <v>3546</v>
      </c>
      <c r="H112" s="650" t="s">
        <v>597</v>
      </c>
      <c r="I112" s="650" t="s">
        <v>2520</v>
      </c>
      <c r="J112" s="650" t="s">
        <v>3547</v>
      </c>
      <c r="K112" s="650" t="s">
        <v>3548</v>
      </c>
      <c r="L112" s="651">
        <v>810.99</v>
      </c>
      <c r="M112" s="651">
        <v>810.99</v>
      </c>
      <c r="N112" s="650">
        <v>1</v>
      </c>
      <c r="O112" s="731">
        <v>0.5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4</v>
      </c>
      <c r="B113" s="650" t="s">
        <v>3038</v>
      </c>
      <c r="C113" s="650">
        <v>89301041</v>
      </c>
      <c r="D113" s="729" t="s">
        <v>5235</v>
      </c>
      <c r="E113" s="730" t="s">
        <v>3395</v>
      </c>
      <c r="F113" s="650" t="s">
        <v>3363</v>
      </c>
      <c r="G113" s="650" t="s">
        <v>3428</v>
      </c>
      <c r="H113" s="650" t="s">
        <v>597</v>
      </c>
      <c r="I113" s="650" t="s">
        <v>2361</v>
      </c>
      <c r="J113" s="650" t="s">
        <v>2362</v>
      </c>
      <c r="K113" s="650" t="s">
        <v>3549</v>
      </c>
      <c r="L113" s="651">
        <v>31.54</v>
      </c>
      <c r="M113" s="651">
        <v>31.54</v>
      </c>
      <c r="N113" s="650">
        <v>1</v>
      </c>
      <c r="O113" s="731">
        <v>0.5</v>
      </c>
      <c r="P113" s="651"/>
      <c r="Q113" s="666">
        <v>0</v>
      </c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4</v>
      </c>
      <c r="B114" s="650" t="s">
        <v>3038</v>
      </c>
      <c r="C114" s="650">
        <v>89301041</v>
      </c>
      <c r="D114" s="729" t="s">
        <v>5235</v>
      </c>
      <c r="E114" s="730" t="s">
        <v>3395</v>
      </c>
      <c r="F114" s="650" t="s">
        <v>3363</v>
      </c>
      <c r="G114" s="650" t="s">
        <v>3456</v>
      </c>
      <c r="H114" s="650" t="s">
        <v>597</v>
      </c>
      <c r="I114" s="650" t="s">
        <v>3457</v>
      </c>
      <c r="J114" s="650" t="s">
        <v>1752</v>
      </c>
      <c r="K114" s="650" t="s">
        <v>3458</v>
      </c>
      <c r="L114" s="651">
        <v>0</v>
      </c>
      <c r="M114" s="651">
        <v>0</v>
      </c>
      <c r="N114" s="650">
        <v>1</v>
      </c>
      <c r="O114" s="731">
        <v>1</v>
      </c>
      <c r="P114" s="651">
        <v>0</v>
      </c>
      <c r="Q114" s="666"/>
      <c r="R114" s="650">
        <v>1</v>
      </c>
      <c r="S114" s="666">
        <v>1</v>
      </c>
      <c r="T114" s="731">
        <v>1</v>
      </c>
      <c r="U114" s="689">
        <v>1</v>
      </c>
    </row>
    <row r="115" spans="1:21" ht="14.4" customHeight="1" x14ac:dyDescent="0.3">
      <c r="A115" s="649">
        <v>4</v>
      </c>
      <c r="B115" s="650" t="s">
        <v>3038</v>
      </c>
      <c r="C115" s="650">
        <v>89301041</v>
      </c>
      <c r="D115" s="729" t="s">
        <v>5235</v>
      </c>
      <c r="E115" s="730" t="s">
        <v>3395</v>
      </c>
      <c r="F115" s="650" t="s">
        <v>3363</v>
      </c>
      <c r="G115" s="650" t="s">
        <v>3440</v>
      </c>
      <c r="H115" s="650" t="s">
        <v>1281</v>
      </c>
      <c r="I115" s="650" t="s">
        <v>1448</v>
      </c>
      <c r="J115" s="650" t="s">
        <v>1319</v>
      </c>
      <c r="K115" s="650" t="s">
        <v>1449</v>
      </c>
      <c r="L115" s="651">
        <v>625.29</v>
      </c>
      <c r="M115" s="651">
        <v>625.29</v>
      </c>
      <c r="N115" s="650">
        <v>1</v>
      </c>
      <c r="O115" s="731">
        <v>1</v>
      </c>
      <c r="P115" s="651">
        <v>625.29</v>
      </c>
      <c r="Q115" s="666">
        <v>1</v>
      </c>
      <c r="R115" s="650">
        <v>1</v>
      </c>
      <c r="S115" s="666">
        <v>1</v>
      </c>
      <c r="T115" s="731">
        <v>1</v>
      </c>
      <c r="U115" s="689">
        <v>1</v>
      </c>
    </row>
    <row r="116" spans="1:21" ht="14.4" customHeight="1" x14ac:dyDescent="0.3">
      <c r="A116" s="649">
        <v>4</v>
      </c>
      <c r="B116" s="650" t="s">
        <v>3038</v>
      </c>
      <c r="C116" s="650">
        <v>89301041</v>
      </c>
      <c r="D116" s="729" t="s">
        <v>5235</v>
      </c>
      <c r="E116" s="730" t="s">
        <v>3395</v>
      </c>
      <c r="F116" s="650" t="s">
        <v>3363</v>
      </c>
      <c r="G116" s="650" t="s">
        <v>3440</v>
      </c>
      <c r="H116" s="650" t="s">
        <v>1281</v>
      </c>
      <c r="I116" s="650" t="s">
        <v>1318</v>
      </c>
      <c r="J116" s="650" t="s">
        <v>1319</v>
      </c>
      <c r="K116" s="650" t="s">
        <v>1320</v>
      </c>
      <c r="L116" s="651">
        <v>937.93</v>
      </c>
      <c r="M116" s="651">
        <v>937.93</v>
      </c>
      <c r="N116" s="650">
        <v>1</v>
      </c>
      <c r="O116" s="731">
        <v>0.5</v>
      </c>
      <c r="P116" s="651">
        <v>937.93</v>
      </c>
      <c r="Q116" s="666">
        <v>1</v>
      </c>
      <c r="R116" s="650">
        <v>1</v>
      </c>
      <c r="S116" s="666">
        <v>1</v>
      </c>
      <c r="T116" s="731">
        <v>0.5</v>
      </c>
      <c r="U116" s="689">
        <v>1</v>
      </c>
    </row>
    <row r="117" spans="1:21" ht="14.4" customHeight="1" x14ac:dyDescent="0.3">
      <c r="A117" s="649">
        <v>4</v>
      </c>
      <c r="B117" s="650" t="s">
        <v>3038</v>
      </c>
      <c r="C117" s="650">
        <v>89301041</v>
      </c>
      <c r="D117" s="729" t="s">
        <v>5235</v>
      </c>
      <c r="E117" s="730" t="s">
        <v>3395</v>
      </c>
      <c r="F117" s="650" t="s">
        <v>3363</v>
      </c>
      <c r="G117" s="650" t="s">
        <v>3431</v>
      </c>
      <c r="H117" s="650" t="s">
        <v>597</v>
      </c>
      <c r="I117" s="650" t="s">
        <v>2612</v>
      </c>
      <c r="J117" s="650" t="s">
        <v>2613</v>
      </c>
      <c r="K117" s="650" t="s">
        <v>3432</v>
      </c>
      <c r="L117" s="651">
        <v>0</v>
      </c>
      <c r="M117" s="651">
        <v>0</v>
      </c>
      <c r="N117" s="650">
        <v>5</v>
      </c>
      <c r="O117" s="731">
        <v>4</v>
      </c>
      <c r="P117" s="651">
        <v>0</v>
      </c>
      <c r="Q117" s="666"/>
      <c r="R117" s="650">
        <v>2</v>
      </c>
      <c r="S117" s="666">
        <v>0.4</v>
      </c>
      <c r="T117" s="731">
        <v>2</v>
      </c>
      <c r="U117" s="689">
        <v>0.5</v>
      </c>
    </row>
    <row r="118" spans="1:21" ht="14.4" customHeight="1" x14ac:dyDescent="0.3">
      <c r="A118" s="649">
        <v>4</v>
      </c>
      <c r="B118" s="650" t="s">
        <v>3038</v>
      </c>
      <c r="C118" s="650">
        <v>89301041</v>
      </c>
      <c r="D118" s="729" t="s">
        <v>5235</v>
      </c>
      <c r="E118" s="730" t="s">
        <v>3395</v>
      </c>
      <c r="F118" s="650" t="s">
        <v>3363</v>
      </c>
      <c r="G118" s="650" t="s">
        <v>3480</v>
      </c>
      <c r="H118" s="650" t="s">
        <v>597</v>
      </c>
      <c r="I118" s="650" t="s">
        <v>808</v>
      </c>
      <c r="J118" s="650" t="s">
        <v>3481</v>
      </c>
      <c r="K118" s="650" t="s">
        <v>3482</v>
      </c>
      <c r="L118" s="651">
        <v>0</v>
      </c>
      <c r="M118" s="651">
        <v>0</v>
      </c>
      <c r="N118" s="650">
        <v>1</v>
      </c>
      <c r="O118" s="731">
        <v>1</v>
      </c>
      <c r="P118" s="651"/>
      <c r="Q118" s="666"/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4</v>
      </c>
      <c r="B119" s="650" t="s">
        <v>3038</v>
      </c>
      <c r="C119" s="650">
        <v>89301041</v>
      </c>
      <c r="D119" s="729" t="s">
        <v>5235</v>
      </c>
      <c r="E119" s="730" t="s">
        <v>3395</v>
      </c>
      <c r="F119" s="650" t="s">
        <v>3363</v>
      </c>
      <c r="G119" s="650" t="s">
        <v>3550</v>
      </c>
      <c r="H119" s="650" t="s">
        <v>1281</v>
      </c>
      <c r="I119" s="650" t="s">
        <v>1391</v>
      </c>
      <c r="J119" s="650" t="s">
        <v>3160</v>
      </c>
      <c r="K119" s="650" t="s">
        <v>962</v>
      </c>
      <c r="L119" s="651">
        <v>193.14</v>
      </c>
      <c r="M119" s="651">
        <v>193.14</v>
      </c>
      <c r="N119" s="650">
        <v>1</v>
      </c>
      <c r="O119" s="731">
        <v>0.5</v>
      </c>
      <c r="P119" s="651">
        <v>193.14</v>
      </c>
      <c r="Q119" s="666">
        <v>1</v>
      </c>
      <c r="R119" s="650">
        <v>1</v>
      </c>
      <c r="S119" s="666">
        <v>1</v>
      </c>
      <c r="T119" s="731">
        <v>0.5</v>
      </c>
      <c r="U119" s="689">
        <v>1</v>
      </c>
    </row>
    <row r="120" spans="1:21" ht="14.4" customHeight="1" x14ac:dyDescent="0.3">
      <c r="A120" s="649">
        <v>4</v>
      </c>
      <c r="B120" s="650" t="s">
        <v>3038</v>
      </c>
      <c r="C120" s="650">
        <v>89301041</v>
      </c>
      <c r="D120" s="729" t="s">
        <v>5235</v>
      </c>
      <c r="E120" s="730" t="s">
        <v>3395</v>
      </c>
      <c r="F120" s="650" t="s">
        <v>3364</v>
      </c>
      <c r="G120" s="650" t="s">
        <v>3463</v>
      </c>
      <c r="H120" s="650" t="s">
        <v>597</v>
      </c>
      <c r="I120" s="650" t="s">
        <v>3464</v>
      </c>
      <c r="J120" s="650" t="s">
        <v>3465</v>
      </c>
      <c r="K120" s="650"/>
      <c r="L120" s="651">
        <v>0</v>
      </c>
      <c r="M120" s="651">
        <v>0</v>
      </c>
      <c r="N120" s="650">
        <v>4</v>
      </c>
      <c r="O120" s="731">
        <v>4</v>
      </c>
      <c r="P120" s="651">
        <v>0</v>
      </c>
      <c r="Q120" s="666"/>
      <c r="R120" s="650">
        <v>2</v>
      </c>
      <c r="S120" s="666">
        <v>0.5</v>
      </c>
      <c r="T120" s="731">
        <v>2</v>
      </c>
      <c r="U120" s="689">
        <v>0.5</v>
      </c>
    </row>
    <row r="121" spans="1:21" ht="14.4" customHeight="1" x14ac:dyDescent="0.3">
      <c r="A121" s="649">
        <v>4</v>
      </c>
      <c r="B121" s="650" t="s">
        <v>3038</v>
      </c>
      <c r="C121" s="650">
        <v>89301041</v>
      </c>
      <c r="D121" s="729" t="s">
        <v>5235</v>
      </c>
      <c r="E121" s="730" t="s">
        <v>3396</v>
      </c>
      <c r="F121" s="650" t="s">
        <v>3363</v>
      </c>
      <c r="G121" s="650" t="s">
        <v>3551</v>
      </c>
      <c r="H121" s="650" t="s">
        <v>597</v>
      </c>
      <c r="I121" s="650" t="s">
        <v>1058</v>
      </c>
      <c r="J121" s="650" t="s">
        <v>3552</v>
      </c>
      <c r="K121" s="650" t="s">
        <v>3553</v>
      </c>
      <c r="L121" s="651">
        <v>0</v>
      </c>
      <c r="M121" s="651">
        <v>0</v>
      </c>
      <c r="N121" s="650">
        <v>2</v>
      </c>
      <c r="O121" s="731">
        <v>1.5</v>
      </c>
      <c r="P121" s="651"/>
      <c r="Q121" s="666"/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4</v>
      </c>
      <c r="B122" s="650" t="s">
        <v>3038</v>
      </c>
      <c r="C122" s="650">
        <v>89301041</v>
      </c>
      <c r="D122" s="729" t="s">
        <v>5235</v>
      </c>
      <c r="E122" s="730" t="s">
        <v>3396</v>
      </c>
      <c r="F122" s="650" t="s">
        <v>3363</v>
      </c>
      <c r="G122" s="650" t="s">
        <v>3554</v>
      </c>
      <c r="H122" s="650" t="s">
        <v>1281</v>
      </c>
      <c r="I122" s="650" t="s">
        <v>1300</v>
      </c>
      <c r="J122" s="650" t="s">
        <v>1301</v>
      </c>
      <c r="K122" s="650" t="s">
        <v>3167</v>
      </c>
      <c r="L122" s="651">
        <v>75.28</v>
      </c>
      <c r="M122" s="651">
        <v>75.28</v>
      </c>
      <c r="N122" s="650">
        <v>1</v>
      </c>
      <c r="O122" s="731">
        <v>0.5</v>
      </c>
      <c r="P122" s="651">
        <v>75.28</v>
      </c>
      <c r="Q122" s="666">
        <v>1</v>
      </c>
      <c r="R122" s="650">
        <v>1</v>
      </c>
      <c r="S122" s="666">
        <v>1</v>
      </c>
      <c r="T122" s="731">
        <v>0.5</v>
      </c>
      <c r="U122" s="689">
        <v>1</v>
      </c>
    </row>
    <row r="123" spans="1:21" ht="14.4" customHeight="1" x14ac:dyDescent="0.3">
      <c r="A123" s="649">
        <v>4</v>
      </c>
      <c r="B123" s="650" t="s">
        <v>3038</v>
      </c>
      <c r="C123" s="650">
        <v>89301041</v>
      </c>
      <c r="D123" s="729" t="s">
        <v>5235</v>
      </c>
      <c r="E123" s="730" t="s">
        <v>3396</v>
      </c>
      <c r="F123" s="650" t="s">
        <v>3363</v>
      </c>
      <c r="G123" s="650" t="s">
        <v>3419</v>
      </c>
      <c r="H123" s="650" t="s">
        <v>597</v>
      </c>
      <c r="I123" s="650" t="s">
        <v>1544</v>
      </c>
      <c r="J123" s="650" t="s">
        <v>3203</v>
      </c>
      <c r="K123" s="650" t="s">
        <v>3204</v>
      </c>
      <c r="L123" s="651">
        <v>156.86000000000001</v>
      </c>
      <c r="M123" s="651">
        <v>156.86000000000001</v>
      </c>
      <c r="N123" s="650">
        <v>1</v>
      </c>
      <c r="O123" s="731">
        <v>0.5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4</v>
      </c>
      <c r="B124" s="650" t="s">
        <v>3038</v>
      </c>
      <c r="C124" s="650">
        <v>89301041</v>
      </c>
      <c r="D124" s="729" t="s">
        <v>5235</v>
      </c>
      <c r="E124" s="730" t="s">
        <v>3396</v>
      </c>
      <c r="F124" s="650" t="s">
        <v>3363</v>
      </c>
      <c r="G124" s="650" t="s">
        <v>3419</v>
      </c>
      <c r="H124" s="650" t="s">
        <v>597</v>
      </c>
      <c r="I124" s="650" t="s">
        <v>2376</v>
      </c>
      <c r="J124" s="650" t="s">
        <v>3290</v>
      </c>
      <c r="K124" s="650" t="s">
        <v>3291</v>
      </c>
      <c r="L124" s="651">
        <v>333.31</v>
      </c>
      <c r="M124" s="651">
        <v>333.31</v>
      </c>
      <c r="N124" s="650">
        <v>1</v>
      </c>
      <c r="O124" s="731">
        <v>1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4</v>
      </c>
      <c r="B125" s="650" t="s">
        <v>3038</v>
      </c>
      <c r="C125" s="650">
        <v>89301041</v>
      </c>
      <c r="D125" s="729" t="s">
        <v>5235</v>
      </c>
      <c r="E125" s="730" t="s">
        <v>3396</v>
      </c>
      <c r="F125" s="650" t="s">
        <v>3363</v>
      </c>
      <c r="G125" s="650" t="s">
        <v>3555</v>
      </c>
      <c r="H125" s="650" t="s">
        <v>597</v>
      </c>
      <c r="I125" s="650" t="s">
        <v>3556</v>
      </c>
      <c r="J125" s="650" t="s">
        <v>3557</v>
      </c>
      <c r="K125" s="650" t="s">
        <v>2706</v>
      </c>
      <c r="L125" s="651">
        <v>0</v>
      </c>
      <c r="M125" s="651">
        <v>0</v>
      </c>
      <c r="N125" s="650">
        <v>1</v>
      </c>
      <c r="O125" s="731">
        <v>1</v>
      </c>
      <c r="P125" s="651">
        <v>0</v>
      </c>
      <c r="Q125" s="666"/>
      <c r="R125" s="650">
        <v>1</v>
      </c>
      <c r="S125" s="666">
        <v>1</v>
      </c>
      <c r="T125" s="731">
        <v>1</v>
      </c>
      <c r="U125" s="689">
        <v>1</v>
      </c>
    </row>
    <row r="126" spans="1:21" ht="14.4" customHeight="1" x14ac:dyDescent="0.3">
      <c r="A126" s="649">
        <v>4</v>
      </c>
      <c r="B126" s="650" t="s">
        <v>3038</v>
      </c>
      <c r="C126" s="650">
        <v>89301041</v>
      </c>
      <c r="D126" s="729" t="s">
        <v>5235</v>
      </c>
      <c r="E126" s="730" t="s">
        <v>3396</v>
      </c>
      <c r="F126" s="650" t="s">
        <v>3363</v>
      </c>
      <c r="G126" s="650" t="s">
        <v>3558</v>
      </c>
      <c r="H126" s="650" t="s">
        <v>597</v>
      </c>
      <c r="I126" s="650" t="s">
        <v>681</v>
      </c>
      <c r="J126" s="650" t="s">
        <v>682</v>
      </c>
      <c r="K126" s="650" t="s">
        <v>3559</v>
      </c>
      <c r="L126" s="651">
        <v>103.12</v>
      </c>
      <c r="M126" s="651">
        <v>103.12</v>
      </c>
      <c r="N126" s="650">
        <v>1</v>
      </c>
      <c r="O126" s="731">
        <v>0.5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4</v>
      </c>
      <c r="B127" s="650" t="s">
        <v>3038</v>
      </c>
      <c r="C127" s="650">
        <v>89301041</v>
      </c>
      <c r="D127" s="729" t="s">
        <v>5235</v>
      </c>
      <c r="E127" s="730" t="s">
        <v>3396</v>
      </c>
      <c r="F127" s="650" t="s">
        <v>3363</v>
      </c>
      <c r="G127" s="650" t="s">
        <v>3420</v>
      </c>
      <c r="H127" s="650" t="s">
        <v>597</v>
      </c>
      <c r="I127" s="650" t="s">
        <v>746</v>
      </c>
      <c r="J127" s="650" t="s">
        <v>747</v>
      </c>
      <c r="K127" s="650" t="s">
        <v>3560</v>
      </c>
      <c r="L127" s="651">
        <v>40.36</v>
      </c>
      <c r="M127" s="651">
        <v>80.72</v>
      </c>
      <c r="N127" s="650">
        <v>2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4</v>
      </c>
      <c r="B128" s="650" t="s">
        <v>3038</v>
      </c>
      <c r="C128" s="650">
        <v>89301041</v>
      </c>
      <c r="D128" s="729" t="s">
        <v>5235</v>
      </c>
      <c r="E128" s="730" t="s">
        <v>3396</v>
      </c>
      <c r="F128" s="650" t="s">
        <v>3363</v>
      </c>
      <c r="G128" s="650" t="s">
        <v>3561</v>
      </c>
      <c r="H128" s="650" t="s">
        <v>597</v>
      </c>
      <c r="I128" s="650" t="s">
        <v>1812</v>
      </c>
      <c r="J128" s="650" t="s">
        <v>3562</v>
      </c>
      <c r="K128" s="650" t="s">
        <v>3563</v>
      </c>
      <c r="L128" s="651">
        <v>91.14</v>
      </c>
      <c r="M128" s="651">
        <v>91.14</v>
      </c>
      <c r="N128" s="650">
        <v>1</v>
      </c>
      <c r="O128" s="731">
        <v>0.5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4</v>
      </c>
      <c r="B129" s="650" t="s">
        <v>3038</v>
      </c>
      <c r="C129" s="650">
        <v>89301041</v>
      </c>
      <c r="D129" s="729" t="s">
        <v>5235</v>
      </c>
      <c r="E129" s="730" t="s">
        <v>3396</v>
      </c>
      <c r="F129" s="650" t="s">
        <v>3363</v>
      </c>
      <c r="G129" s="650" t="s">
        <v>3416</v>
      </c>
      <c r="H129" s="650" t="s">
        <v>597</v>
      </c>
      <c r="I129" s="650" t="s">
        <v>1747</v>
      </c>
      <c r="J129" s="650" t="s">
        <v>1748</v>
      </c>
      <c r="K129" s="650" t="s">
        <v>3417</v>
      </c>
      <c r="L129" s="651">
        <v>709.97</v>
      </c>
      <c r="M129" s="651">
        <v>2129.91</v>
      </c>
      <c r="N129" s="650">
        <v>3</v>
      </c>
      <c r="O129" s="731">
        <v>1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4</v>
      </c>
      <c r="B130" s="650" t="s">
        <v>3038</v>
      </c>
      <c r="C130" s="650">
        <v>89301041</v>
      </c>
      <c r="D130" s="729" t="s">
        <v>5235</v>
      </c>
      <c r="E130" s="730" t="s">
        <v>3396</v>
      </c>
      <c r="F130" s="650" t="s">
        <v>3363</v>
      </c>
      <c r="G130" s="650" t="s">
        <v>3416</v>
      </c>
      <c r="H130" s="650" t="s">
        <v>597</v>
      </c>
      <c r="I130" s="650" t="s">
        <v>1747</v>
      </c>
      <c r="J130" s="650" t="s">
        <v>1748</v>
      </c>
      <c r="K130" s="650" t="s">
        <v>3417</v>
      </c>
      <c r="L130" s="651">
        <v>766.89</v>
      </c>
      <c r="M130" s="651">
        <v>766.89</v>
      </c>
      <c r="N130" s="650">
        <v>1</v>
      </c>
      <c r="O130" s="731">
        <v>0.5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4</v>
      </c>
      <c r="B131" s="650" t="s">
        <v>3038</v>
      </c>
      <c r="C131" s="650">
        <v>89301041</v>
      </c>
      <c r="D131" s="729" t="s">
        <v>5235</v>
      </c>
      <c r="E131" s="730" t="s">
        <v>3396</v>
      </c>
      <c r="F131" s="650" t="s">
        <v>3363</v>
      </c>
      <c r="G131" s="650" t="s">
        <v>3486</v>
      </c>
      <c r="H131" s="650" t="s">
        <v>1281</v>
      </c>
      <c r="I131" s="650" t="s">
        <v>1340</v>
      </c>
      <c r="J131" s="650" t="s">
        <v>1341</v>
      </c>
      <c r="K131" s="650" t="s">
        <v>1342</v>
      </c>
      <c r="L131" s="651">
        <v>0</v>
      </c>
      <c r="M131" s="651">
        <v>0</v>
      </c>
      <c r="N131" s="650">
        <v>2</v>
      </c>
      <c r="O131" s="731">
        <v>1</v>
      </c>
      <c r="P131" s="651"/>
      <c r="Q131" s="666"/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4</v>
      </c>
      <c r="B132" s="650" t="s">
        <v>3038</v>
      </c>
      <c r="C132" s="650">
        <v>89301041</v>
      </c>
      <c r="D132" s="729" t="s">
        <v>5235</v>
      </c>
      <c r="E132" s="730" t="s">
        <v>3396</v>
      </c>
      <c r="F132" s="650" t="s">
        <v>3363</v>
      </c>
      <c r="G132" s="650" t="s">
        <v>3527</v>
      </c>
      <c r="H132" s="650" t="s">
        <v>597</v>
      </c>
      <c r="I132" s="650" t="s">
        <v>3528</v>
      </c>
      <c r="J132" s="650" t="s">
        <v>1958</v>
      </c>
      <c r="K132" s="650" t="s">
        <v>3529</v>
      </c>
      <c r="L132" s="651">
        <v>0</v>
      </c>
      <c r="M132" s="651">
        <v>0</v>
      </c>
      <c r="N132" s="650">
        <v>3</v>
      </c>
      <c r="O132" s="731">
        <v>1</v>
      </c>
      <c r="P132" s="651"/>
      <c r="Q132" s="666"/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4</v>
      </c>
      <c r="B133" s="650" t="s">
        <v>3038</v>
      </c>
      <c r="C133" s="650">
        <v>89301041</v>
      </c>
      <c r="D133" s="729" t="s">
        <v>5235</v>
      </c>
      <c r="E133" s="730" t="s">
        <v>3396</v>
      </c>
      <c r="F133" s="650" t="s">
        <v>3363</v>
      </c>
      <c r="G133" s="650" t="s">
        <v>3564</v>
      </c>
      <c r="H133" s="650" t="s">
        <v>597</v>
      </c>
      <c r="I133" s="650" t="s">
        <v>3565</v>
      </c>
      <c r="J133" s="650" t="s">
        <v>2041</v>
      </c>
      <c r="K133" s="650" t="s">
        <v>2042</v>
      </c>
      <c r="L133" s="651">
        <v>98.31</v>
      </c>
      <c r="M133" s="651">
        <v>98.31</v>
      </c>
      <c r="N133" s="650">
        <v>1</v>
      </c>
      <c r="O133" s="731">
        <v>0.5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4</v>
      </c>
      <c r="B134" s="650" t="s">
        <v>3038</v>
      </c>
      <c r="C134" s="650">
        <v>89301041</v>
      </c>
      <c r="D134" s="729" t="s">
        <v>5235</v>
      </c>
      <c r="E134" s="730" t="s">
        <v>3396</v>
      </c>
      <c r="F134" s="650" t="s">
        <v>3363</v>
      </c>
      <c r="G134" s="650" t="s">
        <v>3453</v>
      </c>
      <c r="H134" s="650" t="s">
        <v>597</v>
      </c>
      <c r="I134" s="650" t="s">
        <v>886</v>
      </c>
      <c r="J134" s="650" t="s">
        <v>3454</v>
      </c>
      <c r="K134" s="650" t="s">
        <v>3455</v>
      </c>
      <c r="L134" s="651">
        <v>56.01</v>
      </c>
      <c r="M134" s="651">
        <v>112.02</v>
      </c>
      <c r="N134" s="650">
        <v>2</v>
      </c>
      <c r="O134" s="731">
        <v>1</v>
      </c>
      <c r="P134" s="651"/>
      <c r="Q134" s="666">
        <v>0</v>
      </c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4</v>
      </c>
      <c r="B135" s="650" t="s">
        <v>3038</v>
      </c>
      <c r="C135" s="650">
        <v>89301041</v>
      </c>
      <c r="D135" s="729" t="s">
        <v>5235</v>
      </c>
      <c r="E135" s="730" t="s">
        <v>3396</v>
      </c>
      <c r="F135" s="650" t="s">
        <v>3363</v>
      </c>
      <c r="G135" s="650" t="s">
        <v>3566</v>
      </c>
      <c r="H135" s="650" t="s">
        <v>1281</v>
      </c>
      <c r="I135" s="650" t="s">
        <v>2321</v>
      </c>
      <c r="J135" s="650" t="s">
        <v>2322</v>
      </c>
      <c r="K135" s="650" t="s">
        <v>2323</v>
      </c>
      <c r="L135" s="651">
        <v>418.37</v>
      </c>
      <c r="M135" s="651">
        <v>418.37</v>
      </c>
      <c r="N135" s="650">
        <v>1</v>
      </c>
      <c r="O135" s="731">
        <v>0.5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4</v>
      </c>
      <c r="B136" s="650" t="s">
        <v>3038</v>
      </c>
      <c r="C136" s="650">
        <v>89301041</v>
      </c>
      <c r="D136" s="729" t="s">
        <v>5235</v>
      </c>
      <c r="E136" s="730" t="s">
        <v>3396</v>
      </c>
      <c r="F136" s="650" t="s">
        <v>3363</v>
      </c>
      <c r="G136" s="650" t="s">
        <v>3456</v>
      </c>
      <c r="H136" s="650" t="s">
        <v>597</v>
      </c>
      <c r="I136" s="650" t="s">
        <v>1751</v>
      </c>
      <c r="J136" s="650" t="s">
        <v>1752</v>
      </c>
      <c r="K136" s="650" t="s">
        <v>3534</v>
      </c>
      <c r="L136" s="651">
        <v>391.83</v>
      </c>
      <c r="M136" s="651">
        <v>391.83</v>
      </c>
      <c r="N136" s="650">
        <v>1</v>
      </c>
      <c r="O136" s="731">
        <v>0.5</v>
      </c>
      <c r="P136" s="651"/>
      <c r="Q136" s="666">
        <v>0</v>
      </c>
      <c r="R136" s="650"/>
      <c r="S136" s="666">
        <v>0</v>
      </c>
      <c r="T136" s="731"/>
      <c r="U136" s="689">
        <v>0</v>
      </c>
    </row>
    <row r="137" spans="1:21" ht="14.4" customHeight="1" x14ac:dyDescent="0.3">
      <c r="A137" s="649">
        <v>4</v>
      </c>
      <c r="B137" s="650" t="s">
        <v>3038</v>
      </c>
      <c r="C137" s="650">
        <v>89301041</v>
      </c>
      <c r="D137" s="729" t="s">
        <v>5235</v>
      </c>
      <c r="E137" s="730" t="s">
        <v>3396</v>
      </c>
      <c r="F137" s="650" t="s">
        <v>3363</v>
      </c>
      <c r="G137" s="650" t="s">
        <v>3456</v>
      </c>
      <c r="H137" s="650" t="s">
        <v>597</v>
      </c>
      <c r="I137" s="650" t="s">
        <v>3457</v>
      </c>
      <c r="J137" s="650" t="s">
        <v>1752</v>
      </c>
      <c r="K137" s="650" t="s">
        <v>3458</v>
      </c>
      <c r="L137" s="651">
        <v>0</v>
      </c>
      <c r="M137" s="651">
        <v>0</v>
      </c>
      <c r="N137" s="650">
        <v>2</v>
      </c>
      <c r="O137" s="731">
        <v>1</v>
      </c>
      <c r="P137" s="651"/>
      <c r="Q137" s="666"/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4</v>
      </c>
      <c r="B138" s="650" t="s">
        <v>3038</v>
      </c>
      <c r="C138" s="650">
        <v>89301041</v>
      </c>
      <c r="D138" s="729" t="s">
        <v>5235</v>
      </c>
      <c r="E138" s="730" t="s">
        <v>3396</v>
      </c>
      <c r="F138" s="650" t="s">
        <v>3363</v>
      </c>
      <c r="G138" s="650" t="s">
        <v>3440</v>
      </c>
      <c r="H138" s="650" t="s">
        <v>1281</v>
      </c>
      <c r="I138" s="650" t="s">
        <v>1448</v>
      </c>
      <c r="J138" s="650" t="s">
        <v>1319</v>
      </c>
      <c r="K138" s="650" t="s">
        <v>1449</v>
      </c>
      <c r="L138" s="651">
        <v>625.29</v>
      </c>
      <c r="M138" s="651">
        <v>1250.58</v>
      </c>
      <c r="N138" s="650">
        <v>2</v>
      </c>
      <c r="O138" s="731">
        <v>0.5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4</v>
      </c>
      <c r="B139" s="650" t="s">
        <v>3038</v>
      </c>
      <c r="C139" s="650">
        <v>89301041</v>
      </c>
      <c r="D139" s="729" t="s">
        <v>5235</v>
      </c>
      <c r="E139" s="730" t="s">
        <v>3396</v>
      </c>
      <c r="F139" s="650" t="s">
        <v>3363</v>
      </c>
      <c r="G139" s="650" t="s">
        <v>3440</v>
      </c>
      <c r="H139" s="650" t="s">
        <v>1281</v>
      </c>
      <c r="I139" s="650" t="s">
        <v>1318</v>
      </c>
      <c r="J139" s="650" t="s">
        <v>1319</v>
      </c>
      <c r="K139" s="650" t="s">
        <v>1320</v>
      </c>
      <c r="L139" s="651">
        <v>937.93</v>
      </c>
      <c r="M139" s="651">
        <v>2813.79</v>
      </c>
      <c r="N139" s="650">
        <v>3</v>
      </c>
      <c r="O139" s="731">
        <v>1.5</v>
      </c>
      <c r="P139" s="651">
        <v>1875.86</v>
      </c>
      <c r="Q139" s="666">
        <v>0.66666666666666663</v>
      </c>
      <c r="R139" s="650">
        <v>2</v>
      </c>
      <c r="S139" s="666">
        <v>0.66666666666666663</v>
      </c>
      <c r="T139" s="731">
        <v>1</v>
      </c>
      <c r="U139" s="689">
        <v>0.66666666666666663</v>
      </c>
    </row>
    <row r="140" spans="1:21" ht="14.4" customHeight="1" x14ac:dyDescent="0.3">
      <c r="A140" s="649">
        <v>4</v>
      </c>
      <c r="B140" s="650" t="s">
        <v>3038</v>
      </c>
      <c r="C140" s="650">
        <v>89301041</v>
      </c>
      <c r="D140" s="729" t="s">
        <v>5235</v>
      </c>
      <c r="E140" s="730" t="s">
        <v>3396</v>
      </c>
      <c r="F140" s="650" t="s">
        <v>3363</v>
      </c>
      <c r="G140" s="650" t="s">
        <v>3459</v>
      </c>
      <c r="H140" s="650" t="s">
        <v>597</v>
      </c>
      <c r="I140" s="650" t="s">
        <v>3460</v>
      </c>
      <c r="J140" s="650" t="s">
        <v>3461</v>
      </c>
      <c r="K140" s="650" t="s">
        <v>1768</v>
      </c>
      <c r="L140" s="651">
        <v>97.97</v>
      </c>
      <c r="M140" s="651">
        <v>293.90999999999997</v>
      </c>
      <c r="N140" s="650">
        <v>3</v>
      </c>
      <c r="O140" s="731">
        <v>1.5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4</v>
      </c>
      <c r="B141" s="650" t="s">
        <v>3038</v>
      </c>
      <c r="C141" s="650">
        <v>89301041</v>
      </c>
      <c r="D141" s="729" t="s">
        <v>5235</v>
      </c>
      <c r="E141" s="730" t="s">
        <v>3396</v>
      </c>
      <c r="F141" s="650" t="s">
        <v>3363</v>
      </c>
      <c r="G141" s="650" t="s">
        <v>3459</v>
      </c>
      <c r="H141" s="650" t="s">
        <v>597</v>
      </c>
      <c r="I141" s="650" t="s">
        <v>3462</v>
      </c>
      <c r="J141" s="650" t="s">
        <v>3461</v>
      </c>
      <c r="K141" s="650" t="s">
        <v>759</v>
      </c>
      <c r="L141" s="651">
        <v>314.89999999999998</v>
      </c>
      <c r="M141" s="651">
        <v>629.79999999999995</v>
      </c>
      <c r="N141" s="650">
        <v>2</v>
      </c>
      <c r="O141" s="731">
        <v>1.5</v>
      </c>
      <c r="P141" s="651">
        <v>314.89999999999998</v>
      </c>
      <c r="Q141" s="666">
        <v>0.5</v>
      </c>
      <c r="R141" s="650">
        <v>1</v>
      </c>
      <c r="S141" s="666">
        <v>0.5</v>
      </c>
      <c r="T141" s="731">
        <v>1</v>
      </c>
      <c r="U141" s="689">
        <v>0.66666666666666663</v>
      </c>
    </row>
    <row r="142" spans="1:21" ht="14.4" customHeight="1" x14ac:dyDescent="0.3">
      <c r="A142" s="649">
        <v>4</v>
      </c>
      <c r="B142" s="650" t="s">
        <v>3038</v>
      </c>
      <c r="C142" s="650">
        <v>89301041</v>
      </c>
      <c r="D142" s="729" t="s">
        <v>5235</v>
      </c>
      <c r="E142" s="730" t="s">
        <v>3396</v>
      </c>
      <c r="F142" s="650" t="s">
        <v>3363</v>
      </c>
      <c r="G142" s="650" t="s">
        <v>3567</v>
      </c>
      <c r="H142" s="650" t="s">
        <v>597</v>
      </c>
      <c r="I142" s="650" t="s">
        <v>3568</v>
      </c>
      <c r="J142" s="650" t="s">
        <v>723</v>
      </c>
      <c r="K142" s="650" t="s">
        <v>3569</v>
      </c>
      <c r="L142" s="651">
        <v>0</v>
      </c>
      <c r="M142" s="651">
        <v>0</v>
      </c>
      <c r="N142" s="650">
        <v>3</v>
      </c>
      <c r="O142" s="731">
        <v>2</v>
      </c>
      <c r="P142" s="651">
        <v>0</v>
      </c>
      <c r="Q142" s="666"/>
      <c r="R142" s="650">
        <v>2</v>
      </c>
      <c r="S142" s="666">
        <v>0.66666666666666663</v>
      </c>
      <c r="T142" s="731">
        <v>1.5</v>
      </c>
      <c r="U142" s="689">
        <v>0.75</v>
      </c>
    </row>
    <row r="143" spans="1:21" ht="14.4" customHeight="1" x14ac:dyDescent="0.3">
      <c r="A143" s="649">
        <v>4</v>
      </c>
      <c r="B143" s="650" t="s">
        <v>3038</v>
      </c>
      <c r="C143" s="650">
        <v>89301041</v>
      </c>
      <c r="D143" s="729" t="s">
        <v>5235</v>
      </c>
      <c r="E143" s="730" t="s">
        <v>3396</v>
      </c>
      <c r="F143" s="650" t="s">
        <v>3363</v>
      </c>
      <c r="G143" s="650" t="s">
        <v>3497</v>
      </c>
      <c r="H143" s="650" t="s">
        <v>597</v>
      </c>
      <c r="I143" s="650" t="s">
        <v>3498</v>
      </c>
      <c r="J143" s="650" t="s">
        <v>2381</v>
      </c>
      <c r="K143" s="650" t="s">
        <v>3499</v>
      </c>
      <c r="L143" s="651">
        <v>0</v>
      </c>
      <c r="M143" s="651">
        <v>0</v>
      </c>
      <c r="N143" s="650">
        <v>1</v>
      </c>
      <c r="O143" s="731">
        <v>0.5</v>
      </c>
      <c r="P143" s="651"/>
      <c r="Q143" s="666"/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4</v>
      </c>
      <c r="B144" s="650" t="s">
        <v>3038</v>
      </c>
      <c r="C144" s="650">
        <v>89301041</v>
      </c>
      <c r="D144" s="729" t="s">
        <v>5235</v>
      </c>
      <c r="E144" s="730" t="s">
        <v>3396</v>
      </c>
      <c r="F144" s="650" t="s">
        <v>3363</v>
      </c>
      <c r="G144" s="650" t="s">
        <v>3570</v>
      </c>
      <c r="H144" s="650" t="s">
        <v>597</v>
      </c>
      <c r="I144" s="650" t="s">
        <v>3571</v>
      </c>
      <c r="J144" s="650" t="s">
        <v>1855</v>
      </c>
      <c r="K144" s="650" t="s">
        <v>3572</v>
      </c>
      <c r="L144" s="651">
        <v>0</v>
      </c>
      <c r="M144" s="651">
        <v>0</v>
      </c>
      <c r="N144" s="650">
        <v>1</v>
      </c>
      <c r="O144" s="731">
        <v>1</v>
      </c>
      <c r="P144" s="651"/>
      <c r="Q144" s="666"/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4</v>
      </c>
      <c r="B145" s="650" t="s">
        <v>3038</v>
      </c>
      <c r="C145" s="650">
        <v>89301041</v>
      </c>
      <c r="D145" s="729" t="s">
        <v>5235</v>
      </c>
      <c r="E145" s="730" t="s">
        <v>3396</v>
      </c>
      <c r="F145" s="650" t="s">
        <v>3363</v>
      </c>
      <c r="G145" s="650" t="s">
        <v>3480</v>
      </c>
      <c r="H145" s="650" t="s">
        <v>597</v>
      </c>
      <c r="I145" s="650" t="s">
        <v>808</v>
      </c>
      <c r="J145" s="650" t="s">
        <v>3481</v>
      </c>
      <c r="K145" s="650" t="s">
        <v>3482</v>
      </c>
      <c r="L145" s="651">
        <v>0</v>
      </c>
      <c r="M145" s="651">
        <v>0</v>
      </c>
      <c r="N145" s="650">
        <v>5</v>
      </c>
      <c r="O145" s="731">
        <v>3.5</v>
      </c>
      <c r="P145" s="651">
        <v>0</v>
      </c>
      <c r="Q145" s="666"/>
      <c r="R145" s="650">
        <v>4</v>
      </c>
      <c r="S145" s="666">
        <v>0.8</v>
      </c>
      <c r="T145" s="731">
        <v>3</v>
      </c>
      <c r="U145" s="689">
        <v>0.8571428571428571</v>
      </c>
    </row>
    <row r="146" spans="1:21" ht="14.4" customHeight="1" x14ac:dyDescent="0.3">
      <c r="A146" s="649">
        <v>4</v>
      </c>
      <c r="B146" s="650" t="s">
        <v>3038</v>
      </c>
      <c r="C146" s="650">
        <v>89301041</v>
      </c>
      <c r="D146" s="729" t="s">
        <v>5235</v>
      </c>
      <c r="E146" s="730" t="s">
        <v>3396</v>
      </c>
      <c r="F146" s="650" t="s">
        <v>3363</v>
      </c>
      <c r="G146" s="650" t="s">
        <v>3573</v>
      </c>
      <c r="H146" s="650" t="s">
        <v>597</v>
      </c>
      <c r="I146" s="650" t="s">
        <v>3574</v>
      </c>
      <c r="J146" s="650" t="s">
        <v>2190</v>
      </c>
      <c r="K146" s="650" t="s">
        <v>3575</v>
      </c>
      <c r="L146" s="651">
        <v>0</v>
      </c>
      <c r="M146" s="651">
        <v>0</v>
      </c>
      <c r="N146" s="650">
        <v>1</v>
      </c>
      <c r="O146" s="731">
        <v>0.5</v>
      </c>
      <c r="P146" s="651"/>
      <c r="Q146" s="666"/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4</v>
      </c>
      <c r="B147" s="650" t="s">
        <v>3038</v>
      </c>
      <c r="C147" s="650">
        <v>89301041</v>
      </c>
      <c r="D147" s="729" t="s">
        <v>5235</v>
      </c>
      <c r="E147" s="730" t="s">
        <v>3397</v>
      </c>
      <c r="F147" s="650" t="s">
        <v>3363</v>
      </c>
      <c r="G147" s="650" t="s">
        <v>3480</v>
      </c>
      <c r="H147" s="650" t="s">
        <v>597</v>
      </c>
      <c r="I147" s="650" t="s">
        <v>808</v>
      </c>
      <c r="J147" s="650" t="s">
        <v>3481</v>
      </c>
      <c r="K147" s="650" t="s">
        <v>3482</v>
      </c>
      <c r="L147" s="651">
        <v>0</v>
      </c>
      <c r="M147" s="651">
        <v>0</v>
      </c>
      <c r="N147" s="650">
        <v>1</v>
      </c>
      <c r="O147" s="731">
        <v>1</v>
      </c>
      <c r="P147" s="651">
        <v>0</v>
      </c>
      <c r="Q147" s="666"/>
      <c r="R147" s="650">
        <v>1</v>
      </c>
      <c r="S147" s="666">
        <v>1</v>
      </c>
      <c r="T147" s="731">
        <v>1</v>
      </c>
      <c r="U147" s="689">
        <v>1</v>
      </c>
    </row>
    <row r="148" spans="1:21" ht="14.4" customHeight="1" x14ac:dyDescent="0.3">
      <c r="A148" s="649">
        <v>4</v>
      </c>
      <c r="B148" s="650" t="s">
        <v>3038</v>
      </c>
      <c r="C148" s="650">
        <v>89301041</v>
      </c>
      <c r="D148" s="729" t="s">
        <v>5235</v>
      </c>
      <c r="E148" s="730" t="s">
        <v>3398</v>
      </c>
      <c r="F148" s="650" t="s">
        <v>3363</v>
      </c>
      <c r="G148" s="650" t="s">
        <v>3419</v>
      </c>
      <c r="H148" s="650" t="s">
        <v>597</v>
      </c>
      <c r="I148" s="650" t="s">
        <v>1544</v>
      </c>
      <c r="J148" s="650" t="s">
        <v>3203</v>
      </c>
      <c r="K148" s="650" t="s">
        <v>3204</v>
      </c>
      <c r="L148" s="651">
        <v>156.86000000000001</v>
      </c>
      <c r="M148" s="651">
        <v>156.86000000000001</v>
      </c>
      <c r="N148" s="650">
        <v>1</v>
      </c>
      <c r="O148" s="731">
        <v>1</v>
      </c>
      <c r="P148" s="651">
        <v>156.86000000000001</v>
      </c>
      <c r="Q148" s="666">
        <v>1</v>
      </c>
      <c r="R148" s="650">
        <v>1</v>
      </c>
      <c r="S148" s="666">
        <v>1</v>
      </c>
      <c r="T148" s="731">
        <v>1</v>
      </c>
      <c r="U148" s="689">
        <v>1</v>
      </c>
    </row>
    <row r="149" spans="1:21" ht="14.4" customHeight="1" x14ac:dyDescent="0.3">
      <c r="A149" s="649">
        <v>4</v>
      </c>
      <c r="B149" s="650" t="s">
        <v>3038</v>
      </c>
      <c r="C149" s="650">
        <v>89301041</v>
      </c>
      <c r="D149" s="729" t="s">
        <v>5235</v>
      </c>
      <c r="E149" s="730" t="s">
        <v>3398</v>
      </c>
      <c r="F149" s="650" t="s">
        <v>3363</v>
      </c>
      <c r="G149" s="650" t="s">
        <v>3576</v>
      </c>
      <c r="H149" s="650" t="s">
        <v>597</v>
      </c>
      <c r="I149" s="650" t="s">
        <v>1726</v>
      </c>
      <c r="J149" s="650" t="s">
        <v>3577</v>
      </c>
      <c r="K149" s="650" t="s">
        <v>3578</v>
      </c>
      <c r="L149" s="651">
        <v>50.95</v>
      </c>
      <c r="M149" s="651">
        <v>50.95</v>
      </c>
      <c r="N149" s="650">
        <v>1</v>
      </c>
      <c r="O149" s="731">
        <v>1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4</v>
      </c>
      <c r="B150" s="650" t="s">
        <v>3038</v>
      </c>
      <c r="C150" s="650">
        <v>89301041</v>
      </c>
      <c r="D150" s="729" t="s">
        <v>5235</v>
      </c>
      <c r="E150" s="730" t="s">
        <v>3398</v>
      </c>
      <c r="F150" s="650" t="s">
        <v>3363</v>
      </c>
      <c r="G150" s="650" t="s">
        <v>3489</v>
      </c>
      <c r="H150" s="650" t="s">
        <v>597</v>
      </c>
      <c r="I150" s="650" t="s">
        <v>1121</v>
      </c>
      <c r="J150" s="650" t="s">
        <v>3490</v>
      </c>
      <c r="K150" s="650" t="s">
        <v>3491</v>
      </c>
      <c r="L150" s="651">
        <v>0</v>
      </c>
      <c r="M150" s="651">
        <v>0</v>
      </c>
      <c r="N150" s="650">
        <v>1</v>
      </c>
      <c r="O150" s="731">
        <v>0.5</v>
      </c>
      <c r="P150" s="651"/>
      <c r="Q150" s="666"/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4</v>
      </c>
      <c r="B151" s="650" t="s">
        <v>3038</v>
      </c>
      <c r="C151" s="650">
        <v>89301041</v>
      </c>
      <c r="D151" s="729" t="s">
        <v>5235</v>
      </c>
      <c r="E151" s="730" t="s">
        <v>3398</v>
      </c>
      <c r="F151" s="650" t="s">
        <v>3363</v>
      </c>
      <c r="G151" s="650" t="s">
        <v>3420</v>
      </c>
      <c r="H151" s="650" t="s">
        <v>597</v>
      </c>
      <c r="I151" s="650" t="s">
        <v>3421</v>
      </c>
      <c r="J151" s="650" t="s">
        <v>747</v>
      </c>
      <c r="K151" s="650" t="s">
        <v>3422</v>
      </c>
      <c r="L151" s="651">
        <v>0</v>
      </c>
      <c r="M151" s="651">
        <v>0</v>
      </c>
      <c r="N151" s="650">
        <v>1</v>
      </c>
      <c r="O151" s="731">
        <v>1</v>
      </c>
      <c r="P151" s="651"/>
      <c r="Q151" s="666"/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4</v>
      </c>
      <c r="B152" s="650" t="s">
        <v>3038</v>
      </c>
      <c r="C152" s="650">
        <v>89301041</v>
      </c>
      <c r="D152" s="729" t="s">
        <v>5235</v>
      </c>
      <c r="E152" s="730" t="s">
        <v>3398</v>
      </c>
      <c r="F152" s="650" t="s">
        <v>3363</v>
      </c>
      <c r="G152" s="650" t="s">
        <v>3486</v>
      </c>
      <c r="H152" s="650" t="s">
        <v>1281</v>
      </c>
      <c r="I152" s="650" t="s">
        <v>1410</v>
      </c>
      <c r="J152" s="650" t="s">
        <v>1341</v>
      </c>
      <c r="K152" s="650" t="s">
        <v>1411</v>
      </c>
      <c r="L152" s="651">
        <v>0</v>
      </c>
      <c r="M152" s="651">
        <v>0</v>
      </c>
      <c r="N152" s="650">
        <v>1</v>
      </c>
      <c r="O152" s="731">
        <v>0.5</v>
      </c>
      <c r="P152" s="651"/>
      <c r="Q152" s="666"/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4</v>
      </c>
      <c r="B153" s="650" t="s">
        <v>3038</v>
      </c>
      <c r="C153" s="650">
        <v>89301041</v>
      </c>
      <c r="D153" s="729" t="s">
        <v>5235</v>
      </c>
      <c r="E153" s="730" t="s">
        <v>3398</v>
      </c>
      <c r="F153" s="650" t="s">
        <v>3363</v>
      </c>
      <c r="G153" s="650" t="s">
        <v>3440</v>
      </c>
      <c r="H153" s="650" t="s">
        <v>1281</v>
      </c>
      <c r="I153" s="650" t="s">
        <v>1318</v>
      </c>
      <c r="J153" s="650" t="s">
        <v>1319</v>
      </c>
      <c r="K153" s="650" t="s">
        <v>1320</v>
      </c>
      <c r="L153" s="651">
        <v>937.93</v>
      </c>
      <c r="M153" s="651">
        <v>937.93</v>
      </c>
      <c r="N153" s="650">
        <v>1</v>
      </c>
      <c r="O153" s="731">
        <v>1</v>
      </c>
      <c r="P153" s="651">
        <v>937.93</v>
      </c>
      <c r="Q153" s="666">
        <v>1</v>
      </c>
      <c r="R153" s="650">
        <v>1</v>
      </c>
      <c r="S153" s="666">
        <v>1</v>
      </c>
      <c r="T153" s="731">
        <v>1</v>
      </c>
      <c r="U153" s="689">
        <v>1</v>
      </c>
    </row>
    <row r="154" spans="1:21" ht="14.4" customHeight="1" x14ac:dyDescent="0.3">
      <c r="A154" s="649">
        <v>4</v>
      </c>
      <c r="B154" s="650" t="s">
        <v>3038</v>
      </c>
      <c r="C154" s="650">
        <v>89301041</v>
      </c>
      <c r="D154" s="729" t="s">
        <v>5235</v>
      </c>
      <c r="E154" s="730" t="s">
        <v>3398</v>
      </c>
      <c r="F154" s="650" t="s">
        <v>3363</v>
      </c>
      <c r="G154" s="650" t="s">
        <v>3435</v>
      </c>
      <c r="H154" s="650" t="s">
        <v>597</v>
      </c>
      <c r="I154" s="650" t="s">
        <v>3436</v>
      </c>
      <c r="J154" s="650" t="s">
        <v>1606</v>
      </c>
      <c r="K154" s="650" t="s">
        <v>3437</v>
      </c>
      <c r="L154" s="651">
        <v>23.46</v>
      </c>
      <c r="M154" s="651">
        <v>70.38</v>
      </c>
      <c r="N154" s="650">
        <v>3</v>
      </c>
      <c r="O154" s="731">
        <v>2</v>
      </c>
      <c r="P154" s="651">
        <v>46.92</v>
      </c>
      <c r="Q154" s="666">
        <v>0.66666666666666674</v>
      </c>
      <c r="R154" s="650">
        <v>2</v>
      </c>
      <c r="S154" s="666">
        <v>0.66666666666666663</v>
      </c>
      <c r="T154" s="731">
        <v>1</v>
      </c>
      <c r="U154" s="689">
        <v>0.5</v>
      </c>
    </row>
    <row r="155" spans="1:21" ht="14.4" customHeight="1" x14ac:dyDescent="0.3">
      <c r="A155" s="649">
        <v>4</v>
      </c>
      <c r="B155" s="650" t="s">
        <v>3038</v>
      </c>
      <c r="C155" s="650">
        <v>89301041</v>
      </c>
      <c r="D155" s="729" t="s">
        <v>5235</v>
      </c>
      <c r="E155" s="730" t="s">
        <v>3399</v>
      </c>
      <c r="F155" s="650" t="s">
        <v>3363</v>
      </c>
      <c r="G155" s="650" t="s">
        <v>3419</v>
      </c>
      <c r="H155" s="650" t="s">
        <v>597</v>
      </c>
      <c r="I155" s="650" t="s">
        <v>1544</v>
      </c>
      <c r="J155" s="650" t="s">
        <v>3203</v>
      </c>
      <c r="K155" s="650" t="s">
        <v>3204</v>
      </c>
      <c r="L155" s="651">
        <v>333.31</v>
      </c>
      <c r="M155" s="651">
        <v>333.31</v>
      </c>
      <c r="N155" s="650">
        <v>1</v>
      </c>
      <c r="O155" s="731">
        <v>1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4</v>
      </c>
      <c r="B156" s="650" t="s">
        <v>3038</v>
      </c>
      <c r="C156" s="650">
        <v>89301041</v>
      </c>
      <c r="D156" s="729" t="s">
        <v>5235</v>
      </c>
      <c r="E156" s="730" t="s">
        <v>3399</v>
      </c>
      <c r="F156" s="650" t="s">
        <v>3363</v>
      </c>
      <c r="G156" s="650" t="s">
        <v>3419</v>
      </c>
      <c r="H156" s="650" t="s">
        <v>597</v>
      </c>
      <c r="I156" s="650" t="s">
        <v>1544</v>
      </c>
      <c r="J156" s="650" t="s">
        <v>3203</v>
      </c>
      <c r="K156" s="650" t="s">
        <v>3204</v>
      </c>
      <c r="L156" s="651">
        <v>156.86000000000001</v>
      </c>
      <c r="M156" s="651">
        <v>313.72000000000003</v>
      </c>
      <c r="N156" s="650">
        <v>2</v>
      </c>
      <c r="O156" s="731">
        <v>1.5</v>
      </c>
      <c r="P156" s="651">
        <v>156.86000000000001</v>
      </c>
      <c r="Q156" s="666">
        <v>0.5</v>
      </c>
      <c r="R156" s="650">
        <v>1</v>
      </c>
      <c r="S156" s="666">
        <v>0.5</v>
      </c>
      <c r="T156" s="731">
        <v>0.5</v>
      </c>
      <c r="U156" s="689">
        <v>0.33333333333333331</v>
      </c>
    </row>
    <row r="157" spans="1:21" ht="14.4" customHeight="1" x14ac:dyDescent="0.3">
      <c r="A157" s="649">
        <v>4</v>
      </c>
      <c r="B157" s="650" t="s">
        <v>3038</v>
      </c>
      <c r="C157" s="650">
        <v>89301041</v>
      </c>
      <c r="D157" s="729" t="s">
        <v>5235</v>
      </c>
      <c r="E157" s="730" t="s">
        <v>3399</v>
      </c>
      <c r="F157" s="650" t="s">
        <v>3363</v>
      </c>
      <c r="G157" s="650" t="s">
        <v>3489</v>
      </c>
      <c r="H157" s="650" t="s">
        <v>597</v>
      </c>
      <c r="I157" s="650" t="s">
        <v>1121</v>
      </c>
      <c r="J157" s="650" t="s">
        <v>3490</v>
      </c>
      <c r="K157" s="650" t="s">
        <v>3491</v>
      </c>
      <c r="L157" s="651">
        <v>0</v>
      </c>
      <c r="M157" s="651">
        <v>0</v>
      </c>
      <c r="N157" s="650">
        <v>2</v>
      </c>
      <c r="O157" s="731">
        <v>0.5</v>
      </c>
      <c r="P157" s="651"/>
      <c r="Q157" s="666"/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4</v>
      </c>
      <c r="B158" s="650" t="s">
        <v>3038</v>
      </c>
      <c r="C158" s="650">
        <v>89301041</v>
      </c>
      <c r="D158" s="729" t="s">
        <v>5235</v>
      </c>
      <c r="E158" s="730" t="s">
        <v>3399</v>
      </c>
      <c r="F158" s="650" t="s">
        <v>3363</v>
      </c>
      <c r="G158" s="650" t="s">
        <v>3579</v>
      </c>
      <c r="H158" s="650" t="s">
        <v>597</v>
      </c>
      <c r="I158" s="650" t="s">
        <v>3580</v>
      </c>
      <c r="J158" s="650" t="s">
        <v>934</v>
      </c>
      <c r="K158" s="650" t="s">
        <v>3581</v>
      </c>
      <c r="L158" s="651">
        <v>0</v>
      </c>
      <c r="M158" s="651">
        <v>0</v>
      </c>
      <c r="N158" s="650">
        <v>1</v>
      </c>
      <c r="O158" s="731">
        <v>1</v>
      </c>
      <c r="P158" s="651"/>
      <c r="Q158" s="666"/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4</v>
      </c>
      <c r="B159" s="650" t="s">
        <v>3038</v>
      </c>
      <c r="C159" s="650">
        <v>89301041</v>
      </c>
      <c r="D159" s="729" t="s">
        <v>5235</v>
      </c>
      <c r="E159" s="730" t="s">
        <v>3399</v>
      </c>
      <c r="F159" s="650" t="s">
        <v>3363</v>
      </c>
      <c r="G159" s="650" t="s">
        <v>3582</v>
      </c>
      <c r="H159" s="650" t="s">
        <v>1281</v>
      </c>
      <c r="I159" s="650" t="s">
        <v>1640</v>
      </c>
      <c r="J159" s="650" t="s">
        <v>1641</v>
      </c>
      <c r="K159" s="650" t="s">
        <v>3213</v>
      </c>
      <c r="L159" s="651">
        <v>116.8</v>
      </c>
      <c r="M159" s="651">
        <v>116.8</v>
      </c>
      <c r="N159" s="650">
        <v>1</v>
      </c>
      <c r="O159" s="731">
        <v>0.5</v>
      </c>
      <c r="P159" s="651">
        <v>116.8</v>
      </c>
      <c r="Q159" s="666">
        <v>1</v>
      </c>
      <c r="R159" s="650">
        <v>1</v>
      </c>
      <c r="S159" s="666">
        <v>1</v>
      </c>
      <c r="T159" s="731">
        <v>0.5</v>
      </c>
      <c r="U159" s="689">
        <v>1</v>
      </c>
    </row>
    <row r="160" spans="1:21" ht="14.4" customHeight="1" x14ac:dyDescent="0.3">
      <c r="A160" s="649">
        <v>4</v>
      </c>
      <c r="B160" s="650" t="s">
        <v>3038</v>
      </c>
      <c r="C160" s="650">
        <v>89301041</v>
      </c>
      <c r="D160" s="729" t="s">
        <v>5235</v>
      </c>
      <c r="E160" s="730" t="s">
        <v>3399</v>
      </c>
      <c r="F160" s="650" t="s">
        <v>3363</v>
      </c>
      <c r="G160" s="650" t="s">
        <v>3583</v>
      </c>
      <c r="H160" s="650" t="s">
        <v>1281</v>
      </c>
      <c r="I160" s="650" t="s">
        <v>3584</v>
      </c>
      <c r="J160" s="650" t="s">
        <v>2702</v>
      </c>
      <c r="K160" s="650" t="s">
        <v>3585</v>
      </c>
      <c r="L160" s="651">
        <v>0</v>
      </c>
      <c r="M160" s="651">
        <v>0</v>
      </c>
      <c r="N160" s="650">
        <v>1</v>
      </c>
      <c r="O160" s="731">
        <v>0.5</v>
      </c>
      <c r="P160" s="651"/>
      <c r="Q160" s="666"/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4</v>
      </c>
      <c r="B161" s="650" t="s">
        <v>3038</v>
      </c>
      <c r="C161" s="650">
        <v>89301041</v>
      </c>
      <c r="D161" s="729" t="s">
        <v>5235</v>
      </c>
      <c r="E161" s="730" t="s">
        <v>3399</v>
      </c>
      <c r="F161" s="650" t="s">
        <v>3363</v>
      </c>
      <c r="G161" s="650" t="s">
        <v>3440</v>
      </c>
      <c r="H161" s="650" t="s">
        <v>1281</v>
      </c>
      <c r="I161" s="650" t="s">
        <v>1448</v>
      </c>
      <c r="J161" s="650" t="s">
        <v>1319</v>
      </c>
      <c r="K161" s="650" t="s">
        <v>1449</v>
      </c>
      <c r="L161" s="651">
        <v>625.29</v>
      </c>
      <c r="M161" s="651">
        <v>1250.58</v>
      </c>
      <c r="N161" s="650">
        <v>2</v>
      </c>
      <c r="O161" s="731">
        <v>1.5</v>
      </c>
      <c r="P161" s="651">
        <v>1250.58</v>
      </c>
      <c r="Q161" s="666">
        <v>1</v>
      </c>
      <c r="R161" s="650">
        <v>2</v>
      </c>
      <c r="S161" s="666">
        <v>1</v>
      </c>
      <c r="T161" s="731">
        <v>1.5</v>
      </c>
      <c r="U161" s="689">
        <v>1</v>
      </c>
    </row>
    <row r="162" spans="1:21" ht="14.4" customHeight="1" x14ac:dyDescent="0.3">
      <c r="A162" s="649">
        <v>4</v>
      </c>
      <c r="B162" s="650" t="s">
        <v>3038</v>
      </c>
      <c r="C162" s="650">
        <v>89301041</v>
      </c>
      <c r="D162" s="729" t="s">
        <v>5235</v>
      </c>
      <c r="E162" s="730" t="s">
        <v>3399</v>
      </c>
      <c r="F162" s="650" t="s">
        <v>3363</v>
      </c>
      <c r="G162" s="650" t="s">
        <v>3440</v>
      </c>
      <c r="H162" s="650" t="s">
        <v>1281</v>
      </c>
      <c r="I162" s="650" t="s">
        <v>3586</v>
      </c>
      <c r="J162" s="650" t="s">
        <v>1319</v>
      </c>
      <c r="K162" s="650" t="s">
        <v>3587</v>
      </c>
      <c r="L162" s="651">
        <v>187.59</v>
      </c>
      <c r="M162" s="651">
        <v>375.18</v>
      </c>
      <c r="N162" s="650">
        <v>2</v>
      </c>
      <c r="O162" s="731">
        <v>1</v>
      </c>
      <c r="P162" s="651"/>
      <c r="Q162" s="666">
        <v>0</v>
      </c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4</v>
      </c>
      <c r="B163" s="650" t="s">
        <v>3038</v>
      </c>
      <c r="C163" s="650">
        <v>89301041</v>
      </c>
      <c r="D163" s="729" t="s">
        <v>5235</v>
      </c>
      <c r="E163" s="730" t="s">
        <v>3399</v>
      </c>
      <c r="F163" s="650" t="s">
        <v>3363</v>
      </c>
      <c r="G163" s="650" t="s">
        <v>3440</v>
      </c>
      <c r="H163" s="650" t="s">
        <v>1281</v>
      </c>
      <c r="I163" s="650" t="s">
        <v>1318</v>
      </c>
      <c r="J163" s="650" t="s">
        <v>1319</v>
      </c>
      <c r="K163" s="650" t="s">
        <v>1320</v>
      </c>
      <c r="L163" s="651">
        <v>937.93</v>
      </c>
      <c r="M163" s="651">
        <v>937.93</v>
      </c>
      <c r="N163" s="650">
        <v>1</v>
      </c>
      <c r="O163" s="731">
        <v>0.5</v>
      </c>
      <c r="P163" s="651">
        <v>937.93</v>
      </c>
      <c r="Q163" s="666">
        <v>1</v>
      </c>
      <c r="R163" s="650">
        <v>1</v>
      </c>
      <c r="S163" s="666">
        <v>1</v>
      </c>
      <c r="T163" s="731">
        <v>0.5</v>
      </c>
      <c r="U163" s="689">
        <v>1</v>
      </c>
    </row>
    <row r="164" spans="1:21" ht="14.4" customHeight="1" x14ac:dyDescent="0.3">
      <c r="A164" s="649">
        <v>4</v>
      </c>
      <c r="B164" s="650" t="s">
        <v>3038</v>
      </c>
      <c r="C164" s="650">
        <v>89301041</v>
      </c>
      <c r="D164" s="729" t="s">
        <v>5235</v>
      </c>
      <c r="E164" s="730" t="s">
        <v>3399</v>
      </c>
      <c r="F164" s="650" t="s">
        <v>3363</v>
      </c>
      <c r="G164" s="650" t="s">
        <v>3588</v>
      </c>
      <c r="H164" s="650" t="s">
        <v>1281</v>
      </c>
      <c r="I164" s="650" t="s">
        <v>1644</v>
      </c>
      <c r="J164" s="650" t="s">
        <v>1645</v>
      </c>
      <c r="K164" s="650" t="s">
        <v>3221</v>
      </c>
      <c r="L164" s="651">
        <v>69.86</v>
      </c>
      <c r="M164" s="651">
        <v>139.72</v>
      </c>
      <c r="N164" s="650">
        <v>2</v>
      </c>
      <c r="O164" s="731">
        <v>1</v>
      </c>
      <c r="P164" s="651">
        <v>139.72</v>
      </c>
      <c r="Q164" s="666">
        <v>1</v>
      </c>
      <c r="R164" s="650">
        <v>2</v>
      </c>
      <c r="S164" s="666">
        <v>1</v>
      </c>
      <c r="T164" s="731">
        <v>1</v>
      </c>
      <c r="U164" s="689">
        <v>1</v>
      </c>
    </row>
    <row r="165" spans="1:21" ht="14.4" customHeight="1" x14ac:dyDescent="0.3">
      <c r="A165" s="649">
        <v>4</v>
      </c>
      <c r="B165" s="650" t="s">
        <v>3038</v>
      </c>
      <c r="C165" s="650">
        <v>89301041</v>
      </c>
      <c r="D165" s="729" t="s">
        <v>5235</v>
      </c>
      <c r="E165" s="730" t="s">
        <v>3399</v>
      </c>
      <c r="F165" s="650" t="s">
        <v>3363</v>
      </c>
      <c r="G165" s="650" t="s">
        <v>3459</v>
      </c>
      <c r="H165" s="650" t="s">
        <v>597</v>
      </c>
      <c r="I165" s="650" t="s">
        <v>3460</v>
      </c>
      <c r="J165" s="650" t="s">
        <v>3461</v>
      </c>
      <c r="K165" s="650" t="s">
        <v>1768</v>
      </c>
      <c r="L165" s="651">
        <v>97.97</v>
      </c>
      <c r="M165" s="651">
        <v>97.97</v>
      </c>
      <c r="N165" s="650">
        <v>1</v>
      </c>
      <c r="O165" s="731">
        <v>0.5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4</v>
      </c>
      <c r="B166" s="650" t="s">
        <v>3038</v>
      </c>
      <c r="C166" s="650">
        <v>89301041</v>
      </c>
      <c r="D166" s="729" t="s">
        <v>5235</v>
      </c>
      <c r="E166" s="730" t="s">
        <v>3399</v>
      </c>
      <c r="F166" s="650" t="s">
        <v>3363</v>
      </c>
      <c r="G166" s="650" t="s">
        <v>3459</v>
      </c>
      <c r="H166" s="650" t="s">
        <v>597</v>
      </c>
      <c r="I166" s="650" t="s">
        <v>3462</v>
      </c>
      <c r="J166" s="650" t="s">
        <v>3461</v>
      </c>
      <c r="K166" s="650" t="s">
        <v>759</v>
      </c>
      <c r="L166" s="651">
        <v>314.89999999999998</v>
      </c>
      <c r="M166" s="651">
        <v>314.89999999999998</v>
      </c>
      <c r="N166" s="650">
        <v>1</v>
      </c>
      <c r="O166" s="731">
        <v>0.5</v>
      </c>
      <c r="P166" s="651">
        <v>314.89999999999998</v>
      </c>
      <c r="Q166" s="666">
        <v>1</v>
      </c>
      <c r="R166" s="650">
        <v>1</v>
      </c>
      <c r="S166" s="666">
        <v>1</v>
      </c>
      <c r="T166" s="731">
        <v>0.5</v>
      </c>
      <c r="U166" s="689">
        <v>1</v>
      </c>
    </row>
    <row r="167" spans="1:21" ht="14.4" customHeight="1" x14ac:dyDescent="0.3">
      <c r="A167" s="649">
        <v>4</v>
      </c>
      <c r="B167" s="650" t="s">
        <v>3038</v>
      </c>
      <c r="C167" s="650">
        <v>89301041</v>
      </c>
      <c r="D167" s="729" t="s">
        <v>5235</v>
      </c>
      <c r="E167" s="730" t="s">
        <v>3399</v>
      </c>
      <c r="F167" s="650" t="s">
        <v>3363</v>
      </c>
      <c r="G167" s="650" t="s">
        <v>3476</v>
      </c>
      <c r="H167" s="650" t="s">
        <v>597</v>
      </c>
      <c r="I167" s="650" t="s">
        <v>1114</v>
      </c>
      <c r="J167" s="650" t="s">
        <v>3589</v>
      </c>
      <c r="K167" s="650" t="s">
        <v>3590</v>
      </c>
      <c r="L167" s="651">
        <v>91.52</v>
      </c>
      <c r="M167" s="651">
        <v>91.52</v>
      </c>
      <c r="N167" s="650">
        <v>1</v>
      </c>
      <c r="O167" s="731">
        <v>1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4</v>
      </c>
      <c r="B168" s="650" t="s">
        <v>3038</v>
      </c>
      <c r="C168" s="650">
        <v>89301041</v>
      </c>
      <c r="D168" s="729" t="s">
        <v>5235</v>
      </c>
      <c r="E168" s="730" t="s">
        <v>3399</v>
      </c>
      <c r="F168" s="650" t="s">
        <v>3363</v>
      </c>
      <c r="G168" s="650" t="s">
        <v>3515</v>
      </c>
      <c r="H168" s="650" t="s">
        <v>1281</v>
      </c>
      <c r="I168" s="650" t="s">
        <v>1461</v>
      </c>
      <c r="J168" s="650" t="s">
        <v>1462</v>
      </c>
      <c r="K168" s="650" t="s">
        <v>1463</v>
      </c>
      <c r="L168" s="651">
        <v>140.03</v>
      </c>
      <c r="M168" s="651">
        <v>280.06</v>
      </c>
      <c r="N168" s="650">
        <v>2</v>
      </c>
      <c r="O168" s="731">
        <v>1</v>
      </c>
      <c r="P168" s="651">
        <v>280.06</v>
      </c>
      <c r="Q168" s="666">
        <v>1</v>
      </c>
      <c r="R168" s="650">
        <v>2</v>
      </c>
      <c r="S168" s="666">
        <v>1</v>
      </c>
      <c r="T168" s="731">
        <v>1</v>
      </c>
      <c r="U168" s="689">
        <v>1</v>
      </c>
    </row>
    <row r="169" spans="1:21" ht="14.4" customHeight="1" x14ac:dyDescent="0.3">
      <c r="A169" s="649">
        <v>4</v>
      </c>
      <c r="B169" s="650" t="s">
        <v>3038</v>
      </c>
      <c r="C169" s="650">
        <v>89301041</v>
      </c>
      <c r="D169" s="729" t="s">
        <v>5235</v>
      </c>
      <c r="E169" s="730" t="s">
        <v>3399</v>
      </c>
      <c r="F169" s="650" t="s">
        <v>3363</v>
      </c>
      <c r="G169" s="650" t="s">
        <v>3591</v>
      </c>
      <c r="H169" s="650" t="s">
        <v>597</v>
      </c>
      <c r="I169" s="650" t="s">
        <v>3592</v>
      </c>
      <c r="J169" s="650" t="s">
        <v>731</v>
      </c>
      <c r="K169" s="650" t="s">
        <v>3593</v>
      </c>
      <c r="L169" s="651">
        <v>0</v>
      </c>
      <c r="M169" s="651">
        <v>0</v>
      </c>
      <c r="N169" s="650">
        <v>1</v>
      </c>
      <c r="O169" s="731">
        <v>0.5</v>
      </c>
      <c r="P169" s="651">
        <v>0</v>
      </c>
      <c r="Q169" s="666"/>
      <c r="R169" s="650">
        <v>1</v>
      </c>
      <c r="S169" s="666">
        <v>1</v>
      </c>
      <c r="T169" s="731">
        <v>0.5</v>
      </c>
      <c r="U169" s="689">
        <v>1</v>
      </c>
    </row>
    <row r="170" spans="1:21" ht="14.4" customHeight="1" x14ac:dyDescent="0.3">
      <c r="A170" s="649">
        <v>4</v>
      </c>
      <c r="B170" s="650" t="s">
        <v>3038</v>
      </c>
      <c r="C170" s="650">
        <v>89301041</v>
      </c>
      <c r="D170" s="729" t="s">
        <v>5235</v>
      </c>
      <c r="E170" s="730" t="s">
        <v>3399</v>
      </c>
      <c r="F170" s="650" t="s">
        <v>3363</v>
      </c>
      <c r="G170" s="650" t="s">
        <v>3594</v>
      </c>
      <c r="H170" s="650" t="s">
        <v>597</v>
      </c>
      <c r="I170" s="650" t="s">
        <v>3595</v>
      </c>
      <c r="J170" s="650" t="s">
        <v>3596</v>
      </c>
      <c r="K170" s="650" t="s">
        <v>3597</v>
      </c>
      <c r="L170" s="651">
        <v>238.94</v>
      </c>
      <c r="M170" s="651">
        <v>238.94</v>
      </c>
      <c r="N170" s="650">
        <v>1</v>
      </c>
      <c r="O170" s="731">
        <v>0.5</v>
      </c>
      <c r="P170" s="651"/>
      <c r="Q170" s="666">
        <v>0</v>
      </c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4</v>
      </c>
      <c r="B171" s="650" t="s">
        <v>3038</v>
      </c>
      <c r="C171" s="650">
        <v>89301041</v>
      </c>
      <c r="D171" s="729" t="s">
        <v>5235</v>
      </c>
      <c r="E171" s="730" t="s">
        <v>3400</v>
      </c>
      <c r="F171" s="650" t="s">
        <v>3363</v>
      </c>
      <c r="G171" s="650" t="s">
        <v>3598</v>
      </c>
      <c r="H171" s="650" t="s">
        <v>1281</v>
      </c>
      <c r="I171" s="650" t="s">
        <v>1451</v>
      </c>
      <c r="J171" s="650" t="s">
        <v>1312</v>
      </c>
      <c r="K171" s="650" t="s">
        <v>3247</v>
      </c>
      <c r="L171" s="651">
        <v>216.16</v>
      </c>
      <c r="M171" s="651">
        <v>216.16</v>
      </c>
      <c r="N171" s="650">
        <v>1</v>
      </c>
      <c r="O171" s="731">
        <v>0.5</v>
      </c>
      <c r="P171" s="651">
        <v>216.16</v>
      </c>
      <c r="Q171" s="666">
        <v>1</v>
      </c>
      <c r="R171" s="650">
        <v>1</v>
      </c>
      <c r="S171" s="666">
        <v>1</v>
      </c>
      <c r="T171" s="731">
        <v>0.5</v>
      </c>
      <c r="U171" s="689">
        <v>1</v>
      </c>
    </row>
    <row r="172" spans="1:21" ht="14.4" customHeight="1" x14ac:dyDescent="0.3">
      <c r="A172" s="649">
        <v>4</v>
      </c>
      <c r="B172" s="650" t="s">
        <v>3038</v>
      </c>
      <c r="C172" s="650">
        <v>89301041</v>
      </c>
      <c r="D172" s="729" t="s">
        <v>5235</v>
      </c>
      <c r="E172" s="730" t="s">
        <v>3400</v>
      </c>
      <c r="F172" s="650" t="s">
        <v>3363</v>
      </c>
      <c r="G172" s="650" t="s">
        <v>3599</v>
      </c>
      <c r="H172" s="650" t="s">
        <v>1281</v>
      </c>
      <c r="I172" s="650" t="s">
        <v>3600</v>
      </c>
      <c r="J172" s="650" t="s">
        <v>3601</v>
      </c>
      <c r="K172" s="650" t="s">
        <v>3199</v>
      </c>
      <c r="L172" s="651">
        <v>41.55</v>
      </c>
      <c r="M172" s="651">
        <v>41.55</v>
      </c>
      <c r="N172" s="650">
        <v>1</v>
      </c>
      <c r="O172" s="731">
        <v>1</v>
      </c>
      <c r="P172" s="651">
        <v>41.55</v>
      </c>
      <c r="Q172" s="666">
        <v>1</v>
      </c>
      <c r="R172" s="650">
        <v>1</v>
      </c>
      <c r="S172" s="666">
        <v>1</v>
      </c>
      <c r="T172" s="731">
        <v>1</v>
      </c>
      <c r="U172" s="689">
        <v>1</v>
      </c>
    </row>
    <row r="173" spans="1:21" ht="14.4" customHeight="1" x14ac:dyDescent="0.3">
      <c r="A173" s="649">
        <v>4</v>
      </c>
      <c r="B173" s="650" t="s">
        <v>3038</v>
      </c>
      <c r="C173" s="650">
        <v>89301041</v>
      </c>
      <c r="D173" s="729" t="s">
        <v>5235</v>
      </c>
      <c r="E173" s="730" t="s">
        <v>3400</v>
      </c>
      <c r="F173" s="650" t="s">
        <v>3363</v>
      </c>
      <c r="G173" s="650" t="s">
        <v>3453</v>
      </c>
      <c r="H173" s="650" t="s">
        <v>597</v>
      </c>
      <c r="I173" s="650" t="s">
        <v>886</v>
      </c>
      <c r="J173" s="650" t="s">
        <v>3454</v>
      </c>
      <c r="K173" s="650" t="s">
        <v>3455</v>
      </c>
      <c r="L173" s="651">
        <v>56.01</v>
      </c>
      <c r="M173" s="651">
        <v>112.02</v>
      </c>
      <c r="N173" s="650">
        <v>2</v>
      </c>
      <c r="O173" s="731">
        <v>1</v>
      </c>
      <c r="P173" s="651">
        <v>112.02</v>
      </c>
      <c r="Q173" s="666">
        <v>1</v>
      </c>
      <c r="R173" s="650">
        <v>2</v>
      </c>
      <c r="S173" s="666">
        <v>1</v>
      </c>
      <c r="T173" s="731">
        <v>1</v>
      </c>
      <c r="U173" s="689">
        <v>1</v>
      </c>
    </row>
    <row r="174" spans="1:21" ht="14.4" customHeight="1" x14ac:dyDescent="0.3">
      <c r="A174" s="649">
        <v>4</v>
      </c>
      <c r="B174" s="650" t="s">
        <v>3038</v>
      </c>
      <c r="C174" s="650">
        <v>89301041</v>
      </c>
      <c r="D174" s="729" t="s">
        <v>5235</v>
      </c>
      <c r="E174" s="730" t="s">
        <v>3400</v>
      </c>
      <c r="F174" s="650" t="s">
        <v>3363</v>
      </c>
      <c r="G174" s="650" t="s">
        <v>3530</v>
      </c>
      <c r="H174" s="650" t="s">
        <v>597</v>
      </c>
      <c r="I174" s="650" t="s">
        <v>823</v>
      </c>
      <c r="J174" s="650" t="s">
        <v>1100</v>
      </c>
      <c r="K174" s="650" t="s">
        <v>3531</v>
      </c>
      <c r="L174" s="651">
        <v>33.68</v>
      </c>
      <c r="M174" s="651">
        <v>33.68</v>
      </c>
      <c r="N174" s="650">
        <v>1</v>
      </c>
      <c r="O174" s="731">
        <v>0.5</v>
      </c>
      <c r="P174" s="651">
        <v>33.68</v>
      </c>
      <c r="Q174" s="666">
        <v>1</v>
      </c>
      <c r="R174" s="650">
        <v>1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4</v>
      </c>
      <c r="B175" s="650" t="s">
        <v>3038</v>
      </c>
      <c r="C175" s="650">
        <v>89301041</v>
      </c>
      <c r="D175" s="729" t="s">
        <v>5235</v>
      </c>
      <c r="E175" s="730" t="s">
        <v>3400</v>
      </c>
      <c r="F175" s="650" t="s">
        <v>3363</v>
      </c>
      <c r="G175" s="650" t="s">
        <v>3440</v>
      </c>
      <c r="H175" s="650" t="s">
        <v>1281</v>
      </c>
      <c r="I175" s="650" t="s">
        <v>1318</v>
      </c>
      <c r="J175" s="650" t="s">
        <v>1319</v>
      </c>
      <c r="K175" s="650" t="s">
        <v>1320</v>
      </c>
      <c r="L175" s="651">
        <v>937.93</v>
      </c>
      <c r="M175" s="651">
        <v>1875.86</v>
      </c>
      <c r="N175" s="650">
        <v>2</v>
      </c>
      <c r="O175" s="731">
        <v>2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4</v>
      </c>
      <c r="B176" s="650" t="s">
        <v>3038</v>
      </c>
      <c r="C176" s="650">
        <v>89301041</v>
      </c>
      <c r="D176" s="729" t="s">
        <v>5235</v>
      </c>
      <c r="E176" s="730" t="s">
        <v>3400</v>
      </c>
      <c r="F176" s="650" t="s">
        <v>3363</v>
      </c>
      <c r="G176" s="650" t="s">
        <v>3459</v>
      </c>
      <c r="H176" s="650" t="s">
        <v>597</v>
      </c>
      <c r="I176" s="650" t="s">
        <v>3462</v>
      </c>
      <c r="J176" s="650" t="s">
        <v>3461</v>
      </c>
      <c r="K176" s="650" t="s">
        <v>759</v>
      </c>
      <c r="L176" s="651">
        <v>314.89999999999998</v>
      </c>
      <c r="M176" s="651">
        <v>314.89999999999998</v>
      </c>
      <c r="N176" s="650">
        <v>1</v>
      </c>
      <c r="O176" s="731">
        <v>1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4</v>
      </c>
      <c r="B177" s="650" t="s">
        <v>3038</v>
      </c>
      <c r="C177" s="650">
        <v>89301041</v>
      </c>
      <c r="D177" s="729" t="s">
        <v>5235</v>
      </c>
      <c r="E177" s="730" t="s">
        <v>3400</v>
      </c>
      <c r="F177" s="650" t="s">
        <v>3363</v>
      </c>
      <c r="G177" s="650" t="s">
        <v>3567</v>
      </c>
      <c r="H177" s="650" t="s">
        <v>597</v>
      </c>
      <c r="I177" s="650" t="s">
        <v>3568</v>
      </c>
      <c r="J177" s="650" t="s">
        <v>723</v>
      </c>
      <c r="K177" s="650" t="s">
        <v>3569</v>
      </c>
      <c r="L177" s="651">
        <v>0</v>
      </c>
      <c r="M177" s="651">
        <v>0</v>
      </c>
      <c r="N177" s="650">
        <v>1</v>
      </c>
      <c r="O177" s="731">
        <v>0.5</v>
      </c>
      <c r="P177" s="651">
        <v>0</v>
      </c>
      <c r="Q177" s="666"/>
      <c r="R177" s="650">
        <v>1</v>
      </c>
      <c r="S177" s="666">
        <v>1</v>
      </c>
      <c r="T177" s="731">
        <v>0.5</v>
      </c>
      <c r="U177" s="689">
        <v>1</v>
      </c>
    </row>
    <row r="178" spans="1:21" ht="14.4" customHeight="1" x14ac:dyDescent="0.3">
      <c r="A178" s="649">
        <v>4</v>
      </c>
      <c r="B178" s="650" t="s">
        <v>3038</v>
      </c>
      <c r="C178" s="650">
        <v>89301041</v>
      </c>
      <c r="D178" s="729" t="s">
        <v>5235</v>
      </c>
      <c r="E178" s="730" t="s">
        <v>3400</v>
      </c>
      <c r="F178" s="650" t="s">
        <v>3363</v>
      </c>
      <c r="G178" s="650" t="s">
        <v>3441</v>
      </c>
      <c r="H178" s="650" t="s">
        <v>1281</v>
      </c>
      <c r="I178" s="650" t="s">
        <v>3602</v>
      </c>
      <c r="J178" s="650" t="s">
        <v>3603</v>
      </c>
      <c r="K178" s="650" t="s">
        <v>3604</v>
      </c>
      <c r="L178" s="651">
        <v>84.89</v>
      </c>
      <c r="M178" s="651">
        <v>848.9</v>
      </c>
      <c r="N178" s="650">
        <v>10</v>
      </c>
      <c r="O178" s="731">
        <v>0.5</v>
      </c>
      <c r="P178" s="651">
        <v>848.9</v>
      </c>
      <c r="Q178" s="666">
        <v>1</v>
      </c>
      <c r="R178" s="650">
        <v>10</v>
      </c>
      <c r="S178" s="666">
        <v>1</v>
      </c>
      <c r="T178" s="731">
        <v>0.5</v>
      </c>
      <c r="U178" s="689">
        <v>1</v>
      </c>
    </row>
    <row r="179" spans="1:21" ht="14.4" customHeight="1" x14ac:dyDescent="0.3">
      <c r="A179" s="649">
        <v>4</v>
      </c>
      <c r="B179" s="650" t="s">
        <v>3038</v>
      </c>
      <c r="C179" s="650">
        <v>89301041</v>
      </c>
      <c r="D179" s="729" t="s">
        <v>5235</v>
      </c>
      <c r="E179" s="730" t="s">
        <v>3401</v>
      </c>
      <c r="F179" s="650" t="s">
        <v>3363</v>
      </c>
      <c r="G179" s="650" t="s">
        <v>3419</v>
      </c>
      <c r="H179" s="650" t="s">
        <v>597</v>
      </c>
      <c r="I179" s="650" t="s">
        <v>1544</v>
      </c>
      <c r="J179" s="650" t="s">
        <v>3203</v>
      </c>
      <c r="K179" s="650" t="s">
        <v>3204</v>
      </c>
      <c r="L179" s="651">
        <v>333.31</v>
      </c>
      <c r="M179" s="651">
        <v>333.31</v>
      </c>
      <c r="N179" s="650">
        <v>1</v>
      </c>
      <c r="O179" s="731">
        <v>1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4</v>
      </c>
      <c r="B180" s="650" t="s">
        <v>3038</v>
      </c>
      <c r="C180" s="650">
        <v>89301041</v>
      </c>
      <c r="D180" s="729" t="s">
        <v>5235</v>
      </c>
      <c r="E180" s="730" t="s">
        <v>3401</v>
      </c>
      <c r="F180" s="650" t="s">
        <v>3363</v>
      </c>
      <c r="G180" s="650" t="s">
        <v>3440</v>
      </c>
      <c r="H180" s="650" t="s">
        <v>1281</v>
      </c>
      <c r="I180" s="650" t="s">
        <v>1318</v>
      </c>
      <c r="J180" s="650" t="s">
        <v>1319</v>
      </c>
      <c r="K180" s="650" t="s">
        <v>1320</v>
      </c>
      <c r="L180" s="651">
        <v>937.93</v>
      </c>
      <c r="M180" s="651">
        <v>937.93</v>
      </c>
      <c r="N180" s="650">
        <v>1</v>
      </c>
      <c r="O180" s="731">
        <v>1</v>
      </c>
      <c r="P180" s="651">
        <v>937.93</v>
      </c>
      <c r="Q180" s="666">
        <v>1</v>
      </c>
      <c r="R180" s="650">
        <v>1</v>
      </c>
      <c r="S180" s="666">
        <v>1</v>
      </c>
      <c r="T180" s="731">
        <v>1</v>
      </c>
      <c r="U180" s="689">
        <v>1</v>
      </c>
    </row>
    <row r="181" spans="1:21" ht="14.4" customHeight="1" x14ac:dyDescent="0.3">
      <c r="A181" s="649">
        <v>4</v>
      </c>
      <c r="B181" s="650" t="s">
        <v>3038</v>
      </c>
      <c r="C181" s="650">
        <v>89301041</v>
      </c>
      <c r="D181" s="729" t="s">
        <v>5235</v>
      </c>
      <c r="E181" s="730" t="s">
        <v>3401</v>
      </c>
      <c r="F181" s="650" t="s">
        <v>3363</v>
      </c>
      <c r="G181" s="650" t="s">
        <v>3440</v>
      </c>
      <c r="H181" s="650" t="s">
        <v>1281</v>
      </c>
      <c r="I181" s="650" t="s">
        <v>1325</v>
      </c>
      <c r="J181" s="650" t="s">
        <v>1319</v>
      </c>
      <c r="K181" s="650" t="s">
        <v>1326</v>
      </c>
      <c r="L181" s="651">
        <v>1458.07</v>
      </c>
      <c r="M181" s="651">
        <v>1458.07</v>
      </c>
      <c r="N181" s="650">
        <v>1</v>
      </c>
      <c r="O181" s="731">
        <v>1</v>
      </c>
      <c r="P181" s="651">
        <v>1458.07</v>
      </c>
      <c r="Q181" s="666">
        <v>1</v>
      </c>
      <c r="R181" s="650">
        <v>1</v>
      </c>
      <c r="S181" s="666">
        <v>1</v>
      </c>
      <c r="T181" s="731">
        <v>1</v>
      </c>
      <c r="U181" s="689">
        <v>1</v>
      </c>
    </row>
    <row r="182" spans="1:21" ht="14.4" customHeight="1" x14ac:dyDescent="0.3">
      <c r="A182" s="649">
        <v>4</v>
      </c>
      <c r="B182" s="650" t="s">
        <v>3038</v>
      </c>
      <c r="C182" s="650">
        <v>89301041</v>
      </c>
      <c r="D182" s="729" t="s">
        <v>5235</v>
      </c>
      <c r="E182" s="730" t="s">
        <v>3401</v>
      </c>
      <c r="F182" s="650" t="s">
        <v>3363</v>
      </c>
      <c r="G182" s="650" t="s">
        <v>3435</v>
      </c>
      <c r="H182" s="650" t="s">
        <v>597</v>
      </c>
      <c r="I182" s="650" t="s">
        <v>1548</v>
      </c>
      <c r="J182" s="650" t="s">
        <v>1549</v>
      </c>
      <c r="K182" s="650" t="s">
        <v>3437</v>
      </c>
      <c r="L182" s="651">
        <v>23.46</v>
      </c>
      <c r="M182" s="651">
        <v>70.38</v>
      </c>
      <c r="N182" s="650">
        <v>3</v>
      </c>
      <c r="O182" s="731">
        <v>2</v>
      </c>
      <c r="P182" s="651">
        <v>46.92</v>
      </c>
      <c r="Q182" s="666">
        <v>0.66666666666666674</v>
      </c>
      <c r="R182" s="650">
        <v>2</v>
      </c>
      <c r="S182" s="666">
        <v>0.66666666666666663</v>
      </c>
      <c r="T182" s="731">
        <v>1</v>
      </c>
      <c r="U182" s="689">
        <v>0.5</v>
      </c>
    </row>
    <row r="183" spans="1:21" ht="14.4" customHeight="1" x14ac:dyDescent="0.3">
      <c r="A183" s="649">
        <v>4</v>
      </c>
      <c r="B183" s="650" t="s">
        <v>3038</v>
      </c>
      <c r="C183" s="650">
        <v>89301041</v>
      </c>
      <c r="D183" s="729" t="s">
        <v>5235</v>
      </c>
      <c r="E183" s="730" t="s">
        <v>3404</v>
      </c>
      <c r="F183" s="650" t="s">
        <v>3363</v>
      </c>
      <c r="G183" s="650" t="s">
        <v>3419</v>
      </c>
      <c r="H183" s="650" t="s">
        <v>597</v>
      </c>
      <c r="I183" s="650" t="s">
        <v>1544</v>
      </c>
      <c r="J183" s="650" t="s">
        <v>3203</v>
      </c>
      <c r="K183" s="650" t="s">
        <v>3204</v>
      </c>
      <c r="L183" s="651">
        <v>156.86000000000001</v>
      </c>
      <c r="M183" s="651">
        <v>156.86000000000001</v>
      </c>
      <c r="N183" s="650">
        <v>1</v>
      </c>
      <c r="O183" s="731">
        <v>1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4</v>
      </c>
      <c r="B184" s="650" t="s">
        <v>3038</v>
      </c>
      <c r="C184" s="650">
        <v>89301041</v>
      </c>
      <c r="D184" s="729" t="s">
        <v>5235</v>
      </c>
      <c r="E184" s="730" t="s">
        <v>3404</v>
      </c>
      <c r="F184" s="650" t="s">
        <v>3363</v>
      </c>
      <c r="G184" s="650" t="s">
        <v>3520</v>
      </c>
      <c r="H184" s="650" t="s">
        <v>1281</v>
      </c>
      <c r="I184" s="650" t="s">
        <v>2392</v>
      </c>
      <c r="J184" s="650" t="s">
        <v>2393</v>
      </c>
      <c r="K184" s="650" t="s">
        <v>3209</v>
      </c>
      <c r="L184" s="651">
        <v>69.86</v>
      </c>
      <c r="M184" s="651">
        <v>69.86</v>
      </c>
      <c r="N184" s="650">
        <v>1</v>
      </c>
      <c r="O184" s="731">
        <v>1</v>
      </c>
      <c r="P184" s="651"/>
      <c r="Q184" s="666">
        <v>0</v>
      </c>
      <c r="R184" s="650"/>
      <c r="S184" s="666">
        <v>0</v>
      </c>
      <c r="T184" s="731"/>
      <c r="U184" s="689">
        <v>0</v>
      </c>
    </row>
    <row r="185" spans="1:21" ht="14.4" customHeight="1" x14ac:dyDescent="0.3">
      <c r="A185" s="649">
        <v>4</v>
      </c>
      <c r="B185" s="650" t="s">
        <v>3038</v>
      </c>
      <c r="C185" s="650">
        <v>89301041</v>
      </c>
      <c r="D185" s="729" t="s">
        <v>5235</v>
      </c>
      <c r="E185" s="730" t="s">
        <v>3404</v>
      </c>
      <c r="F185" s="650" t="s">
        <v>3363</v>
      </c>
      <c r="G185" s="650" t="s">
        <v>3440</v>
      </c>
      <c r="H185" s="650" t="s">
        <v>1281</v>
      </c>
      <c r="I185" s="650" t="s">
        <v>1448</v>
      </c>
      <c r="J185" s="650" t="s">
        <v>1319</v>
      </c>
      <c r="K185" s="650" t="s">
        <v>1449</v>
      </c>
      <c r="L185" s="651">
        <v>625.29</v>
      </c>
      <c r="M185" s="651">
        <v>625.29</v>
      </c>
      <c r="N185" s="650">
        <v>1</v>
      </c>
      <c r="O185" s="731">
        <v>1</v>
      </c>
      <c r="P185" s="651">
        <v>625.29</v>
      </c>
      <c r="Q185" s="666">
        <v>1</v>
      </c>
      <c r="R185" s="650">
        <v>1</v>
      </c>
      <c r="S185" s="666">
        <v>1</v>
      </c>
      <c r="T185" s="731">
        <v>1</v>
      </c>
      <c r="U185" s="689">
        <v>1</v>
      </c>
    </row>
    <row r="186" spans="1:21" ht="14.4" customHeight="1" x14ac:dyDescent="0.3">
      <c r="A186" s="649">
        <v>4</v>
      </c>
      <c r="B186" s="650" t="s">
        <v>3038</v>
      </c>
      <c r="C186" s="650">
        <v>89301041</v>
      </c>
      <c r="D186" s="729" t="s">
        <v>5235</v>
      </c>
      <c r="E186" s="730" t="s">
        <v>3404</v>
      </c>
      <c r="F186" s="650" t="s">
        <v>3363</v>
      </c>
      <c r="G186" s="650" t="s">
        <v>3459</v>
      </c>
      <c r="H186" s="650" t="s">
        <v>597</v>
      </c>
      <c r="I186" s="650" t="s">
        <v>757</v>
      </c>
      <c r="J186" s="650" t="s">
        <v>758</v>
      </c>
      <c r="K186" s="650" t="s">
        <v>3513</v>
      </c>
      <c r="L186" s="651">
        <v>314.89999999999998</v>
      </c>
      <c r="M186" s="651">
        <v>314.89999999999998</v>
      </c>
      <c r="N186" s="650">
        <v>1</v>
      </c>
      <c r="O186" s="731">
        <v>0.5</v>
      </c>
      <c r="P186" s="651">
        <v>314.89999999999998</v>
      </c>
      <c r="Q186" s="666">
        <v>1</v>
      </c>
      <c r="R186" s="650">
        <v>1</v>
      </c>
      <c r="S186" s="666">
        <v>1</v>
      </c>
      <c r="T186" s="731">
        <v>0.5</v>
      </c>
      <c r="U186" s="689">
        <v>1</v>
      </c>
    </row>
    <row r="187" spans="1:21" ht="14.4" customHeight="1" x14ac:dyDescent="0.3">
      <c r="A187" s="649">
        <v>4</v>
      </c>
      <c r="B187" s="650" t="s">
        <v>3038</v>
      </c>
      <c r="C187" s="650">
        <v>89301041</v>
      </c>
      <c r="D187" s="729" t="s">
        <v>5235</v>
      </c>
      <c r="E187" s="730" t="s">
        <v>3404</v>
      </c>
      <c r="F187" s="650" t="s">
        <v>3363</v>
      </c>
      <c r="G187" s="650" t="s">
        <v>3515</v>
      </c>
      <c r="H187" s="650" t="s">
        <v>1281</v>
      </c>
      <c r="I187" s="650" t="s">
        <v>2254</v>
      </c>
      <c r="J187" s="650" t="s">
        <v>1462</v>
      </c>
      <c r="K187" s="650" t="s">
        <v>2255</v>
      </c>
      <c r="L187" s="651">
        <v>56.01</v>
      </c>
      <c r="M187" s="651">
        <v>56.01</v>
      </c>
      <c r="N187" s="650">
        <v>1</v>
      </c>
      <c r="O187" s="731">
        <v>0.5</v>
      </c>
      <c r="P187" s="651">
        <v>56.01</v>
      </c>
      <c r="Q187" s="666">
        <v>1</v>
      </c>
      <c r="R187" s="650">
        <v>1</v>
      </c>
      <c r="S187" s="666">
        <v>1</v>
      </c>
      <c r="T187" s="731">
        <v>0.5</v>
      </c>
      <c r="U187" s="689">
        <v>1</v>
      </c>
    </row>
    <row r="188" spans="1:21" ht="14.4" customHeight="1" x14ac:dyDescent="0.3">
      <c r="A188" s="649">
        <v>4</v>
      </c>
      <c r="B188" s="650" t="s">
        <v>3038</v>
      </c>
      <c r="C188" s="650">
        <v>89301041</v>
      </c>
      <c r="D188" s="729" t="s">
        <v>5235</v>
      </c>
      <c r="E188" s="730" t="s">
        <v>3405</v>
      </c>
      <c r="F188" s="650" t="s">
        <v>3363</v>
      </c>
      <c r="G188" s="650" t="s">
        <v>3419</v>
      </c>
      <c r="H188" s="650" t="s">
        <v>597</v>
      </c>
      <c r="I188" s="650" t="s">
        <v>1544</v>
      </c>
      <c r="J188" s="650" t="s">
        <v>3203</v>
      </c>
      <c r="K188" s="650" t="s">
        <v>3204</v>
      </c>
      <c r="L188" s="651">
        <v>156.86000000000001</v>
      </c>
      <c r="M188" s="651">
        <v>156.86000000000001</v>
      </c>
      <c r="N188" s="650">
        <v>1</v>
      </c>
      <c r="O188" s="731">
        <v>0.5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4</v>
      </c>
      <c r="B189" s="650" t="s">
        <v>3038</v>
      </c>
      <c r="C189" s="650">
        <v>89301041</v>
      </c>
      <c r="D189" s="729" t="s">
        <v>5235</v>
      </c>
      <c r="E189" s="730" t="s">
        <v>3405</v>
      </c>
      <c r="F189" s="650" t="s">
        <v>3363</v>
      </c>
      <c r="G189" s="650" t="s">
        <v>3579</v>
      </c>
      <c r="H189" s="650" t="s">
        <v>597</v>
      </c>
      <c r="I189" s="650" t="s">
        <v>3605</v>
      </c>
      <c r="J189" s="650" t="s">
        <v>934</v>
      </c>
      <c r="K189" s="650" t="s">
        <v>3606</v>
      </c>
      <c r="L189" s="651">
        <v>0</v>
      </c>
      <c r="M189" s="651">
        <v>0</v>
      </c>
      <c r="N189" s="650">
        <v>1</v>
      </c>
      <c r="O189" s="731">
        <v>0.5</v>
      </c>
      <c r="P189" s="651"/>
      <c r="Q189" s="666"/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4</v>
      </c>
      <c r="B190" s="650" t="s">
        <v>3038</v>
      </c>
      <c r="C190" s="650">
        <v>89301041</v>
      </c>
      <c r="D190" s="729" t="s">
        <v>5235</v>
      </c>
      <c r="E190" s="730" t="s">
        <v>3405</v>
      </c>
      <c r="F190" s="650" t="s">
        <v>3363</v>
      </c>
      <c r="G190" s="650" t="s">
        <v>3416</v>
      </c>
      <c r="H190" s="650" t="s">
        <v>597</v>
      </c>
      <c r="I190" s="650" t="s">
        <v>1747</v>
      </c>
      <c r="J190" s="650" t="s">
        <v>1748</v>
      </c>
      <c r="K190" s="650" t="s">
        <v>3417</v>
      </c>
      <c r="L190" s="651">
        <v>709.97</v>
      </c>
      <c r="M190" s="651">
        <v>1419.94</v>
      </c>
      <c r="N190" s="650">
        <v>2</v>
      </c>
      <c r="O190" s="731">
        <v>0.5</v>
      </c>
      <c r="P190" s="651">
        <v>1419.94</v>
      </c>
      <c r="Q190" s="666">
        <v>1</v>
      </c>
      <c r="R190" s="650">
        <v>2</v>
      </c>
      <c r="S190" s="666">
        <v>1</v>
      </c>
      <c r="T190" s="731">
        <v>0.5</v>
      </c>
      <c r="U190" s="689">
        <v>1</v>
      </c>
    </row>
    <row r="191" spans="1:21" ht="14.4" customHeight="1" x14ac:dyDescent="0.3">
      <c r="A191" s="649">
        <v>4</v>
      </c>
      <c r="B191" s="650" t="s">
        <v>3038</v>
      </c>
      <c r="C191" s="650">
        <v>89301041</v>
      </c>
      <c r="D191" s="729" t="s">
        <v>5235</v>
      </c>
      <c r="E191" s="730" t="s">
        <v>3405</v>
      </c>
      <c r="F191" s="650" t="s">
        <v>3363</v>
      </c>
      <c r="G191" s="650" t="s">
        <v>3527</v>
      </c>
      <c r="H191" s="650" t="s">
        <v>597</v>
      </c>
      <c r="I191" s="650" t="s">
        <v>3528</v>
      </c>
      <c r="J191" s="650" t="s">
        <v>1958</v>
      </c>
      <c r="K191" s="650" t="s">
        <v>3529</v>
      </c>
      <c r="L191" s="651">
        <v>0</v>
      </c>
      <c r="M191" s="651">
        <v>0</v>
      </c>
      <c r="N191" s="650">
        <v>1</v>
      </c>
      <c r="O191" s="731">
        <v>0.5</v>
      </c>
      <c r="P191" s="651">
        <v>0</v>
      </c>
      <c r="Q191" s="666"/>
      <c r="R191" s="650">
        <v>1</v>
      </c>
      <c r="S191" s="666">
        <v>1</v>
      </c>
      <c r="T191" s="731">
        <v>0.5</v>
      </c>
      <c r="U191" s="689">
        <v>1</v>
      </c>
    </row>
    <row r="192" spans="1:21" ht="14.4" customHeight="1" x14ac:dyDescent="0.3">
      <c r="A192" s="649">
        <v>4</v>
      </c>
      <c r="B192" s="650" t="s">
        <v>3038</v>
      </c>
      <c r="C192" s="650">
        <v>89301041</v>
      </c>
      <c r="D192" s="729" t="s">
        <v>5235</v>
      </c>
      <c r="E192" s="730" t="s">
        <v>3405</v>
      </c>
      <c r="F192" s="650" t="s">
        <v>3363</v>
      </c>
      <c r="G192" s="650" t="s">
        <v>3440</v>
      </c>
      <c r="H192" s="650" t="s">
        <v>1281</v>
      </c>
      <c r="I192" s="650" t="s">
        <v>1322</v>
      </c>
      <c r="J192" s="650" t="s">
        <v>1319</v>
      </c>
      <c r="K192" s="650" t="s">
        <v>1323</v>
      </c>
      <c r="L192" s="651">
        <v>1166.47</v>
      </c>
      <c r="M192" s="651">
        <v>2332.94</v>
      </c>
      <c r="N192" s="650">
        <v>2</v>
      </c>
      <c r="O192" s="731">
        <v>1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4</v>
      </c>
      <c r="B193" s="650" t="s">
        <v>3038</v>
      </c>
      <c r="C193" s="650">
        <v>89301041</v>
      </c>
      <c r="D193" s="729" t="s">
        <v>5235</v>
      </c>
      <c r="E193" s="730" t="s">
        <v>3405</v>
      </c>
      <c r="F193" s="650" t="s">
        <v>3363</v>
      </c>
      <c r="G193" s="650" t="s">
        <v>3440</v>
      </c>
      <c r="H193" s="650" t="s">
        <v>1281</v>
      </c>
      <c r="I193" s="650" t="s">
        <v>1325</v>
      </c>
      <c r="J193" s="650" t="s">
        <v>1319</v>
      </c>
      <c r="K193" s="650" t="s">
        <v>1326</v>
      </c>
      <c r="L193" s="651">
        <v>1458.07</v>
      </c>
      <c r="M193" s="651">
        <v>1458.07</v>
      </c>
      <c r="N193" s="650">
        <v>1</v>
      </c>
      <c r="O193" s="731">
        <v>1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4</v>
      </c>
      <c r="B194" s="650" t="s">
        <v>3038</v>
      </c>
      <c r="C194" s="650">
        <v>89301041</v>
      </c>
      <c r="D194" s="729" t="s">
        <v>5235</v>
      </c>
      <c r="E194" s="730" t="s">
        <v>3405</v>
      </c>
      <c r="F194" s="650" t="s">
        <v>3363</v>
      </c>
      <c r="G194" s="650" t="s">
        <v>3440</v>
      </c>
      <c r="H194" s="650" t="s">
        <v>1281</v>
      </c>
      <c r="I194" s="650" t="s">
        <v>2249</v>
      </c>
      <c r="J194" s="650" t="s">
        <v>2243</v>
      </c>
      <c r="K194" s="650" t="s">
        <v>1326</v>
      </c>
      <c r="L194" s="651">
        <v>2916.16</v>
      </c>
      <c r="M194" s="651">
        <v>2916.16</v>
      </c>
      <c r="N194" s="650">
        <v>1</v>
      </c>
      <c r="O194" s="731"/>
      <c r="P194" s="651"/>
      <c r="Q194" s="666">
        <v>0</v>
      </c>
      <c r="R194" s="650"/>
      <c r="S194" s="666">
        <v>0</v>
      </c>
      <c r="T194" s="731"/>
      <c r="U194" s="689"/>
    </row>
    <row r="195" spans="1:21" ht="14.4" customHeight="1" x14ac:dyDescent="0.3">
      <c r="A195" s="649">
        <v>4</v>
      </c>
      <c r="B195" s="650" t="s">
        <v>3038</v>
      </c>
      <c r="C195" s="650">
        <v>89301041</v>
      </c>
      <c r="D195" s="729" t="s">
        <v>5235</v>
      </c>
      <c r="E195" s="730" t="s">
        <v>3405</v>
      </c>
      <c r="F195" s="650" t="s">
        <v>3363</v>
      </c>
      <c r="G195" s="650" t="s">
        <v>3459</v>
      </c>
      <c r="H195" s="650" t="s">
        <v>597</v>
      </c>
      <c r="I195" s="650" t="s">
        <v>3462</v>
      </c>
      <c r="J195" s="650" t="s">
        <v>3461</v>
      </c>
      <c r="K195" s="650" t="s">
        <v>759</v>
      </c>
      <c r="L195" s="651">
        <v>314.89999999999998</v>
      </c>
      <c r="M195" s="651">
        <v>314.89999999999998</v>
      </c>
      <c r="N195" s="650">
        <v>1</v>
      </c>
      <c r="O195" s="731">
        <v>0.5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4</v>
      </c>
      <c r="B196" s="650" t="s">
        <v>3038</v>
      </c>
      <c r="C196" s="650">
        <v>89301041</v>
      </c>
      <c r="D196" s="729" t="s">
        <v>5235</v>
      </c>
      <c r="E196" s="730" t="s">
        <v>3405</v>
      </c>
      <c r="F196" s="650" t="s">
        <v>3363</v>
      </c>
      <c r="G196" s="650" t="s">
        <v>3480</v>
      </c>
      <c r="H196" s="650" t="s">
        <v>597</v>
      </c>
      <c r="I196" s="650" t="s">
        <v>808</v>
      </c>
      <c r="J196" s="650" t="s">
        <v>3481</v>
      </c>
      <c r="K196" s="650" t="s">
        <v>3482</v>
      </c>
      <c r="L196" s="651">
        <v>0</v>
      </c>
      <c r="M196" s="651">
        <v>0</v>
      </c>
      <c r="N196" s="650">
        <v>1</v>
      </c>
      <c r="O196" s="731">
        <v>0.5</v>
      </c>
      <c r="P196" s="651"/>
      <c r="Q196" s="666"/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4</v>
      </c>
      <c r="B197" s="650" t="s">
        <v>3038</v>
      </c>
      <c r="C197" s="650">
        <v>89301041</v>
      </c>
      <c r="D197" s="729" t="s">
        <v>5235</v>
      </c>
      <c r="E197" s="730" t="s">
        <v>3406</v>
      </c>
      <c r="F197" s="650" t="s">
        <v>3365</v>
      </c>
      <c r="G197" s="650" t="s">
        <v>3466</v>
      </c>
      <c r="H197" s="650" t="s">
        <v>597</v>
      </c>
      <c r="I197" s="650" t="s">
        <v>3607</v>
      </c>
      <c r="J197" s="650" t="s">
        <v>3608</v>
      </c>
      <c r="K197" s="650" t="s">
        <v>3609</v>
      </c>
      <c r="L197" s="651">
        <v>900</v>
      </c>
      <c r="M197" s="651">
        <v>900</v>
      </c>
      <c r="N197" s="650">
        <v>1</v>
      </c>
      <c r="O197" s="731">
        <v>1</v>
      </c>
      <c r="P197" s="651">
        <v>900</v>
      </c>
      <c r="Q197" s="666">
        <v>1</v>
      </c>
      <c r="R197" s="650">
        <v>1</v>
      </c>
      <c r="S197" s="666">
        <v>1</v>
      </c>
      <c r="T197" s="731">
        <v>1</v>
      </c>
      <c r="U197" s="689">
        <v>1</v>
      </c>
    </row>
    <row r="198" spans="1:21" ht="14.4" customHeight="1" x14ac:dyDescent="0.3">
      <c r="A198" s="649">
        <v>4</v>
      </c>
      <c r="B198" s="650" t="s">
        <v>3038</v>
      </c>
      <c r="C198" s="650">
        <v>89301041</v>
      </c>
      <c r="D198" s="729" t="s">
        <v>5235</v>
      </c>
      <c r="E198" s="730" t="s">
        <v>3407</v>
      </c>
      <c r="F198" s="650" t="s">
        <v>3363</v>
      </c>
      <c r="G198" s="650" t="s">
        <v>3419</v>
      </c>
      <c r="H198" s="650" t="s">
        <v>597</v>
      </c>
      <c r="I198" s="650" t="s">
        <v>1544</v>
      </c>
      <c r="J198" s="650" t="s">
        <v>3203</v>
      </c>
      <c r="K198" s="650" t="s">
        <v>3204</v>
      </c>
      <c r="L198" s="651">
        <v>156.86000000000001</v>
      </c>
      <c r="M198" s="651">
        <v>156.86000000000001</v>
      </c>
      <c r="N198" s="650">
        <v>1</v>
      </c>
      <c r="O198" s="731">
        <v>0.5</v>
      </c>
      <c r="P198" s="651">
        <v>156.86000000000001</v>
      </c>
      <c r="Q198" s="666">
        <v>1</v>
      </c>
      <c r="R198" s="650">
        <v>1</v>
      </c>
      <c r="S198" s="666">
        <v>1</v>
      </c>
      <c r="T198" s="731">
        <v>0.5</v>
      </c>
      <c r="U198" s="689">
        <v>1</v>
      </c>
    </row>
    <row r="199" spans="1:21" ht="14.4" customHeight="1" x14ac:dyDescent="0.3">
      <c r="A199" s="649">
        <v>4</v>
      </c>
      <c r="B199" s="650" t="s">
        <v>3038</v>
      </c>
      <c r="C199" s="650">
        <v>89301041</v>
      </c>
      <c r="D199" s="729" t="s">
        <v>5235</v>
      </c>
      <c r="E199" s="730" t="s">
        <v>3407</v>
      </c>
      <c r="F199" s="650" t="s">
        <v>3363</v>
      </c>
      <c r="G199" s="650" t="s">
        <v>3419</v>
      </c>
      <c r="H199" s="650" t="s">
        <v>597</v>
      </c>
      <c r="I199" s="650" t="s">
        <v>2376</v>
      </c>
      <c r="J199" s="650" t="s">
        <v>3290</v>
      </c>
      <c r="K199" s="650" t="s">
        <v>3291</v>
      </c>
      <c r="L199" s="651">
        <v>333.31</v>
      </c>
      <c r="M199" s="651">
        <v>333.31</v>
      </c>
      <c r="N199" s="650">
        <v>1</v>
      </c>
      <c r="O199" s="731">
        <v>1</v>
      </c>
      <c r="P199" s="651">
        <v>333.31</v>
      </c>
      <c r="Q199" s="666">
        <v>1</v>
      </c>
      <c r="R199" s="650">
        <v>1</v>
      </c>
      <c r="S199" s="666">
        <v>1</v>
      </c>
      <c r="T199" s="731">
        <v>1</v>
      </c>
      <c r="U199" s="689">
        <v>1</v>
      </c>
    </row>
    <row r="200" spans="1:21" ht="14.4" customHeight="1" x14ac:dyDescent="0.3">
      <c r="A200" s="649">
        <v>4</v>
      </c>
      <c r="B200" s="650" t="s">
        <v>3038</v>
      </c>
      <c r="C200" s="650">
        <v>89301041</v>
      </c>
      <c r="D200" s="729" t="s">
        <v>5235</v>
      </c>
      <c r="E200" s="730" t="s">
        <v>3407</v>
      </c>
      <c r="F200" s="650" t="s">
        <v>3363</v>
      </c>
      <c r="G200" s="650" t="s">
        <v>3610</v>
      </c>
      <c r="H200" s="650" t="s">
        <v>597</v>
      </c>
      <c r="I200" s="650" t="s">
        <v>2442</v>
      </c>
      <c r="J200" s="650" t="s">
        <v>2443</v>
      </c>
      <c r="K200" s="650" t="s">
        <v>3328</v>
      </c>
      <c r="L200" s="651">
        <v>0</v>
      </c>
      <c r="M200" s="651">
        <v>0</v>
      </c>
      <c r="N200" s="650">
        <v>1</v>
      </c>
      <c r="O200" s="731">
        <v>0.5</v>
      </c>
      <c r="P200" s="651">
        <v>0</v>
      </c>
      <c r="Q200" s="666"/>
      <c r="R200" s="650">
        <v>1</v>
      </c>
      <c r="S200" s="666">
        <v>1</v>
      </c>
      <c r="T200" s="731">
        <v>0.5</v>
      </c>
      <c r="U200" s="689">
        <v>1</v>
      </c>
    </row>
    <row r="201" spans="1:21" ht="14.4" customHeight="1" x14ac:dyDescent="0.3">
      <c r="A201" s="649">
        <v>4</v>
      </c>
      <c r="B201" s="650" t="s">
        <v>3038</v>
      </c>
      <c r="C201" s="650">
        <v>89301041</v>
      </c>
      <c r="D201" s="729" t="s">
        <v>5235</v>
      </c>
      <c r="E201" s="730" t="s">
        <v>3407</v>
      </c>
      <c r="F201" s="650" t="s">
        <v>3363</v>
      </c>
      <c r="G201" s="650" t="s">
        <v>3492</v>
      </c>
      <c r="H201" s="650" t="s">
        <v>597</v>
      </c>
      <c r="I201" s="650" t="s">
        <v>1141</v>
      </c>
      <c r="J201" s="650" t="s">
        <v>1142</v>
      </c>
      <c r="K201" s="650" t="s">
        <v>3611</v>
      </c>
      <c r="L201" s="651">
        <v>31.84</v>
      </c>
      <c r="M201" s="651">
        <v>63.68</v>
      </c>
      <c r="N201" s="650">
        <v>2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4</v>
      </c>
      <c r="B202" s="650" t="s">
        <v>3038</v>
      </c>
      <c r="C202" s="650">
        <v>89301041</v>
      </c>
      <c r="D202" s="729" t="s">
        <v>5235</v>
      </c>
      <c r="E202" s="730" t="s">
        <v>3407</v>
      </c>
      <c r="F202" s="650" t="s">
        <v>3363</v>
      </c>
      <c r="G202" s="650" t="s">
        <v>3612</v>
      </c>
      <c r="H202" s="650" t="s">
        <v>1281</v>
      </c>
      <c r="I202" s="650" t="s">
        <v>1659</v>
      </c>
      <c r="J202" s="650" t="s">
        <v>1660</v>
      </c>
      <c r="K202" s="650" t="s">
        <v>1661</v>
      </c>
      <c r="L202" s="651">
        <v>154.01</v>
      </c>
      <c r="M202" s="651">
        <v>154.01</v>
      </c>
      <c r="N202" s="650">
        <v>1</v>
      </c>
      <c r="O202" s="731">
        <v>1</v>
      </c>
      <c r="P202" s="651">
        <v>154.01</v>
      </c>
      <c r="Q202" s="666">
        <v>1</v>
      </c>
      <c r="R202" s="650">
        <v>1</v>
      </c>
      <c r="S202" s="666">
        <v>1</v>
      </c>
      <c r="T202" s="731">
        <v>1</v>
      </c>
      <c r="U202" s="689">
        <v>1</v>
      </c>
    </row>
    <row r="203" spans="1:21" ht="14.4" customHeight="1" x14ac:dyDescent="0.3">
      <c r="A203" s="649">
        <v>4</v>
      </c>
      <c r="B203" s="650" t="s">
        <v>3038</v>
      </c>
      <c r="C203" s="650">
        <v>89301041</v>
      </c>
      <c r="D203" s="729" t="s">
        <v>5235</v>
      </c>
      <c r="E203" s="730" t="s">
        <v>3407</v>
      </c>
      <c r="F203" s="650" t="s">
        <v>3363</v>
      </c>
      <c r="G203" s="650" t="s">
        <v>3416</v>
      </c>
      <c r="H203" s="650" t="s">
        <v>597</v>
      </c>
      <c r="I203" s="650" t="s">
        <v>1747</v>
      </c>
      <c r="J203" s="650" t="s">
        <v>1748</v>
      </c>
      <c r="K203" s="650" t="s">
        <v>3417</v>
      </c>
      <c r="L203" s="651">
        <v>709.97</v>
      </c>
      <c r="M203" s="651">
        <v>709.97</v>
      </c>
      <c r="N203" s="650">
        <v>1</v>
      </c>
      <c r="O203" s="731">
        <v>0.5</v>
      </c>
      <c r="P203" s="651">
        <v>709.97</v>
      </c>
      <c r="Q203" s="666">
        <v>1</v>
      </c>
      <c r="R203" s="650">
        <v>1</v>
      </c>
      <c r="S203" s="666">
        <v>1</v>
      </c>
      <c r="T203" s="731">
        <v>0.5</v>
      </c>
      <c r="U203" s="689">
        <v>1</v>
      </c>
    </row>
    <row r="204" spans="1:21" ht="14.4" customHeight="1" x14ac:dyDescent="0.3">
      <c r="A204" s="649">
        <v>4</v>
      </c>
      <c r="B204" s="650" t="s">
        <v>3038</v>
      </c>
      <c r="C204" s="650">
        <v>89301041</v>
      </c>
      <c r="D204" s="729" t="s">
        <v>5235</v>
      </c>
      <c r="E204" s="730" t="s">
        <v>3407</v>
      </c>
      <c r="F204" s="650" t="s">
        <v>3363</v>
      </c>
      <c r="G204" s="650" t="s">
        <v>3486</v>
      </c>
      <c r="H204" s="650" t="s">
        <v>1281</v>
      </c>
      <c r="I204" s="650" t="s">
        <v>1410</v>
      </c>
      <c r="J204" s="650" t="s">
        <v>1341</v>
      </c>
      <c r="K204" s="650" t="s">
        <v>1411</v>
      </c>
      <c r="L204" s="651">
        <v>0</v>
      </c>
      <c r="M204" s="651">
        <v>0</v>
      </c>
      <c r="N204" s="650">
        <v>1</v>
      </c>
      <c r="O204" s="731">
        <v>0.5</v>
      </c>
      <c r="P204" s="651">
        <v>0</v>
      </c>
      <c r="Q204" s="666"/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4</v>
      </c>
      <c r="B205" s="650" t="s">
        <v>3038</v>
      </c>
      <c r="C205" s="650">
        <v>89301041</v>
      </c>
      <c r="D205" s="729" t="s">
        <v>5235</v>
      </c>
      <c r="E205" s="730" t="s">
        <v>3407</v>
      </c>
      <c r="F205" s="650" t="s">
        <v>3363</v>
      </c>
      <c r="G205" s="650" t="s">
        <v>3486</v>
      </c>
      <c r="H205" s="650" t="s">
        <v>1281</v>
      </c>
      <c r="I205" s="650" t="s">
        <v>1340</v>
      </c>
      <c r="J205" s="650" t="s">
        <v>1341</v>
      </c>
      <c r="K205" s="650" t="s">
        <v>1342</v>
      </c>
      <c r="L205" s="651">
        <v>0</v>
      </c>
      <c r="M205" s="651">
        <v>0</v>
      </c>
      <c r="N205" s="650">
        <v>1</v>
      </c>
      <c r="O205" s="731">
        <v>1</v>
      </c>
      <c r="P205" s="651">
        <v>0</v>
      </c>
      <c r="Q205" s="666"/>
      <c r="R205" s="650">
        <v>1</v>
      </c>
      <c r="S205" s="666">
        <v>1</v>
      </c>
      <c r="T205" s="731">
        <v>1</v>
      </c>
      <c r="U205" s="689">
        <v>1</v>
      </c>
    </row>
    <row r="206" spans="1:21" ht="14.4" customHeight="1" x14ac:dyDescent="0.3">
      <c r="A206" s="649">
        <v>4</v>
      </c>
      <c r="B206" s="650" t="s">
        <v>3038</v>
      </c>
      <c r="C206" s="650">
        <v>89301041</v>
      </c>
      <c r="D206" s="729" t="s">
        <v>5235</v>
      </c>
      <c r="E206" s="730" t="s">
        <v>3407</v>
      </c>
      <c r="F206" s="650" t="s">
        <v>3363</v>
      </c>
      <c r="G206" s="650" t="s">
        <v>3456</v>
      </c>
      <c r="H206" s="650" t="s">
        <v>597</v>
      </c>
      <c r="I206" s="650" t="s">
        <v>3613</v>
      </c>
      <c r="J206" s="650" t="s">
        <v>1752</v>
      </c>
      <c r="K206" s="650" t="s">
        <v>3458</v>
      </c>
      <c r="L206" s="651">
        <v>0</v>
      </c>
      <c r="M206" s="651">
        <v>0</v>
      </c>
      <c r="N206" s="650">
        <v>1</v>
      </c>
      <c r="O206" s="731">
        <v>0.5</v>
      </c>
      <c r="P206" s="651">
        <v>0</v>
      </c>
      <c r="Q206" s="666"/>
      <c r="R206" s="650">
        <v>1</v>
      </c>
      <c r="S206" s="666">
        <v>1</v>
      </c>
      <c r="T206" s="731">
        <v>0.5</v>
      </c>
      <c r="U206" s="689">
        <v>1</v>
      </c>
    </row>
    <row r="207" spans="1:21" ht="14.4" customHeight="1" x14ac:dyDescent="0.3">
      <c r="A207" s="649">
        <v>4</v>
      </c>
      <c r="B207" s="650" t="s">
        <v>3038</v>
      </c>
      <c r="C207" s="650">
        <v>89301041</v>
      </c>
      <c r="D207" s="729" t="s">
        <v>5235</v>
      </c>
      <c r="E207" s="730" t="s">
        <v>3407</v>
      </c>
      <c r="F207" s="650" t="s">
        <v>3363</v>
      </c>
      <c r="G207" s="650" t="s">
        <v>3440</v>
      </c>
      <c r="H207" s="650" t="s">
        <v>1281</v>
      </c>
      <c r="I207" s="650" t="s">
        <v>1448</v>
      </c>
      <c r="J207" s="650" t="s">
        <v>1319</v>
      </c>
      <c r="K207" s="650" t="s">
        <v>1449</v>
      </c>
      <c r="L207" s="651">
        <v>625.29</v>
      </c>
      <c r="M207" s="651">
        <v>625.29</v>
      </c>
      <c r="N207" s="650">
        <v>1</v>
      </c>
      <c r="O207" s="731">
        <v>0.5</v>
      </c>
      <c r="P207" s="651">
        <v>625.29</v>
      </c>
      <c r="Q207" s="666">
        <v>1</v>
      </c>
      <c r="R207" s="650">
        <v>1</v>
      </c>
      <c r="S207" s="666">
        <v>1</v>
      </c>
      <c r="T207" s="731">
        <v>0.5</v>
      </c>
      <c r="U207" s="689">
        <v>1</v>
      </c>
    </row>
    <row r="208" spans="1:21" ht="14.4" customHeight="1" x14ac:dyDescent="0.3">
      <c r="A208" s="649">
        <v>4</v>
      </c>
      <c r="B208" s="650" t="s">
        <v>3038</v>
      </c>
      <c r="C208" s="650">
        <v>89301041</v>
      </c>
      <c r="D208" s="729" t="s">
        <v>5235</v>
      </c>
      <c r="E208" s="730" t="s">
        <v>3407</v>
      </c>
      <c r="F208" s="650" t="s">
        <v>3363</v>
      </c>
      <c r="G208" s="650" t="s">
        <v>3440</v>
      </c>
      <c r="H208" s="650" t="s">
        <v>1281</v>
      </c>
      <c r="I208" s="650" t="s">
        <v>3586</v>
      </c>
      <c r="J208" s="650" t="s">
        <v>1319</v>
      </c>
      <c r="K208" s="650" t="s">
        <v>3587</v>
      </c>
      <c r="L208" s="651">
        <v>187.59</v>
      </c>
      <c r="M208" s="651">
        <v>562.77</v>
      </c>
      <c r="N208" s="650">
        <v>3</v>
      </c>
      <c r="O208" s="731">
        <v>1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4</v>
      </c>
      <c r="B209" s="650" t="s">
        <v>3038</v>
      </c>
      <c r="C209" s="650">
        <v>89301041</v>
      </c>
      <c r="D209" s="729" t="s">
        <v>5235</v>
      </c>
      <c r="E209" s="730" t="s">
        <v>3407</v>
      </c>
      <c r="F209" s="650" t="s">
        <v>3363</v>
      </c>
      <c r="G209" s="650" t="s">
        <v>3440</v>
      </c>
      <c r="H209" s="650" t="s">
        <v>1281</v>
      </c>
      <c r="I209" s="650" t="s">
        <v>1318</v>
      </c>
      <c r="J209" s="650" t="s">
        <v>1319</v>
      </c>
      <c r="K209" s="650" t="s">
        <v>1320</v>
      </c>
      <c r="L209" s="651">
        <v>937.93</v>
      </c>
      <c r="M209" s="651">
        <v>1875.86</v>
      </c>
      <c r="N209" s="650">
        <v>2</v>
      </c>
      <c r="O209" s="731">
        <v>2</v>
      </c>
      <c r="P209" s="651">
        <v>937.93</v>
      </c>
      <c r="Q209" s="666">
        <v>0.5</v>
      </c>
      <c r="R209" s="650">
        <v>1</v>
      </c>
      <c r="S209" s="666">
        <v>0.5</v>
      </c>
      <c r="T209" s="731">
        <v>1</v>
      </c>
      <c r="U209" s="689">
        <v>0.5</v>
      </c>
    </row>
    <row r="210" spans="1:21" ht="14.4" customHeight="1" x14ac:dyDescent="0.3">
      <c r="A210" s="649">
        <v>4</v>
      </c>
      <c r="B210" s="650" t="s">
        <v>3038</v>
      </c>
      <c r="C210" s="650">
        <v>89301041</v>
      </c>
      <c r="D210" s="729" t="s">
        <v>5235</v>
      </c>
      <c r="E210" s="730" t="s">
        <v>3407</v>
      </c>
      <c r="F210" s="650" t="s">
        <v>3363</v>
      </c>
      <c r="G210" s="650" t="s">
        <v>3614</v>
      </c>
      <c r="H210" s="650" t="s">
        <v>597</v>
      </c>
      <c r="I210" s="650" t="s">
        <v>1591</v>
      </c>
      <c r="J210" s="650" t="s">
        <v>1592</v>
      </c>
      <c r="K210" s="650" t="s">
        <v>1593</v>
      </c>
      <c r="L210" s="651">
        <v>153.52000000000001</v>
      </c>
      <c r="M210" s="651">
        <v>153.52000000000001</v>
      </c>
      <c r="N210" s="650">
        <v>1</v>
      </c>
      <c r="O210" s="731">
        <v>1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4</v>
      </c>
      <c r="B211" s="650" t="s">
        <v>3038</v>
      </c>
      <c r="C211" s="650">
        <v>89301041</v>
      </c>
      <c r="D211" s="729" t="s">
        <v>5235</v>
      </c>
      <c r="E211" s="730" t="s">
        <v>3407</v>
      </c>
      <c r="F211" s="650" t="s">
        <v>3363</v>
      </c>
      <c r="G211" s="650" t="s">
        <v>3459</v>
      </c>
      <c r="H211" s="650" t="s">
        <v>597</v>
      </c>
      <c r="I211" s="650" t="s">
        <v>3462</v>
      </c>
      <c r="J211" s="650" t="s">
        <v>3461</v>
      </c>
      <c r="K211" s="650" t="s">
        <v>759</v>
      </c>
      <c r="L211" s="651">
        <v>314.89999999999998</v>
      </c>
      <c r="M211" s="651">
        <v>314.89999999999998</v>
      </c>
      <c r="N211" s="650">
        <v>1</v>
      </c>
      <c r="O211" s="731">
        <v>1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4</v>
      </c>
      <c r="B212" s="650" t="s">
        <v>3038</v>
      </c>
      <c r="C212" s="650">
        <v>89301041</v>
      </c>
      <c r="D212" s="729" t="s">
        <v>5235</v>
      </c>
      <c r="E212" s="730" t="s">
        <v>3407</v>
      </c>
      <c r="F212" s="650" t="s">
        <v>3363</v>
      </c>
      <c r="G212" s="650" t="s">
        <v>3431</v>
      </c>
      <c r="H212" s="650" t="s">
        <v>597</v>
      </c>
      <c r="I212" s="650" t="s">
        <v>2612</v>
      </c>
      <c r="J212" s="650" t="s">
        <v>2613</v>
      </c>
      <c r="K212" s="650" t="s">
        <v>3432</v>
      </c>
      <c r="L212" s="651">
        <v>0</v>
      </c>
      <c r="M212" s="651">
        <v>0</v>
      </c>
      <c r="N212" s="650">
        <v>3</v>
      </c>
      <c r="O212" s="731">
        <v>1</v>
      </c>
      <c r="P212" s="651">
        <v>0</v>
      </c>
      <c r="Q212" s="666"/>
      <c r="R212" s="650">
        <v>1</v>
      </c>
      <c r="S212" s="666">
        <v>0.33333333333333331</v>
      </c>
      <c r="T212" s="731">
        <v>0.5</v>
      </c>
      <c r="U212" s="689">
        <v>0.5</v>
      </c>
    </row>
    <row r="213" spans="1:21" ht="14.4" customHeight="1" x14ac:dyDescent="0.3">
      <c r="A213" s="649">
        <v>4</v>
      </c>
      <c r="B213" s="650" t="s">
        <v>3038</v>
      </c>
      <c r="C213" s="650">
        <v>89301041</v>
      </c>
      <c r="D213" s="729" t="s">
        <v>5235</v>
      </c>
      <c r="E213" s="730" t="s">
        <v>3407</v>
      </c>
      <c r="F213" s="650" t="s">
        <v>3363</v>
      </c>
      <c r="G213" s="650" t="s">
        <v>3435</v>
      </c>
      <c r="H213" s="650" t="s">
        <v>597</v>
      </c>
      <c r="I213" s="650" t="s">
        <v>1548</v>
      </c>
      <c r="J213" s="650" t="s">
        <v>1549</v>
      </c>
      <c r="K213" s="650" t="s">
        <v>3437</v>
      </c>
      <c r="L213" s="651">
        <v>23.46</v>
      </c>
      <c r="M213" s="651">
        <v>23.46</v>
      </c>
      <c r="N213" s="650">
        <v>1</v>
      </c>
      <c r="O213" s="731">
        <v>0.5</v>
      </c>
      <c r="P213" s="651">
        <v>23.46</v>
      </c>
      <c r="Q213" s="666">
        <v>1</v>
      </c>
      <c r="R213" s="650">
        <v>1</v>
      </c>
      <c r="S213" s="666">
        <v>1</v>
      </c>
      <c r="T213" s="731">
        <v>0.5</v>
      </c>
      <c r="U213" s="689">
        <v>1</v>
      </c>
    </row>
    <row r="214" spans="1:21" ht="14.4" customHeight="1" x14ac:dyDescent="0.3">
      <c r="A214" s="649">
        <v>4</v>
      </c>
      <c r="B214" s="650" t="s">
        <v>3038</v>
      </c>
      <c r="C214" s="650">
        <v>89301041</v>
      </c>
      <c r="D214" s="729" t="s">
        <v>5235</v>
      </c>
      <c r="E214" s="730" t="s">
        <v>3407</v>
      </c>
      <c r="F214" s="650" t="s">
        <v>3364</v>
      </c>
      <c r="G214" s="650" t="s">
        <v>3463</v>
      </c>
      <c r="H214" s="650" t="s">
        <v>597</v>
      </c>
      <c r="I214" s="650" t="s">
        <v>3503</v>
      </c>
      <c r="J214" s="650" t="s">
        <v>3465</v>
      </c>
      <c r="K214" s="650"/>
      <c r="L214" s="651">
        <v>0</v>
      </c>
      <c r="M214" s="651">
        <v>0</v>
      </c>
      <c r="N214" s="650">
        <v>1</v>
      </c>
      <c r="O214" s="731">
        <v>1</v>
      </c>
      <c r="P214" s="651">
        <v>0</v>
      </c>
      <c r="Q214" s="666"/>
      <c r="R214" s="650">
        <v>1</v>
      </c>
      <c r="S214" s="666">
        <v>1</v>
      </c>
      <c r="T214" s="731">
        <v>1</v>
      </c>
      <c r="U214" s="689">
        <v>1</v>
      </c>
    </row>
    <row r="215" spans="1:21" ht="14.4" customHeight="1" x14ac:dyDescent="0.3">
      <c r="A215" s="649">
        <v>4</v>
      </c>
      <c r="B215" s="650" t="s">
        <v>3038</v>
      </c>
      <c r="C215" s="650">
        <v>89301041</v>
      </c>
      <c r="D215" s="729" t="s">
        <v>5235</v>
      </c>
      <c r="E215" s="730" t="s">
        <v>3407</v>
      </c>
      <c r="F215" s="650" t="s">
        <v>3364</v>
      </c>
      <c r="G215" s="650" t="s">
        <v>3463</v>
      </c>
      <c r="H215" s="650" t="s">
        <v>597</v>
      </c>
      <c r="I215" s="650" t="s">
        <v>3464</v>
      </c>
      <c r="J215" s="650" t="s">
        <v>3465</v>
      </c>
      <c r="K215" s="650"/>
      <c r="L215" s="651">
        <v>0</v>
      </c>
      <c r="M215" s="651">
        <v>0</v>
      </c>
      <c r="N215" s="650">
        <v>4</v>
      </c>
      <c r="O215" s="731">
        <v>4</v>
      </c>
      <c r="P215" s="651">
        <v>0</v>
      </c>
      <c r="Q215" s="666"/>
      <c r="R215" s="650">
        <v>1</v>
      </c>
      <c r="S215" s="666">
        <v>0.25</v>
      </c>
      <c r="T215" s="731">
        <v>1</v>
      </c>
      <c r="U215" s="689">
        <v>0.25</v>
      </c>
    </row>
    <row r="216" spans="1:21" ht="14.4" customHeight="1" x14ac:dyDescent="0.3">
      <c r="A216" s="649">
        <v>4</v>
      </c>
      <c r="B216" s="650" t="s">
        <v>3038</v>
      </c>
      <c r="C216" s="650">
        <v>89301041</v>
      </c>
      <c r="D216" s="729" t="s">
        <v>5235</v>
      </c>
      <c r="E216" s="730" t="s">
        <v>3409</v>
      </c>
      <c r="F216" s="650" t="s">
        <v>3363</v>
      </c>
      <c r="G216" s="650" t="s">
        <v>3555</v>
      </c>
      <c r="H216" s="650" t="s">
        <v>597</v>
      </c>
      <c r="I216" s="650" t="s">
        <v>863</v>
      </c>
      <c r="J216" s="650" t="s">
        <v>3615</v>
      </c>
      <c r="K216" s="650" t="s">
        <v>3616</v>
      </c>
      <c r="L216" s="651">
        <v>0</v>
      </c>
      <c r="M216" s="651">
        <v>0</v>
      </c>
      <c r="N216" s="650">
        <v>1</v>
      </c>
      <c r="O216" s="731">
        <v>0.5</v>
      </c>
      <c r="P216" s="651">
        <v>0</v>
      </c>
      <c r="Q216" s="666"/>
      <c r="R216" s="650">
        <v>1</v>
      </c>
      <c r="S216" s="666">
        <v>1</v>
      </c>
      <c r="T216" s="731">
        <v>0.5</v>
      </c>
      <c r="U216" s="689">
        <v>1</v>
      </c>
    </row>
    <row r="217" spans="1:21" ht="14.4" customHeight="1" x14ac:dyDescent="0.3">
      <c r="A217" s="649">
        <v>4</v>
      </c>
      <c r="B217" s="650" t="s">
        <v>3038</v>
      </c>
      <c r="C217" s="650">
        <v>89301041</v>
      </c>
      <c r="D217" s="729" t="s">
        <v>5235</v>
      </c>
      <c r="E217" s="730" t="s">
        <v>3409</v>
      </c>
      <c r="F217" s="650" t="s">
        <v>3363</v>
      </c>
      <c r="G217" s="650" t="s">
        <v>3486</v>
      </c>
      <c r="H217" s="650" t="s">
        <v>1281</v>
      </c>
      <c r="I217" s="650" t="s">
        <v>1410</v>
      </c>
      <c r="J217" s="650" t="s">
        <v>1341</v>
      </c>
      <c r="K217" s="650" t="s">
        <v>1411</v>
      </c>
      <c r="L217" s="651">
        <v>0</v>
      </c>
      <c r="M217" s="651">
        <v>0</v>
      </c>
      <c r="N217" s="650">
        <v>1</v>
      </c>
      <c r="O217" s="731">
        <v>1</v>
      </c>
      <c r="P217" s="651">
        <v>0</v>
      </c>
      <c r="Q217" s="666"/>
      <c r="R217" s="650">
        <v>1</v>
      </c>
      <c r="S217" s="666">
        <v>1</v>
      </c>
      <c r="T217" s="731">
        <v>1</v>
      </c>
      <c r="U217" s="689">
        <v>1</v>
      </c>
    </row>
    <row r="218" spans="1:21" ht="14.4" customHeight="1" x14ac:dyDescent="0.3">
      <c r="A218" s="649">
        <v>4</v>
      </c>
      <c r="B218" s="650" t="s">
        <v>3038</v>
      </c>
      <c r="C218" s="650">
        <v>89301041</v>
      </c>
      <c r="D218" s="729" t="s">
        <v>5235</v>
      </c>
      <c r="E218" s="730" t="s">
        <v>3409</v>
      </c>
      <c r="F218" s="650" t="s">
        <v>3363</v>
      </c>
      <c r="G218" s="650" t="s">
        <v>3440</v>
      </c>
      <c r="H218" s="650" t="s">
        <v>1281</v>
      </c>
      <c r="I218" s="650" t="s">
        <v>1448</v>
      </c>
      <c r="J218" s="650" t="s">
        <v>1319</v>
      </c>
      <c r="K218" s="650" t="s">
        <v>1449</v>
      </c>
      <c r="L218" s="651">
        <v>625.29</v>
      </c>
      <c r="M218" s="651">
        <v>1875.87</v>
      </c>
      <c r="N218" s="650">
        <v>3</v>
      </c>
      <c r="O218" s="731">
        <v>2</v>
      </c>
      <c r="P218" s="651">
        <v>625.29</v>
      </c>
      <c r="Q218" s="666">
        <v>0.33333333333333331</v>
      </c>
      <c r="R218" s="650">
        <v>1</v>
      </c>
      <c r="S218" s="666">
        <v>0.33333333333333331</v>
      </c>
      <c r="T218" s="731">
        <v>0.5</v>
      </c>
      <c r="U218" s="689">
        <v>0.25</v>
      </c>
    </row>
    <row r="219" spans="1:21" ht="14.4" customHeight="1" x14ac:dyDescent="0.3">
      <c r="A219" s="649">
        <v>4</v>
      </c>
      <c r="B219" s="650" t="s">
        <v>3038</v>
      </c>
      <c r="C219" s="650">
        <v>89301041</v>
      </c>
      <c r="D219" s="729" t="s">
        <v>5235</v>
      </c>
      <c r="E219" s="730" t="s">
        <v>3409</v>
      </c>
      <c r="F219" s="650" t="s">
        <v>3363</v>
      </c>
      <c r="G219" s="650" t="s">
        <v>3440</v>
      </c>
      <c r="H219" s="650" t="s">
        <v>1281</v>
      </c>
      <c r="I219" s="650" t="s">
        <v>1318</v>
      </c>
      <c r="J219" s="650" t="s">
        <v>1319</v>
      </c>
      <c r="K219" s="650" t="s">
        <v>1320</v>
      </c>
      <c r="L219" s="651">
        <v>937.93</v>
      </c>
      <c r="M219" s="651">
        <v>937.93</v>
      </c>
      <c r="N219" s="650">
        <v>1</v>
      </c>
      <c r="O219" s="731">
        <v>1</v>
      </c>
      <c r="P219" s="651">
        <v>937.93</v>
      </c>
      <c r="Q219" s="666">
        <v>1</v>
      </c>
      <c r="R219" s="650">
        <v>1</v>
      </c>
      <c r="S219" s="666">
        <v>1</v>
      </c>
      <c r="T219" s="731">
        <v>1</v>
      </c>
      <c r="U219" s="689">
        <v>1</v>
      </c>
    </row>
    <row r="220" spans="1:21" ht="14.4" customHeight="1" x14ac:dyDescent="0.3">
      <c r="A220" s="649">
        <v>4</v>
      </c>
      <c r="B220" s="650" t="s">
        <v>3038</v>
      </c>
      <c r="C220" s="650">
        <v>89301041</v>
      </c>
      <c r="D220" s="729" t="s">
        <v>5235</v>
      </c>
      <c r="E220" s="730" t="s">
        <v>3409</v>
      </c>
      <c r="F220" s="650" t="s">
        <v>3363</v>
      </c>
      <c r="G220" s="650" t="s">
        <v>3440</v>
      </c>
      <c r="H220" s="650" t="s">
        <v>597</v>
      </c>
      <c r="I220" s="650" t="s">
        <v>3617</v>
      </c>
      <c r="J220" s="650" t="s">
        <v>1319</v>
      </c>
      <c r="K220" s="650" t="s">
        <v>3618</v>
      </c>
      <c r="L220" s="651">
        <v>0</v>
      </c>
      <c r="M220" s="651">
        <v>0</v>
      </c>
      <c r="N220" s="650">
        <v>1</v>
      </c>
      <c r="O220" s="731">
        <v>1</v>
      </c>
      <c r="P220" s="651"/>
      <c r="Q220" s="666"/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4</v>
      </c>
      <c r="B221" s="650" t="s">
        <v>3038</v>
      </c>
      <c r="C221" s="650">
        <v>89301041</v>
      </c>
      <c r="D221" s="729" t="s">
        <v>5235</v>
      </c>
      <c r="E221" s="730" t="s">
        <v>3409</v>
      </c>
      <c r="F221" s="650" t="s">
        <v>3363</v>
      </c>
      <c r="G221" s="650" t="s">
        <v>3480</v>
      </c>
      <c r="H221" s="650" t="s">
        <v>597</v>
      </c>
      <c r="I221" s="650" t="s">
        <v>808</v>
      </c>
      <c r="J221" s="650" t="s">
        <v>3481</v>
      </c>
      <c r="K221" s="650" t="s">
        <v>3482</v>
      </c>
      <c r="L221" s="651">
        <v>0</v>
      </c>
      <c r="M221" s="651">
        <v>0</v>
      </c>
      <c r="N221" s="650">
        <v>2</v>
      </c>
      <c r="O221" s="731">
        <v>1.5</v>
      </c>
      <c r="P221" s="651"/>
      <c r="Q221" s="666"/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4</v>
      </c>
      <c r="B222" s="650" t="s">
        <v>3038</v>
      </c>
      <c r="C222" s="650">
        <v>89301041</v>
      </c>
      <c r="D222" s="729" t="s">
        <v>5235</v>
      </c>
      <c r="E222" s="730" t="s">
        <v>3409</v>
      </c>
      <c r="F222" s="650" t="s">
        <v>3365</v>
      </c>
      <c r="G222" s="650" t="s">
        <v>3466</v>
      </c>
      <c r="H222" s="650" t="s">
        <v>597</v>
      </c>
      <c r="I222" s="650" t="s">
        <v>3607</v>
      </c>
      <c r="J222" s="650" t="s">
        <v>3608</v>
      </c>
      <c r="K222" s="650" t="s">
        <v>3609</v>
      </c>
      <c r="L222" s="651">
        <v>900</v>
      </c>
      <c r="M222" s="651">
        <v>900</v>
      </c>
      <c r="N222" s="650">
        <v>1</v>
      </c>
      <c r="O222" s="731">
        <v>1</v>
      </c>
      <c r="P222" s="651">
        <v>900</v>
      </c>
      <c r="Q222" s="666">
        <v>1</v>
      </c>
      <c r="R222" s="650">
        <v>1</v>
      </c>
      <c r="S222" s="666">
        <v>1</v>
      </c>
      <c r="T222" s="731">
        <v>1</v>
      </c>
      <c r="U222" s="689">
        <v>1</v>
      </c>
    </row>
    <row r="223" spans="1:21" ht="14.4" customHeight="1" x14ac:dyDescent="0.3">
      <c r="A223" s="649">
        <v>4</v>
      </c>
      <c r="B223" s="650" t="s">
        <v>3038</v>
      </c>
      <c r="C223" s="650">
        <v>89301041</v>
      </c>
      <c r="D223" s="729" t="s">
        <v>5235</v>
      </c>
      <c r="E223" s="730" t="s">
        <v>3411</v>
      </c>
      <c r="F223" s="650" t="s">
        <v>3363</v>
      </c>
      <c r="G223" s="650" t="s">
        <v>3419</v>
      </c>
      <c r="H223" s="650" t="s">
        <v>597</v>
      </c>
      <c r="I223" s="650" t="s">
        <v>1544</v>
      </c>
      <c r="J223" s="650" t="s">
        <v>3203</v>
      </c>
      <c r="K223" s="650" t="s">
        <v>3204</v>
      </c>
      <c r="L223" s="651">
        <v>333.31</v>
      </c>
      <c r="M223" s="651">
        <v>333.31</v>
      </c>
      <c r="N223" s="650">
        <v>1</v>
      </c>
      <c r="O223" s="731">
        <v>1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4</v>
      </c>
      <c r="B224" s="650" t="s">
        <v>3038</v>
      </c>
      <c r="C224" s="650">
        <v>89301041</v>
      </c>
      <c r="D224" s="729" t="s">
        <v>5235</v>
      </c>
      <c r="E224" s="730" t="s">
        <v>3411</v>
      </c>
      <c r="F224" s="650" t="s">
        <v>3363</v>
      </c>
      <c r="G224" s="650" t="s">
        <v>3419</v>
      </c>
      <c r="H224" s="650" t="s">
        <v>597</v>
      </c>
      <c r="I224" s="650" t="s">
        <v>1544</v>
      </c>
      <c r="J224" s="650" t="s">
        <v>3203</v>
      </c>
      <c r="K224" s="650" t="s">
        <v>3204</v>
      </c>
      <c r="L224" s="651">
        <v>156.86000000000001</v>
      </c>
      <c r="M224" s="651">
        <v>784.30000000000007</v>
      </c>
      <c r="N224" s="650">
        <v>5</v>
      </c>
      <c r="O224" s="731">
        <v>5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4</v>
      </c>
      <c r="B225" s="650" t="s">
        <v>3038</v>
      </c>
      <c r="C225" s="650">
        <v>89301041</v>
      </c>
      <c r="D225" s="729" t="s">
        <v>5235</v>
      </c>
      <c r="E225" s="730" t="s">
        <v>3411</v>
      </c>
      <c r="F225" s="650" t="s">
        <v>3363</v>
      </c>
      <c r="G225" s="650" t="s">
        <v>3555</v>
      </c>
      <c r="H225" s="650" t="s">
        <v>597</v>
      </c>
      <c r="I225" s="650" t="s">
        <v>867</v>
      </c>
      <c r="J225" s="650" t="s">
        <v>3557</v>
      </c>
      <c r="K225" s="650" t="s">
        <v>2706</v>
      </c>
      <c r="L225" s="651">
        <v>0</v>
      </c>
      <c r="M225" s="651">
        <v>0</v>
      </c>
      <c r="N225" s="650">
        <v>1</v>
      </c>
      <c r="O225" s="731">
        <v>1</v>
      </c>
      <c r="P225" s="651"/>
      <c r="Q225" s="666"/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4</v>
      </c>
      <c r="B226" s="650" t="s">
        <v>3038</v>
      </c>
      <c r="C226" s="650">
        <v>89301041</v>
      </c>
      <c r="D226" s="729" t="s">
        <v>5235</v>
      </c>
      <c r="E226" s="730" t="s">
        <v>3411</v>
      </c>
      <c r="F226" s="650" t="s">
        <v>3363</v>
      </c>
      <c r="G226" s="650" t="s">
        <v>3470</v>
      </c>
      <c r="H226" s="650" t="s">
        <v>1281</v>
      </c>
      <c r="I226" s="650" t="s">
        <v>1636</v>
      </c>
      <c r="J226" s="650" t="s">
        <v>1637</v>
      </c>
      <c r="K226" s="650" t="s">
        <v>3209</v>
      </c>
      <c r="L226" s="651">
        <v>184.22</v>
      </c>
      <c r="M226" s="651">
        <v>184.22</v>
      </c>
      <c r="N226" s="650">
        <v>1</v>
      </c>
      <c r="O226" s="731">
        <v>1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4</v>
      </c>
      <c r="B227" s="650" t="s">
        <v>3038</v>
      </c>
      <c r="C227" s="650">
        <v>89301041</v>
      </c>
      <c r="D227" s="729" t="s">
        <v>5235</v>
      </c>
      <c r="E227" s="730" t="s">
        <v>3411</v>
      </c>
      <c r="F227" s="650" t="s">
        <v>3363</v>
      </c>
      <c r="G227" s="650" t="s">
        <v>3492</v>
      </c>
      <c r="H227" s="650" t="s">
        <v>597</v>
      </c>
      <c r="I227" s="650" t="s">
        <v>1054</v>
      </c>
      <c r="J227" s="650" t="s">
        <v>1055</v>
      </c>
      <c r="K227" s="650" t="s">
        <v>3493</v>
      </c>
      <c r="L227" s="651">
        <v>63.67</v>
      </c>
      <c r="M227" s="651">
        <v>63.67</v>
      </c>
      <c r="N227" s="650">
        <v>1</v>
      </c>
      <c r="O227" s="731">
        <v>0.5</v>
      </c>
      <c r="P227" s="651">
        <v>63.67</v>
      </c>
      <c r="Q227" s="666">
        <v>1</v>
      </c>
      <c r="R227" s="650">
        <v>1</v>
      </c>
      <c r="S227" s="666">
        <v>1</v>
      </c>
      <c r="T227" s="731">
        <v>0.5</v>
      </c>
      <c r="U227" s="689">
        <v>1</v>
      </c>
    </row>
    <row r="228" spans="1:21" ht="14.4" customHeight="1" x14ac:dyDescent="0.3">
      <c r="A228" s="649">
        <v>4</v>
      </c>
      <c r="B228" s="650" t="s">
        <v>3038</v>
      </c>
      <c r="C228" s="650">
        <v>89301041</v>
      </c>
      <c r="D228" s="729" t="s">
        <v>5235</v>
      </c>
      <c r="E228" s="730" t="s">
        <v>3411</v>
      </c>
      <c r="F228" s="650" t="s">
        <v>3363</v>
      </c>
      <c r="G228" s="650" t="s">
        <v>3428</v>
      </c>
      <c r="H228" s="650" t="s">
        <v>597</v>
      </c>
      <c r="I228" s="650" t="s">
        <v>2361</v>
      </c>
      <c r="J228" s="650" t="s">
        <v>2362</v>
      </c>
      <c r="K228" s="650" t="s">
        <v>3549</v>
      </c>
      <c r="L228" s="651">
        <v>31.54</v>
      </c>
      <c r="M228" s="651">
        <v>31.54</v>
      </c>
      <c r="N228" s="650">
        <v>1</v>
      </c>
      <c r="O228" s="731">
        <v>0.5</v>
      </c>
      <c r="P228" s="651">
        <v>31.54</v>
      </c>
      <c r="Q228" s="666">
        <v>1</v>
      </c>
      <c r="R228" s="650">
        <v>1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4</v>
      </c>
      <c r="B229" s="650" t="s">
        <v>3038</v>
      </c>
      <c r="C229" s="650">
        <v>89301041</v>
      </c>
      <c r="D229" s="729" t="s">
        <v>5235</v>
      </c>
      <c r="E229" s="730" t="s">
        <v>3411</v>
      </c>
      <c r="F229" s="650" t="s">
        <v>3363</v>
      </c>
      <c r="G229" s="650" t="s">
        <v>3487</v>
      </c>
      <c r="H229" s="650" t="s">
        <v>597</v>
      </c>
      <c r="I229" s="650" t="s">
        <v>3532</v>
      </c>
      <c r="J229" s="650" t="s">
        <v>3533</v>
      </c>
      <c r="K229" s="650" t="s">
        <v>1290</v>
      </c>
      <c r="L229" s="651">
        <v>0</v>
      </c>
      <c r="M229" s="651">
        <v>0</v>
      </c>
      <c r="N229" s="650">
        <v>1</v>
      </c>
      <c r="O229" s="731">
        <v>0.5</v>
      </c>
      <c r="P229" s="651"/>
      <c r="Q229" s="666"/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4</v>
      </c>
      <c r="B230" s="650" t="s">
        <v>3038</v>
      </c>
      <c r="C230" s="650">
        <v>89301041</v>
      </c>
      <c r="D230" s="729" t="s">
        <v>5235</v>
      </c>
      <c r="E230" s="730" t="s">
        <v>3411</v>
      </c>
      <c r="F230" s="650" t="s">
        <v>3363</v>
      </c>
      <c r="G230" s="650" t="s">
        <v>3456</v>
      </c>
      <c r="H230" s="650" t="s">
        <v>597</v>
      </c>
      <c r="I230" s="650" t="s">
        <v>3457</v>
      </c>
      <c r="J230" s="650" t="s">
        <v>1752</v>
      </c>
      <c r="K230" s="650" t="s">
        <v>3458</v>
      </c>
      <c r="L230" s="651">
        <v>0</v>
      </c>
      <c r="M230" s="651">
        <v>0</v>
      </c>
      <c r="N230" s="650">
        <v>1</v>
      </c>
      <c r="O230" s="731">
        <v>0.5</v>
      </c>
      <c r="P230" s="651">
        <v>0</v>
      </c>
      <c r="Q230" s="666"/>
      <c r="R230" s="650">
        <v>1</v>
      </c>
      <c r="S230" s="666">
        <v>1</v>
      </c>
      <c r="T230" s="731">
        <v>0.5</v>
      </c>
      <c r="U230" s="689">
        <v>1</v>
      </c>
    </row>
    <row r="231" spans="1:21" ht="14.4" customHeight="1" x14ac:dyDescent="0.3">
      <c r="A231" s="649">
        <v>4</v>
      </c>
      <c r="B231" s="650" t="s">
        <v>3038</v>
      </c>
      <c r="C231" s="650">
        <v>89301041</v>
      </c>
      <c r="D231" s="729" t="s">
        <v>5235</v>
      </c>
      <c r="E231" s="730" t="s">
        <v>3411</v>
      </c>
      <c r="F231" s="650" t="s">
        <v>3363</v>
      </c>
      <c r="G231" s="650" t="s">
        <v>3440</v>
      </c>
      <c r="H231" s="650" t="s">
        <v>1281</v>
      </c>
      <c r="I231" s="650" t="s">
        <v>1448</v>
      </c>
      <c r="J231" s="650" t="s">
        <v>1319</v>
      </c>
      <c r="K231" s="650" t="s">
        <v>1449</v>
      </c>
      <c r="L231" s="651">
        <v>625.29</v>
      </c>
      <c r="M231" s="651">
        <v>1875.87</v>
      </c>
      <c r="N231" s="650">
        <v>3</v>
      </c>
      <c r="O231" s="731">
        <v>3</v>
      </c>
      <c r="P231" s="651">
        <v>1250.58</v>
      </c>
      <c r="Q231" s="666">
        <v>0.66666666666666663</v>
      </c>
      <c r="R231" s="650">
        <v>2</v>
      </c>
      <c r="S231" s="666">
        <v>0.66666666666666663</v>
      </c>
      <c r="T231" s="731">
        <v>2</v>
      </c>
      <c r="U231" s="689">
        <v>0.66666666666666663</v>
      </c>
    </row>
    <row r="232" spans="1:21" ht="14.4" customHeight="1" x14ac:dyDescent="0.3">
      <c r="A232" s="649">
        <v>4</v>
      </c>
      <c r="B232" s="650" t="s">
        <v>3038</v>
      </c>
      <c r="C232" s="650">
        <v>89301041</v>
      </c>
      <c r="D232" s="729" t="s">
        <v>5235</v>
      </c>
      <c r="E232" s="730" t="s">
        <v>3411</v>
      </c>
      <c r="F232" s="650" t="s">
        <v>3363</v>
      </c>
      <c r="G232" s="650" t="s">
        <v>3440</v>
      </c>
      <c r="H232" s="650" t="s">
        <v>1281</v>
      </c>
      <c r="I232" s="650" t="s">
        <v>1318</v>
      </c>
      <c r="J232" s="650" t="s">
        <v>1319</v>
      </c>
      <c r="K232" s="650" t="s">
        <v>1320</v>
      </c>
      <c r="L232" s="651">
        <v>937.93</v>
      </c>
      <c r="M232" s="651">
        <v>937.93</v>
      </c>
      <c r="N232" s="650">
        <v>1</v>
      </c>
      <c r="O232" s="731">
        <v>1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4</v>
      </c>
      <c r="B233" s="650" t="s">
        <v>3038</v>
      </c>
      <c r="C233" s="650">
        <v>89301041</v>
      </c>
      <c r="D233" s="729" t="s">
        <v>5235</v>
      </c>
      <c r="E233" s="730" t="s">
        <v>3411</v>
      </c>
      <c r="F233" s="650" t="s">
        <v>3363</v>
      </c>
      <c r="G233" s="650" t="s">
        <v>3440</v>
      </c>
      <c r="H233" s="650" t="s">
        <v>1281</v>
      </c>
      <c r="I233" s="650" t="s">
        <v>1322</v>
      </c>
      <c r="J233" s="650" t="s">
        <v>1319</v>
      </c>
      <c r="K233" s="650" t="s">
        <v>1323</v>
      </c>
      <c r="L233" s="651">
        <v>1166.47</v>
      </c>
      <c r="M233" s="651">
        <v>2332.94</v>
      </c>
      <c r="N233" s="650">
        <v>2</v>
      </c>
      <c r="O233" s="731">
        <v>1.5</v>
      </c>
      <c r="P233" s="651">
        <v>1166.47</v>
      </c>
      <c r="Q233" s="666">
        <v>0.5</v>
      </c>
      <c r="R233" s="650">
        <v>1</v>
      </c>
      <c r="S233" s="666">
        <v>0.5</v>
      </c>
      <c r="T233" s="731">
        <v>0.5</v>
      </c>
      <c r="U233" s="689">
        <v>0.33333333333333331</v>
      </c>
    </row>
    <row r="234" spans="1:21" ht="14.4" customHeight="1" x14ac:dyDescent="0.3">
      <c r="A234" s="649">
        <v>4</v>
      </c>
      <c r="B234" s="650" t="s">
        <v>3038</v>
      </c>
      <c r="C234" s="650">
        <v>89301041</v>
      </c>
      <c r="D234" s="729" t="s">
        <v>5235</v>
      </c>
      <c r="E234" s="730" t="s">
        <v>3411</v>
      </c>
      <c r="F234" s="650" t="s">
        <v>3363</v>
      </c>
      <c r="G234" s="650" t="s">
        <v>3440</v>
      </c>
      <c r="H234" s="650" t="s">
        <v>1281</v>
      </c>
      <c r="I234" s="650" t="s">
        <v>1325</v>
      </c>
      <c r="J234" s="650" t="s">
        <v>1319</v>
      </c>
      <c r="K234" s="650" t="s">
        <v>1326</v>
      </c>
      <c r="L234" s="651">
        <v>1458.07</v>
      </c>
      <c r="M234" s="651">
        <v>1458.07</v>
      </c>
      <c r="N234" s="650">
        <v>1</v>
      </c>
      <c r="O234" s="731">
        <v>1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4</v>
      </c>
      <c r="B235" s="650" t="s">
        <v>3038</v>
      </c>
      <c r="C235" s="650">
        <v>89301041</v>
      </c>
      <c r="D235" s="729" t="s">
        <v>5235</v>
      </c>
      <c r="E235" s="730" t="s">
        <v>3411</v>
      </c>
      <c r="F235" s="650" t="s">
        <v>3363</v>
      </c>
      <c r="G235" s="650" t="s">
        <v>3440</v>
      </c>
      <c r="H235" s="650" t="s">
        <v>1281</v>
      </c>
      <c r="I235" s="650" t="s">
        <v>2246</v>
      </c>
      <c r="J235" s="650" t="s">
        <v>2243</v>
      </c>
      <c r="K235" s="650" t="s">
        <v>1323</v>
      </c>
      <c r="L235" s="651">
        <v>2332.92</v>
      </c>
      <c r="M235" s="651">
        <v>2332.92</v>
      </c>
      <c r="N235" s="650">
        <v>1</v>
      </c>
      <c r="O235" s="731">
        <v>1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4</v>
      </c>
      <c r="B236" s="650" t="s">
        <v>3038</v>
      </c>
      <c r="C236" s="650">
        <v>89301041</v>
      </c>
      <c r="D236" s="729" t="s">
        <v>5235</v>
      </c>
      <c r="E236" s="730" t="s">
        <v>3411</v>
      </c>
      <c r="F236" s="650" t="s">
        <v>3363</v>
      </c>
      <c r="G236" s="650" t="s">
        <v>3459</v>
      </c>
      <c r="H236" s="650" t="s">
        <v>597</v>
      </c>
      <c r="I236" s="650" t="s">
        <v>3462</v>
      </c>
      <c r="J236" s="650" t="s">
        <v>3461</v>
      </c>
      <c r="K236" s="650" t="s">
        <v>759</v>
      </c>
      <c r="L236" s="651">
        <v>314.89999999999998</v>
      </c>
      <c r="M236" s="651">
        <v>629.79999999999995</v>
      </c>
      <c r="N236" s="650">
        <v>2</v>
      </c>
      <c r="O236" s="731">
        <v>1.5</v>
      </c>
      <c r="P236" s="651">
        <v>314.89999999999998</v>
      </c>
      <c r="Q236" s="666">
        <v>0.5</v>
      </c>
      <c r="R236" s="650">
        <v>1</v>
      </c>
      <c r="S236" s="666">
        <v>0.5</v>
      </c>
      <c r="T236" s="731">
        <v>0.5</v>
      </c>
      <c r="U236" s="689">
        <v>0.33333333333333331</v>
      </c>
    </row>
    <row r="237" spans="1:21" ht="14.4" customHeight="1" x14ac:dyDescent="0.3">
      <c r="A237" s="649">
        <v>4</v>
      </c>
      <c r="B237" s="650" t="s">
        <v>3038</v>
      </c>
      <c r="C237" s="650">
        <v>89301041</v>
      </c>
      <c r="D237" s="729" t="s">
        <v>5235</v>
      </c>
      <c r="E237" s="730" t="s">
        <v>3411</v>
      </c>
      <c r="F237" s="650" t="s">
        <v>3363</v>
      </c>
      <c r="G237" s="650" t="s">
        <v>3619</v>
      </c>
      <c r="H237" s="650" t="s">
        <v>597</v>
      </c>
      <c r="I237" s="650" t="s">
        <v>711</v>
      </c>
      <c r="J237" s="650" t="s">
        <v>3620</v>
      </c>
      <c r="K237" s="650" t="s">
        <v>2408</v>
      </c>
      <c r="L237" s="651">
        <v>0</v>
      </c>
      <c r="M237" s="651">
        <v>0</v>
      </c>
      <c r="N237" s="650">
        <v>1</v>
      </c>
      <c r="O237" s="731">
        <v>0.5</v>
      </c>
      <c r="P237" s="651">
        <v>0</v>
      </c>
      <c r="Q237" s="666"/>
      <c r="R237" s="650">
        <v>1</v>
      </c>
      <c r="S237" s="666">
        <v>1</v>
      </c>
      <c r="T237" s="731">
        <v>0.5</v>
      </c>
      <c r="U237" s="689">
        <v>1</v>
      </c>
    </row>
    <row r="238" spans="1:21" ht="14.4" customHeight="1" x14ac:dyDescent="0.3">
      <c r="A238" s="649">
        <v>4</v>
      </c>
      <c r="B238" s="650" t="s">
        <v>3038</v>
      </c>
      <c r="C238" s="650">
        <v>89301041</v>
      </c>
      <c r="D238" s="729" t="s">
        <v>5235</v>
      </c>
      <c r="E238" s="730" t="s">
        <v>3411</v>
      </c>
      <c r="F238" s="650" t="s">
        <v>3363</v>
      </c>
      <c r="G238" s="650" t="s">
        <v>3515</v>
      </c>
      <c r="H238" s="650" t="s">
        <v>1281</v>
      </c>
      <c r="I238" s="650" t="s">
        <v>1461</v>
      </c>
      <c r="J238" s="650" t="s">
        <v>1462</v>
      </c>
      <c r="K238" s="650" t="s">
        <v>1463</v>
      </c>
      <c r="L238" s="651">
        <v>140.03</v>
      </c>
      <c r="M238" s="651">
        <v>140.03</v>
      </c>
      <c r="N238" s="650">
        <v>1</v>
      </c>
      <c r="O238" s="731">
        <v>1</v>
      </c>
      <c r="P238" s="651">
        <v>140.03</v>
      </c>
      <c r="Q238" s="666">
        <v>1</v>
      </c>
      <c r="R238" s="650">
        <v>1</v>
      </c>
      <c r="S238" s="666">
        <v>1</v>
      </c>
      <c r="T238" s="731">
        <v>1</v>
      </c>
      <c r="U238" s="689">
        <v>1</v>
      </c>
    </row>
    <row r="239" spans="1:21" ht="14.4" customHeight="1" x14ac:dyDescent="0.3">
      <c r="A239" s="649">
        <v>4</v>
      </c>
      <c r="B239" s="650" t="s">
        <v>3038</v>
      </c>
      <c r="C239" s="650">
        <v>89301041</v>
      </c>
      <c r="D239" s="729" t="s">
        <v>5235</v>
      </c>
      <c r="E239" s="730" t="s">
        <v>3411</v>
      </c>
      <c r="F239" s="650" t="s">
        <v>3363</v>
      </c>
      <c r="G239" s="650" t="s">
        <v>3570</v>
      </c>
      <c r="H239" s="650" t="s">
        <v>597</v>
      </c>
      <c r="I239" s="650" t="s">
        <v>3621</v>
      </c>
      <c r="J239" s="650" t="s">
        <v>1855</v>
      </c>
      <c r="K239" s="650" t="s">
        <v>3622</v>
      </c>
      <c r="L239" s="651">
        <v>224.25</v>
      </c>
      <c r="M239" s="651">
        <v>224.25</v>
      </c>
      <c r="N239" s="650">
        <v>1</v>
      </c>
      <c r="O239" s="731">
        <v>1</v>
      </c>
      <c r="P239" s="651">
        <v>224.25</v>
      </c>
      <c r="Q239" s="666">
        <v>1</v>
      </c>
      <c r="R239" s="650">
        <v>1</v>
      </c>
      <c r="S239" s="666">
        <v>1</v>
      </c>
      <c r="T239" s="731">
        <v>1</v>
      </c>
      <c r="U239" s="689">
        <v>1</v>
      </c>
    </row>
    <row r="240" spans="1:21" ht="14.4" customHeight="1" x14ac:dyDescent="0.3">
      <c r="A240" s="649">
        <v>4</v>
      </c>
      <c r="B240" s="650" t="s">
        <v>3038</v>
      </c>
      <c r="C240" s="650">
        <v>89301041</v>
      </c>
      <c r="D240" s="729" t="s">
        <v>5235</v>
      </c>
      <c r="E240" s="730" t="s">
        <v>3411</v>
      </c>
      <c r="F240" s="650" t="s">
        <v>3363</v>
      </c>
      <c r="G240" s="650" t="s">
        <v>3480</v>
      </c>
      <c r="H240" s="650" t="s">
        <v>597</v>
      </c>
      <c r="I240" s="650" t="s">
        <v>808</v>
      </c>
      <c r="J240" s="650" t="s">
        <v>3481</v>
      </c>
      <c r="K240" s="650" t="s">
        <v>3482</v>
      </c>
      <c r="L240" s="651">
        <v>0</v>
      </c>
      <c r="M240" s="651">
        <v>0</v>
      </c>
      <c r="N240" s="650">
        <v>2</v>
      </c>
      <c r="O240" s="731">
        <v>1.5</v>
      </c>
      <c r="P240" s="651">
        <v>0</v>
      </c>
      <c r="Q240" s="666"/>
      <c r="R240" s="650">
        <v>1</v>
      </c>
      <c r="S240" s="666">
        <v>0.5</v>
      </c>
      <c r="T240" s="731">
        <v>0.5</v>
      </c>
      <c r="U240" s="689">
        <v>0.33333333333333331</v>
      </c>
    </row>
    <row r="241" spans="1:21" ht="14.4" customHeight="1" x14ac:dyDescent="0.3">
      <c r="A241" s="649">
        <v>4</v>
      </c>
      <c r="B241" s="650" t="s">
        <v>3038</v>
      </c>
      <c r="C241" s="650">
        <v>89301041</v>
      </c>
      <c r="D241" s="729" t="s">
        <v>5235</v>
      </c>
      <c r="E241" s="730" t="s">
        <v>3411</v>
      </c>
      <c r="F241" s="650" t="s">
        <v>3363</v>
      </c>
      <c r="G241" s="650" t="s">
        <v>3435</v>
      </c>
      <c r="H241" s="650" t="s">
        <v>597</v>
      </c>
      <c r="I241" s="650" t="s">
        <v>3436</v>
      </c>
      <c r="J241" s="650" t="s">
        <v>1606</v>
      </c>
      <c r="K241" s="650" t="s">
        <v>3437</v>
      </c>
      <c r="L241" s="651">
        <v>23.46</v>
      </c>
      <c r="M241" s="651">
        <v>23.46</v>
      </c>
      <c r="N241" s="650">
        <v>1</v>
      </c>
      <c r="O241" s="731">
        <v>0.5</v>
      </c>
      <c r="P241" s="651">
        <v>23.46</v>
      </c>
      <c r="Q241" s="666">
        <v>1</v>
      </c>
      <c r="R241" s="650">
        <v>1</v>
      </c>
      <c r="S241" s="666">
        <v>1</v>
      </c>
      <c r="T241" s="731">
        <v>0.5</v>
      </c>
      <c r="U241" s="689">
        <v>1</v>
      </c>
    </row>
    <row r="242" spans="1:21" ht="14.4" customHeight="1" x14ac:dyDescent="0.3">
      <c r="A242" s="649">
        <v>4</v>
      </c>
      <c r="B242" s="650" t="s">
        <v>3038</v>
      </c>
      <c r="C242" s="650">
        <v>89301041</v>
      </c>
      <c r="D242" s="729" t="s">
        <v>5235</v>
      </c>
      <c r="E242" s="730" t="s">
        <v>3411</v>
      </c>
      <c r="F242" s="650" t="s">
        <v>3363</v>
      </c>
      <c r="G242" s="650" t="s">
        <v>3435</v>
      </c>
      <c r="H242" s="650" t="s">
        <v>597</v>
      </c>
      <c r="I242" s="650" t="s">
        <v>1548</v>
      </c>
      <c r="J242" s="650" t="s">
        <v>1549</v>
      </c>
      <c r="K242" s="650" t="s">
        <v>3437</v>
      </c>
      <c r="L242" s="651">
        <v>23.46</v>
      </c>
      <c r="M242" s="651">
        <v>46.92</v>
      </c>
      <c r="N242" s="650">
        <v>2</v>
      </c>
      <c r="O242" s="731">
        <v>2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4</v>
      </c>
      <c r="B243" s="650" t="s">
        <v>3038</v>
      </c>
      <c r="C243" s="650">
        <v>89301041</v>
      </c>
      <c r="D243" s="729" t="s">
        <v>5235</v>
      </c>
      <c r="E243" s="730" t="s">
        <v>3411</v>
      </c>
      <c r="F243" s="650" t="s">
        <v>3363</v>
      </c>
      <c r="G243" s="650" t="s">
        <v>3623</v>
      </c>
      <c r="H243" s="650" t="s">
        <v>597</v>
      </c>
      <c r="I243" s="650" t="s">
        <v>2037</v>
      </c>
      <c r="J243" s="650" t="s">
        <v>2038</v>
      </c>
      <c r="K243" s="650" t="s">
        <v>3624</v>
      </c>
      <c r="L243" s="651">
        <v>137.04</v>
      </c>
      <c r="M243" s="651">
        <v>137.04</v>
      </c>
      <c r="N243" s="650">
        <v>1</v>
      </c>
      <c r="O243" s="731">
        <v>0.5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4</v>
      </c>
      <c r="B244" s="650" t="s">
        <v>3038</v>
      </c>
      <c r="C244" s="650">
        <v>89301041</v>
      </c>
      <c r="D244" s="729" t="s">
        <v>5235</v>
      </c>
      <c r="E244" s="730" t="s">
        <v>3411</v>
      </c>
      <c r="F244" s="650" t="s">
        <v>3363</v>
      </c>
      <c r="G244" s="650" t="s">
        <v>3550</v>
      </c>
      <c r="H244" s="650" t="s">
        <v>1281</v>
      </c>
      <c r="I244" s="650" t="s">
        <v>1391</v>
      </c>
      <c r="J244" s="650" t="s">
        <v>3160</v>
      </c>
      <c r="K244" s="650" t="s">
        <v>962</v>
      </c>
      <c r="L244" s="651">
        <v>193.14</v>
      </c>
      <c r="M244" s="651">
        <v>193.14</v>
      </c>
      <c r="N244" s="650">
        <v>1</v>
      </c>
      <c r="O244" s="731">
        <v>1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4</v>
      </c>
      <c r="B245" s="650" t="s">
        <v>3038</v>
      </c>
      <c r="C245" s="650">
        <v>89301041</v>
      </c>
      <c r="D245" s="729" t="s">
        <v>5235</v>
      </c>
      <c r="E245" s="730" t="s">
        <v>3411</v>
      </c>
      <c r="F245" s="650" t="s">
        <v>3364</v>
      </c>
      <c r="G245" s="650" t="s">
        <v>3463</v>
      </c>
      <c r="H245" s="650" t="s">
        <v>597</v>
      </c>
      <c r="I245" s="650" t="s">
        <v>3464</v>
      </c>
      <c r="J245" s="650" t="s">
        <v>3465</v>
      </c>
      <c r="K245" s="650"/>
      <c r="L245" s="651">
        <v>0</v>
      </c>
      <c r="M245" s="651">
        <v>0</v>
      </c>
      <c r="N245" s="650">
        <v>1</v>
      </c>
      <c r="O245" s="731">
        <v>1</v>
      </c>
      <c r="P245" s="651">
        <v>0</v>
      </c>
      <c r="Q245" s="666"/>
      <c r="R245" s="650">
        <v>1</v>
      </c>
      <c r="S245" s="666">
        <v>1</v>
      </c>
      <c r="T245" s="731">
        <v>1</v>
      </c>
      <c r="U245" s="689">
        <v>1</v>
      </c>
    </row>
    <row r="246" spans="1:21" ht="14.4" customHeight="1" x14ac:dyDescent="0.3">
      <c r="A246" s="649">
        <v>4</v>
      </c>
      <c r="B246" s="650" t="s">
        <v>3038</v>
      </c>
      <c r="C246" s="650">
        <v>89301042</v>
      </c>
      <c r="D246" s="729" t="s">
        <v>5236</v>
      </c>
      <c r="E246" s="730" t="s">
        <v>3379</v>
      </c>
      <c r="F246" s="650" t="s">
        <v>3363</v>
      </c>
      <c r="G246" s="650" t="s">
        <v>3625</v>
      </c>
      <c r="H246" s="650" t="s">
        <v>597</v>
      </c>
      <c r="I246" s="650" t="s">
        <v>3626</v>
      </c>
      <c r="J246" s="650" t="s">
        <v>1900</v>
      </c>
      <c r="K246" s="650" t="s">
        <v>3627</v>
      </c>
      <c r="L246" s="651">
        <v>270.69</v>
      </c>
      <c r="M246" s="651">
        <v>270.69</v>
      </c>
      <c r="N246" s="650">
        <v>1</v>
      </c>
      <c r="O246" s="731">
        <v>0.5</v>
      </c>
      <c r="P246" s="651">
        <v>270.69</v>
      </c>
      <c r="Q246" s="666">
        <v>1</v>
      </c>
      <c r="R246" s="650">
        <v>1</v>
      </c>
      <c r="S246" s="666">
        <v>1</v>
      </c>
      <c r="T246" s="731">
        <v>0.5</v>
      </c>
      <c r="U246" s="689">
        <v>1</v>
      </c>
    </row>
    <row r="247" spans="1:21" ht="14.4" customHeight="1" x14ac:dyDescent="0.3">
      <c r="A247" s="649">
        <v>4</v>
      </c>
      <c r="B247" s="650" t="s">
        <v>3038</v>
      </c>
      <c r="C247" s="650">
        <v>89301042</v>
      </c>
      <c r="D247" s="729" t="s">
        <v>5236</v>
      </c>
      <c r="E247" s="730" t="s">
        <v>3379</v>
      </c>
      <c r="F247" s="650" t="s">
        <v>3363</v>
      </c>
      <c r="G247" s="650" t="s">
        <v>3625</v>
      </c>
      <c r="H247" s="650" t="s">
        <v>597</v>
      </c>
      <c r="I247" s="650" t="s">
        <v>3628</v>
      </c>
      <c r="J247" s="650" t="s">
        <v>1900</v>
      </c>
      <c r="K247" s="650" t="s">
        <v>3627</v>
      </c>
      <c r="L247" s="651">
        <v>270.69</v>
      </c>
      <c r="M247" s="651">
        <v>541.38</v>
      </c>
      <c r="N247" s="650">
        <v>2</v>
      </c>
      <c r="O247" s="731">
        <v>0.5</v>
      </c>
      <c r="P247" s="651"/>
      <c r="Q247" s="666">
        <v>0</v>
      </c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4</v>
      </c>
      <c r="B248" s="650" t="s">
        <v>3038</v>
      </c>
      <c r="C248" s="650">
        <v>89301042</v>
      </c>
      <c r="D248" s="729" t="s">
        <v>5236</v>
      </c>
      <c r="E248" s="730" t="s">
        <v>3379</v>
      </c>
      <c r="F248" s="650" t="s">
        <v>3363</v>
      </c>
      <c r="G248" s="650" t="s">
        <v>3419</v>
      </c>
      <c r="H248" s="650" t="s">
        <v>597</v>
      </c>
      <c r="I248" s="650" t="s">
        <v>1544</v>
      </c>
      <c r="J248" s="650" t="s">
        <v>3203</v>
      </c>
      <c r="K248" s="650" t="s">
        <v>3204</v>
      </c>
      <c r="L248" s="651">
        <v>156.86000000000001</v>
      </c>
      <c r="M248" s="651">
        <v>627.44000000000005</v>
      </c>
      <c r="N248" s="650">
        <v>4</v>
      </c>
      <c r="O248" s="731">
        <v>1.5</v>
      </c>
      <c r="P248" s="651">
        <v>627.44000000000005</v>
      </c>
      <c r="Q248" s="666">
        <v>1</v>
      </c>
      <c r="R248" s="650">
        <v>4</v>
      </c>
      <c r="S248" s="666">
        <v>1</v>
      </c>
      <c r="T248" s="731">
        <v>1.5</v>
      </c>
      <c r="U248" s="689">
        <v>1</v>
      </c>
    </row>
    <row r="249" spans="1:21" ht="14.4" customHeight="1" x14ac:dyDescent="0.3">
      <c r="A249" s="649">
        <v>4</v>
      </c>
      <c r="B249" s="650" t="s">
        <v>3038</v>
      </c>
      <c r="C249" s="650">
        <v>89301042</v>
      </c>
      <c r="D249" s="729" t="s">
        <v>5236</v>
      </c>
      <c r="E249" s="730" t="s">
        <v>3379</v>
      </c>
      <c r="F249" s="650" t="s">
        <v>3363</v>
      </c>
      <c r="G249" s="650" t="s">
        <v>3629</v>
      </c>
      <c r="H249" s="650" t="s">
        <v>597</v>
      </c>
      <c r="I249" s="650" t="s">
        <v>3630</v>
      </c>
      <c r="J249" s="650" t="s">
        <v>3631</v>
      </c>
      <c r="K249" s="650" t="s">
        <v>3632</v>
      </c>
      <c r="L249" s="651">
        <v>32.409999999999997</v>
      </c>
      <c r="M249" s="651">
        <v>32.409999999999997</v>
      </c>
      <c r="N249" s="650">
        <v>1</v>
      </c>
      <c r="O249" s="731">
        <v>0.5</v>
      </c>
      <c r="P249" s="651">
        <v>32.409999999999997</v>
      </c>
      <c r="Q249" s="666">
        <v>1</v>
      </c>
      <c r="R249" s="650">
        <v>1</v>
      </c>
      <c r="S249" s="666">
        <v>1</v>
      </c>
      <c r="T249" s="731">
        <v>0.5</v>
      </c>
      <c r="U249" s="689">
        <v>1</v>
      </c>
    </row>
    <row r="250" spans="1:21" ht="14.4" customHeight="1" x14ac:dyDescent="0.3">
      <c r="A250" s="649">
        <v>4</v>
      </c>
      <c r="B250" s="650" t="s">
        <v>3038</v>
      </c>
      <c r="C250" s="650">
        <v>89301042</v>
      </c>
      <c r="D250" s="729" t="s">
        <v>5236</v>
      </c>
      <c r="E250" s="730" t="s">
        <v>3379</v>
      </c>
      <c r="F250" s="650" t="s">
        <v>3363</v>
      </c>
      <c r="G250" s="650" t="s">
        <v>3629</v>
      </c>
      <c r="H250" s="650" t="s">
        <v>597</v>
      </c>
      <c r="I250" s="650" t="s">
        <v>1796</v>
      </c>
      <c r="J250" s="650" t="s">
        <v>1797</v>
      </c>
      <c r="K250" s="650" t="s">
        <v>1397</v>
      </c>
      <c r="L250" s="651">
        <v>59.55</v>
      </c>
      <c r="M250" s="651">
        <v>119.1</v>
      </c>
      <c r="N250" s="650">
        <v>2</v>
      </c>
      <c r="O250" s="731">
        <v>1</v>
      </c>
      <c r="P250" s="651">
        <v>119.1</v>
      </c>
      <c r="Q250" s="666">
        <v>1</v>
      </c>
      <c r="R250" s="650">
        <v>2</v>
      </c>
      <c r="S250" s="666">
        <v>1</v>
      </c>
      <c r="T250" s="731">
        <v>1</v>
      </c>
      <c r="U250" s="689">
        <v>1</v>
      </c>
    </row>
    <row r="251" spans="1:21" ht="14.4" customHeight="1" x14ac:dyDescent="0.3">
      <c r="A251" s="649">
        <v>4</v>
      </c>
      <c r="B251" s="650" t="s">
        <v>3038</v>
      </c>
      <c r="C251" s="650">
        <v>89301042</v>
      </c>
      <c r="D251" s="729" t="s">
        <v>5236</v>
      </c>
      <c r="E251" s="730" t="s">
        <v>3379</v>
      </c>
      <c r="F251" s="650" t="s">
        <v>3363</v>
      </c>
      <c r="G251" s="650" t="s">
        <v>3633</v>
      </c>
      <c r="H251" s="650" t="s">
        <v>597</v>
      </c>
      <c r="I251" s="650" t="s">
        <v>1808</v>
      </c>
      <c r="J251" s="650" t="s">
        <v>1809</v>
      </c>
      <c r="K251" s="650" t="s">
        <v>3634</v>
      </c>
      <c r="L251" s="651">
        <v>163.9</v>
      </c>
      <c r="M251" s="651">
        <v>655.6</v>
      </c>
      <c r="N251" s="650">
        <v>4</v>
      </c>
      <c r="O251" s="731">
        <v>1</v>
      </c>
      <c r="P251" s="651">
        <v>655.6</v>
      </c>
      <c r="Q251" s="666">
        <v>1</v>
      </c>
      <c r="R251" s="650">
        <v>4</v>
      </c>
      <c r="S251" s="666">
        <v>1</v>
      </c>
      <c r="T251" s="731">
        <v>1</v>
      </c>
      <c r="U251" s="689">
        <v>1</v>
      </c>
    </row>
    <row r="252" spans="1:21" ht="14.4" customHeight="1" x14ac:dyDescent="0.3">
      <c r="A252" s="649">
        <v>4</v>
      </c>
      <c r="B252" s="650" t="s">
        <v>3038</v>
      </c>
      <c r="C252" s="650">
        <v>89301042</v>
      </c>
      <c r="D252" s="729" t="s">
        <v>5236</v>
      </c>
      <c r="E252" s="730" t="s">
        <v>3379</v>
      </c>
      <c r="F252" s="650" t="s">
        <v>3363</v>
      </c>
      <c r="G252" s="650" t="s">
        <v>3635</v>
      </c>
      <c r="H252" s="650" t="s">
        <v>597</v>
      </c>
      <c r="I252" s="650" t="s">
        <v>3636</v>
      </c>
      <c r="J252" s="650" t="s">
        <v>3637</v>
      </c>
      <c r="K252" s="650" t="s">
        <v>3638</v>
      </c>
      <c r="L252" s="651">
        <v>0</v>
      </c>
      <c r="M252" s="651">
        <v>0</v>
      </c>
      <c r="N252" s="650">
        <v>1</v>
      </c>
      <c r="O252" s="731">
        <v>0.5</v>
      </c>
      <c r="P252" s="651">
        <v>0</v>
      </c>
      <c r="Q252" s="666"/>
      <c r="R252" s="650">
        <v>1</v>
      </c>
      <c r="S252" s="666">
        <v>1</v>
      </c>
      <c r="T252" s="731">
        <v>0.5</v>
      </c>
      <c r="U252" s="689">
        <v>1</v>
      </c>
    </row>
    <row r="253" spans="1:21" ht="14.4" customHeight="1" x14ac:dyDescent="0.3">
      <c r="A253" s="649">
        <v>4</v>
      </c>
      <c r="B253" s="650" t="s">
        <v>3038</v>
      </c>
      <c r="C253" s="650">
        <v>89301042</v>
      </c>
      <c r="D253" s="729" t="s">
        <v>5236</v>
      </c>
      <c r="E253" s="730" t="s">
        <v>3379</v>
      </c>
      <c r="F253" s="650" t="s">
        <v>3363</v>
      </c>
      <c r="G253" s="650" t="s">
        <v>3582</v>
      </c>
      <c r="H253" s="650" t="s">
        <v>1281</v>
      </c>
      <c r="I253" s="650" t="s">
        <v>1640</v>
      </c>
      <c r="J253" s="650" t="s">
        <v>1641</v>
      </c>
      <c r="K253" s="650" t="s">
        <v>3213</v>
      </c>
      <c r="L253" s="651">
        <v>116.8</v>
      </c>
      <c r="M253" s="651">
        <v>233.6</v>
      </c>
      <c r="N253" s="650">
        <v>2</v>
      </c>
      <c r="O253" s="731">
        <v>0.5</v>
      </c>
      <c r="P253" s="651">
        <v>233.6</v>
      </c>
      <c r="Q253" s="666">
        <v>1</v>
      </c>
      <c r="R253" s="650">
        <v>2</v>
      </c>
      <c r="S253" s="666">
        <v>1</v>
      </c>
      <c r="T253" s="731">
        <v>0.5</v>
      </c>
      <c r="U253" s="689">
        <v>1</v>
      </c>
    </row>
    <row r="254" spans="1:21" ht="14.4" customHeight="1" x14ac:dyDescent="0.3">
      <c r="A254" s="649">
        <v>4</v>
      </c>
      <c r="B254" s="650" t="s">
        <v>3038</v>
      </c>
      <c r="C254" s="650">
        <v>89301042</v>
      </c>
      <c r="D254" s="729" t="s">
        <v>5236</v>
      </c>
      <c r="E254" s="730" t="s">
        <v>3379</v>
      </c>
      <c r="F254" s="650" t="s">
        <v>3363</v>
      </c>
      <c r="G254" s="650" t="s">
        <v>3459</v>
      </c>
      <c r="H254" s="650" t="s">
        <v>597</v>
      </c>
      <c r="I254" s="650" t="s">
        <v>757</v>
      </c>
      <c r="J254" s="650" t="s">
        <v>758</v>
      </c>
      <c r="K254" s="650" t="s">
        <v>3513</v>
      </c>
      <c r="L254" s="651">
        <v>314.89999999999998</v>
      </c>
      <c r="M254" s="651">
        <v>2519.1999999999998</v>
      </c>
      <c r="N254" s="650">
        <v>8</v>
      </c>
      <c r="O254" s="731">
        <v>2.5</v>
      </c>
      <c r="P254" s="651">
        <v>2519.1999999999998</v>
      </c>
      <c r="Q254" s="666">
        <v>1</v>
      </c>
      <c r="R254" s="650">
        <v>8</v>
      </c>
      <c r="S254" s="666">
        <v>1</v>
      </c>
      <c r="T254" s="731">
        <v>2.5</v>
      </c>
      <c r="U254" s="689">
        <v>1</v>
      </c>
    </row>
    <row r="255" spans="1:21" ht="14.4" customHeight="1" x14ac:dyDescent="0.3">
      <c r="A255" s="649">
        <v>4</v>
      </c>
      <c r="B255" s="650" t="s">
        <v>3038</v>
      </c>
      <c r="C255" s="650">
        <v>89301042</v>
      </c>
      <c r="D255" s="729" t="s">
        <v>5236</v>
      </c>
      <c r="E255" s="730" t="s">
        <v>3379</v>
      </c>
      <c r="F255" s="650" t="s">
        <v>3363</v>
      </c>
      <c r="G255" s="650" t="s">
        <v>3639</v>
      </c>
      <c r="H255" s="650" t="s">
        <v>1281</v>
      </c>
      <c r="I255" s="650" t="s">
        <v>3640</v>
      </c>
      <c r="J255" s="650" t="s">
        <v>2273</v>
      </c>
      <c r="K255" s="650" t="s">
        <v>3641</v>
      </c>
      <c r="L255" s="651">
        <v>605.65</v>
      </c>
      <c r="M255" s="651">
        <v>1816.9499999999998</v>
      </c>
      <c r="N255" s="650">
        <v>3</v>
      </c>
      <c r="O255" s="731">
        <v>1.5</v>
      </c>
      <c r="P255" s="651">
        <v>1816.9499999999998</v>
      </c>
      <c r="Q255" s="666">
        <v>1</v>
      </c>
      <c r="R255" s="650">
        <v>3</v>
      </c>
      <c r="S255" s="666">
        <v>1</v>
      </c>
      <c r="T255" s="731">
        <v>1.5</v>
      </c>
      <c r="U255" s="689">
        <v>1</v>
      </c>
    </row>
    <row r="256" spans="1:21" ht="14.4" customHeight="1" x14ac:dyDescent="0.3">
      <c r="A256" s="649">
        <v>4</v>
      </c>
      <c r="B256" s="650" t="s">
        <v>3038</v>
      </c>
      <c r="C256" s="650">
        <v>89301042</v>
      </c>
      <c r="D256" s="729" t="s">
        <v>5236</v>
      </c>
      <c r="E256" s="730" t="s">
        <v>3379</v>
      </c>
      <c r="F256" s="650" t="s">
        <v>3363</v>
      </c>
      <c r="G256" s="650" t="s">
        <v>3591</v>
      </c>
      <c r="H256" s="650" t="s">
        <v>597</v>
      </c>
      <c r="I256" s="650" t="s">
        <v>730</v>
      </c>
      <c r="J256" s="650" t="s">
        <v>731</v>
      </c>
      <c r="K256" s="650" t="s">
        <v>3642</v>
      </c>
      <c r="L256" s="651">
        <v>0</v>
      </c>
      <c r="M256" s="651">
        <v>0</v>
      </c>
      <c r="N256" s="650">
        <v>2</v>
      </c>
      <c r="O256" s="731">
        <v>0.5</v>
      </c>
      <c r="P256" s="651">
        <v>0</v>
      </c>
      <c r="Q256" s="666"/>
      <c r="R256" s="650">
        <v>2</v>
      </c>
      <c r="S256" s="666">
        <v>1</v>
      </c>
      <c r="T256" s="731">
        <v>0.5</v>
      </c>
      <c r="U256" s="689">
        <v>1</v>
      </c>
    </row>
    <row r="257" spans="1:21" ht="14.4" customHeight="1" x14ac:dyDescent="0.3">
      <c r="A257" s="649">
        <v>4</v>
      </c>
      <c r="B257" s="650" t="s">
        <v>3038</v>
      </c>
      <c r="C257" s="650">
        <v>89301042</v>
      </c>
      <c r="D257" s="729" t="s">
        <v>5236</v>
      </c>
      <c r="E257" s="730" t="s">
        <v>3379</v>
      </c>
      <c r="F257" s="650" t="s">
        <v>3363</v>
      </c>
      <c r="G257" s="650" t="s">
        <v>3643</v>
      </c>
      <c r="H257" s="650" t="s">
        <v>597</v>
      </c>
      <c r="I257" s="650" t="s">
        <v>3644</v>
      </c>
      <c r="J257" s="650" t="s">
        <v>3645</v>
      </c>
      <c r="K257" s="650" t="s">
        <v>3646</v>
      </c>
      <c r="L257" s="651">
        <v>0</v>
      </c>
      <c r="M257" s="651">
        <v>0</v>
      </c>
      <c r="N257" s="650">
        <v>1</v>
      </c>
      <c r="O257" s="731">
        <v>0.5</v>
      </c>
      <c r="P257" s="651"/>
      <c r="Q257" s="666"/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4</v>
      </c>
      <c r="B258" s="650" t="s">
        <v>3038</v>
      </c>
      <c r="C258" s="650">
        <v>89301042</v>
      </c>
      <c r="D258" s="729" t="s">
        <v>5236</v>
      </c>
      <c r="E258" s="730" t="s">
        <v>3379</v>
      </c>
      <c r="F258" s="650" t="s">
        <v>3363</v>
      </c>
      <c r="G258" s="650" t="s">
        <v>3647</v>
      </c>
      <c r="H258" s="650" t="s">
        <v>597</v>
      </c>
      <c r="I258" s="650" t="s">
        <v>3648</v>
      </c>
      <c r="J258" s="650" t="s">
        <v>3649</v>
      </c>
      <c r="K258" s="650" t="s">
        <v>3650</v>
      </c>
      <c r="L258" s="651">
        <v>64.13</v>
      </c>
      <c r="M258" s="651">
        <v>128.26</v>
      </c>
      <c r="N258" s="650">
        <v>2</v>
      </c>
      <c r="O258" s="731">
        <v>1</v>
      </c>
      <c r="P258" s="651">
        <v>128.26</v>
      </c>
      <c r="Q258" s="666">
        <v>1</v>
      </c>
      <c r="R258" s="650">
        <v>2</v>
      </c>
      <c r="S258" s="666">
        <v>1</v>
      </c>
      <c r="T258" s="731">
        <v>1</v>
      </c>
      <c r="U258" s="689">
        <v>1</v>
      </c>
    </row>
    <row r="259" spans="1:21" ht="14.4" customHeight="1" x14ac:dyDescent="0.3">
      <c r="A259" s="649">
        <v>4</v>
      </c>
      <c r="B259" s="650" t="s">
        <v>3038</v>
      </c>
      <c r="C259" s="650">
        <v>89301042</v>
      </c>
      <c r="D259" s="729" t="s">
        <v>5236</v>
      </c>
      <c r="E259" s="730" t="s">
        <v>3379</v>
      </c>
      <c r="F259" s="650" t="s">
        <v>3363</v>
      </c>
      <c r="G259" s="650" t="s">
        <v>3647</v>
      </c>
      <c r="H259" s="650" t="s">
        <v>597</v>
      </c>
      <c r="I259" s="650" t="s">
        <v>3651</v>
      </c>
      <c r="J259" s="650" t="s">
        <v>3652</v>
      </c>
      <c r="K259" s="650" t="s">
        <v>3653</v>
      </c>
      <c r="L259" s="651">
        <v>113.3</v>
      </c>
      <c r="M259" s="651">
        <v>113.3</v>
      </c>
      <c r="N259" s="650">
        <v>1</v>
      </c>
      <c r="O259" s="731">
        <v>0.5</v>
      </c>
      <c r="P259" s="651">
        <v>113.3</v>
      </c>
      <c r="Q259" s="666">
        <v>1</v>
      </c>
      <c r="R259" s="650">
        <v>1</v>
      </c>
      <c r="S259" s="666">
        <v>1</v>
      </c>
      <c r="T259" s="731">
        <v>0.5</v>
      </c>
      <c r="U259" s="689">
        <v>1</v>
      </c>
    </row>
    <row r="260" spans="1:21" ht="14.4" customHeight="1" x14ac:dyDescent="0.3">
      <c r="A260" s="649">
        <v>4</v>
      </c>
      <c r="B260" s="650" t="s">
        <v>3038</v>
      </c>
      <c r="C260" s="650">
        <v>89301042</v>
      </c>
      <c r="D260" s="729" t="s">
        <v>5236</v>
      </c>
      <c r="E260" s="730" t="s">
        <v>3379</v>
      </c>
      <c r="F260" s="650" t="s">
        <v>3363</v>
      </c>
      <c r="G260" s="650" t="s">
        <v>3654</v>
      </c>
      <c r="H260" s="650" t="s">
        <v>597</v>
      </c>
      <c r="I260" s="650" t="s">
        <v>3655</v>
      </c>
      <c r="J260" s="650" t="s">
        <v>1821</v>
      </c>
      <c r="K260" s="650" t="s">
        <v>3656</v>
      </c>
      <c r="L260" s="651">
        <v>0</v>
      </c>
      <c r="M260" s="651">
        <v>0</v>
      </c>
      <c r="N260" s="650">
        <v>2</v>
      </c>
      <c r="O260" s="731">
        <v>0.5</v>
      </c>
      <c r="P260" s="651">
        <v>0</v>
      </c>
      <c r="Q260" s="666"/>
      <c r="R260" s="650">
        <v>2</v>
      </c>
      <c r="S260" s="666">
        <v>1</v>
      </c>
      <c r="T260" s="731">
        <v>0.5</v>
      </c>
      <c r="U260" s="689">
        <v>1</v>
      </c>
    </row>
    <row r="261" spans="1:21" ht="14.4" customHeight="1" x14ac:dyDescent="0.3">
      <c r="A261" s="649">
        <v>4</v>
      </c>
      <c r="B261" s="650" t="s">
        <v>3038</v>
      </c>
      <c r="C261" s="650">
        <v>89301042</v>
      </c>
      <c r="D261" s="729" t="s">
        <v>5236</v>
      </c>
      <c r="E261" s="730" t="s">
        <v>3380</v>
      </c>
      <c r="F261" s="650" t="s">
        <v>3363</v>
      </c>
      <c r="G261" s="650" t="s">
        <v>3657</v>
      </c>
      <c r="H261" s="650" t="s">
        <v>1281</v>
      </c>
      <c r="I261" s="650" t="s">
        <v>2945</v>
      </c>
      <c r="J261" s="650" t="s">
        <v>3346</v>
      </c>
      <c r="K261" s="650" t="s">
        <v>3347</v>
      </c>
      <c r="L261" s="651">
        <v>10.73</v>
      </c>
      <c r="M261" s="651">
        <v>10.73</v>
      </c>
      <c r="N261" s="650">
        <v>1</v>
      </c>
      <c r="O261" s="731">
        <v>1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4</v>
      </c>
      <c r="B262" s="650" t="s">
        <v>3038</v>
      </c>
      <c r="C262" s="650">
        <v>89301042</v>
      </c>
      <c r="D262" s="729" t="s">
        <v>5236</v>
      </c>
      <c r="E262" s="730" t="s">
        <v>3380</v>
      </c>
      <c r="F262" s="650" t="s">
        <v>3363</v>
      </c>
      <c r="G262" s="650" t="s">
        <v>3419</v>
      </c>
      <c r="H262" s="650" t="s">
        <v>597</v>
      </c>
      <c r="I262" s="650" t="s">
        <v>1544</v>
      </c>
      <c r="J262" s="650" t="s">
        <v>3203</v>
      </c>
      <c r="K262" s="650" t="s">
        <v>3204</v>
      </c>
      <c r="L262" s="651">
        <v>156.86000000000001</v>
      </c>
      <c r="M262" s="651">
        <v>1098.02</v>
      </c>
      <c r="N262" s="650">
        <v>7</v>
      </c>
      <c r="O262" s="731">
        <v>4</v>
      </c>
      <c r="P262" s="651">
        <v>1098.02</v>
      </c>
      <c r="Q262" s="666">
        <v>1</v>
      </c>
      <c r="R262" s="650">
        <v>7</v>
      </c>
      <c r="S262" s="666">
        <v>1</v>
      </c>
      <c r="T262" s="731">
        <v>4</v>
      </c>
      <c r="U262" s="689">
        <v>1</v>
      </c>
    </row>
    <row r="263" spans="1:21" ht="14.4" customHeight="1" x14ac:dyDescent="0.3">
      <c r="A263" s="649">
        <v>4</v>
      </c>
      <c r="B263" s="650" t="s">
        <v>3038</v>
      </c>
      <c r="C263" s="650">
        <v>89301042</v>
      </c>
      <c r="D263" s="729" t="s">
        <v>5236</v>
      </c>
      <c r="E263" s="730" t="s">
        <v>3380</v>
      </c>
      <c r="F263" s="650" t="s">
        <v>3363</v>
      </c>
      <c r="G263" s="650" t="s">
        <v>3658</v>
      </c>
      <c r="H263" s="650" t="s">
        <v>597</v>
      </c>
      <c r="I263" s="650" t="s">
        <v>3659</v>
      </c>
      <c r="J263" s="650" t="s">
        <v>3660</v>
      </c>
      <c r="K263" s="650" t="s">
        <v>1346</v>
      </c>
      <c r="L263" s="651">
        <v>118.82</v>
      </c>
      <c r="M263" s="651">
        <v>118.82</v>
      </c>
      <c r="N263" s="650">
        <v>1</v>
      </c>
      <c r="O263" s="731">
        <v>1</v>
      </c>
      <c r="P263" s="651">
        <v>118.82</v>
      </c>
      <c r="Q263" s="666">
        <v>1</v>
      </c>
      <c r="R263" s="650">
        <v>1</v>
      </c>
      <c r="S263" s="666">
        <v>1</v>
      </c>
      <c r="T263" s="731">
        <v>1</v>
      </c>
      <c r="U263" s="689">
        <v>1</v>
      </c>
    </row>
    <row r="264" spans="1:21" ht="14.4" customHeight="1" x14ac:dyDescent="0.3">
      <c r="A264" s="649">
        <v>4</v>
      </c>
      <c r="B264" s="650" t="s">
        <v>3038</v>
      </c>
      <c r="C264" s="650">
        <v>89301042</v>
      </c>
      <c r="D264" s="729" t="s">
        <v>5236</v>
      </c>
      <c r="E264" s="730" t="s">
        <v>3380</v>
      </c>
      <c r="F264" s="650" t="s">
        <v>3363</v>
      </c>
      <c r="G264" s="650" t="s">
        <v>3658</v>
      </c>
      <c r="H264" s="650" t="s">
        <v>597</v>
      </c>
      <c r="I264" s="650" t="s">
        <v>3661</v>
      </c>
      <c r="J264" s="650" t="s">
        <v>3660</v>
      </c>
      <c r="K264" s="650" t="s">
        <v>3662</v>
      </c>
      <c r="L264" s="651">
        <v>198.04</v>
      </c>
      <c r="M264" s="651">
        <v>198.04</v>
      </c>
      <c r="N264" s="650">
        <v>1</v>
      </c>
      <c r="O264" s="731">
        <v>1</v>
      </c>
      <c r="P264" s="651">
        <v>198.04</v>
      </c>
      <c r="Q264" s="666">
        <v>1</v>
      </c>
      <c r="R264" s="650">
        <v>1</v>
      </c>
      <c r="S264" s="666">
        <v>1</v>
      </c>
      <c r="T264" s="731">
        <v>1</v>
      </c>
      <c r="U264" s="689">
        <v>1</v>
      </c>
    </row>
    <row r="265" spans="1:21" ht="14.4" customHeight="1" x14ac:dyDescent="0.3">
      <c r="A265" s="649">
        <v>4</v>
      </c>
      <c r="B265" s="650" t="s">
        <v>3038</v>
      </c>
      <c r="C265" s="650">
        <v>89301042</v>
      </c>
      <c r="D265" s="729" t="s">
        <v>5236</v>
      </c>
      <c r="E265" s="730" t="s">
        <v>3380</v>
      </c>
      <c r="F265" s="650" t="s">
        <v>3363</v>
      </c>
      <c r="G265" s="650" t="s">
        <v>3658</v>
      </c>
      <c r="H265" s="650" t="s">
        <v>597</v>
      </c>
      <c r="I265" s="650" t="s">
        <v>3663</v>
      </c>
      <c r="J265" s="650" t="s">
        <v>3660</v>
      </c>
      <c r="K265" s="650" t="s">
        <v>3664</v>
      </c>
      <c r="L265" s="651">
        <v>0</v>
      </c>
      <c r="M265" s="651">
        <v>0</v>
      </c>
      <c r="N265" s="650">
        <v>1</v>
      </c>
      <c r="O265" s="731">
        <v>1</v>
      </c>
      <c r="P265" s="651"/>
      <c r="Q265" s="666"/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4</v>
      </c>
      <c r="B266" s="650" t="s">
        <v>3038</v>
      </c>
      <c r="C266" s="650">
        <v>89301042</v>
      </c>
      <c r="D266" s="729" t="s">
        <v>5236</v>
      </c>
      <c r="E266" s="730" t="s">
        <v>3380</v>
      </c>
      <c r="F266" s="650" t="s">
        <v>3363</v>
      </c>
      <c r="G266" s="650" t="s">
        <v>3665</v>
      </c>
      <c r="H266" s="650" t="s">
        <v>597</v>
      </c>
      <c r="I266" s="650" t="s">
        <v>1540</v>
      </c>
      <c r="J266" s="650" t="s">
        <v>1541</v>
      </c>
      <c r="K266" s="650" t="s">
        <v>3666</v>
      </c>
      <c r="L266" s="651">
        <v>50.27</v>
      </c>
      <c r="M266" s="651">
        <v>100.54</v>
      </c>
      <c r="N266" s="650">
        <v>2</v>
      </c>
      <c r="O266" s="731">
        <v>2</v>
      </c>
      <c r="P266" s="651">
        <v>50.27</v>
      </c>
      <c r="Q266" s="666">
        <v>0.5</v>
      </c>
      <c r="R266" s="650">
        <v>1</v>
      </c>
      <c r="S266" s="666">
        <v>0.5</v>
      </c>
      <c r="T266" s="731">
        <v>1</v>
      </c>
      <c r="U266" s="689">
        <v>0.5</v>
      </c>
    </row>
    <row r="267" spans="1:21" ht="14.4" customHeight="1" x14ac:dyDescent="0.3">
      <c r="A267" s="649">
        <v>4</v>
      </c>
      <c r="B267" s="650" t="s">
        <v>3038</v>
      </c>
      <c r="C267" s="650">
        <v>89301042</v>
      </c>
      <c r="D267" s="729" t="s">
        <v>5236</v>
      </c>
      <c r="E267" s="730" t="s">
        <v>3380</v>
      </c>
      <c r="F267" s="650" t="s">
        <v>3363</v>
      </c>
      <c r="G267" s="650" t="s">
        <v>3416</v>
      </c>
      <c r="H267" s="650" t="s">
        <v>597</v>
      </c>
      <c r="I267" s="650" t="s">
        <v>1747</v>
      </c>
      <c r="J267" s="650" t="s">
        <v>1748</v>
      </c>
      <c r="K267" s="650" t="s">
        <v>3417</v>
      </c>
      <c r="L267" s="651">
        <v>766.89</v>
      </c>
      <c r="M267" s="651">
        <v>766.89</v>
      </c>
      <c r="N267" s="650">
        <v>1</v>
      </c>
      <c r="O267" s="731">
        <v>1</v>
      </c>
      <c r="P267" s="651">
        <v>766.89</v>
      </c>
      <c r="Q267" s="666">
        <v>1</v>
      </c>
      <c r="R267" s="650">
        <v>1</v>
      </c>
      <c r="S267" s="666">
        <v>1</v>
      </c>
      <c r="T267" s="731">
        <v>1</v>
      </c>
      <c r="U267" s="689">
        <v>1</v>
      </c>
    </row>
    <row r="268" spans="1:21" ht="14.4" customHeight="1" x14ac:dyDescent="0.3">
      <c r="A268" s="649">
        <v>4</v>
      </c>
      <c r="B268" s="650" t="s">
        <v>3038</v>
      </c>
      <c r="C268" s="650">
        <v>89301042</v>
      </c>
      <c r="D268" s="729" t="s">
        <v>5236</v>
      </c>
      <c r="E268" s="730" t="s">
        <v>3380</v>
      </c>
      <c r="F268" s="650" t="s">
        <v>3363</v>
      </c>
      <c r="G268" s="650" t="s">
        <v>3527</v>
      </c>
      <c r="H268" s="650" t="s">
        <v>597</v>
      </c>
      <c r="I268" s="650" t="s">
        <v>1957</v>
      </c>
      <c r="J268" s="650" t="s">
        <v>1958</v>
      </c>
      <c r="K268" s="650" t="s">
        <v>1753</v>
      </c>
      <c r="L268" s="651">
        <v>0</v>
      </c>
      <c r="M268" s="651">
        <v>0</v>
      </c>
      <c r="N268" s="650">
        <v>1</v>
      </c>
      <c r="O268" s="731">
        <v>1</v>
      </c>
      <c r="P268" s="651">
        <v>0</v>
      </c>
      <c r="Q268" s="666"/>
      <c r="R268" s="650">
        <v>1</v>
      </c>
      <c r="S268" s="666">
        <v>1</v>
      </c>
      <c r="T268" s="731">
        <v>1</v>
      </c>
      <c r="U268" s="689">
        <v>1</v>
      </c>
    </row>
    <row r="269" spans="1:21" ht="14.4" customHeight="1" x14ac:dyDescent="0.3">
      <c r="A269" s="649">
        <v>4</v>
      </c>
      <c r="B269" s="650" t="s">
        <v>3038</v>
      </c>
      <c r="C269" s="650">
        <v>89301042</v>
      </c>
      <c r="D269" s="729" t="s">
        <v>5236</v>
      </c>
      <c r="E269" s="730" t="s">
        <v>3380</v>
      </c>
      <c r="F269" s="650" t="s">
        <v>3363</v>
      </c>
      <c r="G269" s="650" t="s">
        <v>3667</v>
      </c>
      <c r="H269" s="650" t="s">
        <v>597</v>
      </c>
      <c r="I269" s="650" t="s">
        <v>3668</v>
      </c>
      <c r="J269" s="650" t="s">
        <v>3669</v>
      </c>
      <c r="K269" s="650" t="s">
        <v>3670</v>
      </c>
      <c r="L269" s="651">
        <v>0</v>
      </c>
      <c r="M269" s="651">
        <v>0</v>
      </c>
      <c r="N269" s="650">
        <v>1</v>
      </c>
      <c r="O269" s="731">
        <v>1</v>
      </c>
      <c r="P269" s="651"/>
      <c r="Q269" s="666"/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4</v>
      </c>
      <c r="B270" s="650" t="s">
        <v>3038</v>
      </c>
      <c r="C270" s="650">
        <v>89301042</v>
      </c>
      <c r="D270" s="729" t="s">
        <v>5236</v>
      </c>
      <c r="E270" s="730" t="s">
        <v>3380</v>
      </c>
      <c r="F270" s="650" t="s">
        <v>3363</v>
      </c>
      <c r="G270" s="650" t="s">
        <v>3514</v>
      </c>
      <c r="H270" s="650" t="s">
        <v>1281</v>
      </c>
      <c r="I270" s="650" t="s">
        <v>2314</v>
      </c>
      <c r="J270" s="650" t="s">
        <v>2226</v>
      </c>
      <c r="K270" s="650" t="s">
        <v>3259</v>
      </c>
      <c r="L270" s="651">
        <v>349.88</v>
      </c>
      <c r="M270" s="651">
        <v>349.88</v>
      </c>
      <c r="N270" s="650">
        <v>1</v>
      </c>
      <c r="O270" s="731">
        <v>0.5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4</v>
      </c>
      <c r="B271" s="650" t="s">
        <v>3038</v>
      </c>
      <c r="C271" s="650">
        <v>89301042</v>
      </c>
      <c r="D271" s="729" t="s">
        <v>5236</v>
      </c>
      <c r="E271" s="730" t="s">
        <v>3380</v>
      </c>
      <c r="F271" s="650" t="s">
        <v>3363</v>
      </c>
      <c r="G271" s="650" t="s">
        <v>3494</v>
      </c>
      <c r="H271" s="650" t="s">
        <v>597</v>
      </c>
      <c r="I271" s="650" t="s">
        <v>1609</v>
      </c>
      <c r="J271" s="650" t="s">
        <v>3495</v>
      </c>
      <c r="K271" s="650" t="s">
        <v>3496</v>
      </c>
      <c r="L271" s="651">
        <v>69.86</v>
      </c>
      <c r="M271" s="651">
        <v>139.72</v>
      </c>
      <c r="N271" s="650">
        <v>2</v>
      </c>
      <c r="O271" s="731">
        <v>1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4</v>
      </c>
      <c r="B272" s="650" t="s">
        <v>3038</v>
      </c>
      <c r="C272" s="650">
        <v>89301042</v>
      </c>
      <c r="D272" s="729" t="s">
        <v>5236</v>
      </c>
      <c r="E272" s="730" t="s">
        <v>3380</v>
      </c>
      <c r="F272" s="650" t="s">
        <v>3363</v>
      </c>
      <c r="G272" s="650" t="s">
        <v>3418</v>
      </c>
      <c r="H272" s="650" t="s">
        <v>597</v>
      </c>
      <c r="I272" s="650" t="s">
        <v>804</v>
      </c>
      <c r="J272" s="650" t="s">
        <v>805</v>
      </c>
      <c r="K272" s="650" t="s">
        <v>806</v>
      </c>
      <c r="L272" s="651">
        <v>56.69</v>
      </c>
      <c r="M272" s="651">
        <v>56.69</v>
      </c>
      <c r="N272" s="650">
        <v>1</v>
      </c>
      <c r="O272" s="731">
        <v>1</v>
      </c>
      <c r="P272" s="651">
        <v>56.69</v>
      </c>
      <c r="Q272" s="666">
        <v>1</v>
      </c>
      <c r="R272" s="650">
        <v>1</v>
      </c>
      <c r="S272" s="666">
        <v>1</v>
      </c>
      <c r="T272" s="731">
        <v>1</v>
      </c>
      <c r="U272" s="689">
        <v>1</v>
      </c>
    </row>
    <row r="273" spans="1:21" ht="14.4" customHeight="1" x14ac:dyDescent="0.3">
      <c r="A273" s="649">
        <v>4</v>
      </c>
      <c r="B273" s="650" t="s">
        <v>3038</v>
      </c>
      <c r="C273" s="650">
        <v>89301042</v>
      </c>
      <c r="D273" s="729" t="s">
        <v>5236</v>
      </c>
      <c r="E273" s="730" t="s">
        <v>3380</v>
      </c>
      <c r="F273" s="650" t="s">
        <v>3363</v>
      </c>
      <c r="G273" s="650" t="s">
        <v>3515</v>
      </c>
      <c r="H273" s="650" t="s">
        <v>1281</v>
      </c>
      <c r="I273" s="650" t="s">
        <v>1461</v>
      </c>
      <c r="J273" s="650" t="s">
        <v>1462</v>
      </c>
      <c r="K273" s="650" t="s">
        <v>1463</v>
      </c>
      <c r="L273" s="651">
        <v>140.03</v>
      </c>
      <c r="M273" s="651">
        <v>140.03</v>
      </c>
      <c r="N273" s="650">
        <v>1</v>
      </c>
      <c r="O273" s="731">
        <v>0.5</v>
      </c>
      <c r="P273" s="651"/>
      <c r="Q273" s="666">
        <v>0</v>
      </c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4</v>
      </c>
      <c r="B274" s="650" t="s">
        <v>3038</v>
      </c>
      <c r="C274" s="650">
        <v>89301042</v>
      </c>
      <c r="D274" s="729" t="s">
        <v>5236</v>
      </c>
      <c r="E274" s="730" t="s">
        <v>3380</v>
      </c>
      <c r="F274" s="650" t="s">
        <v>3363</v>
      </c>
      <c r="G274" s="650" t="s">
        <v>3544</v>
      </c>
      <c r="H274" s="650" t="s">
        <v>597</v>
      </c>
      <c r="I274" s="650" t="s">
        <v>3671</v>
      </c>
      <c r="J274" s="650" t="s">
        <v>3672</v>
      </c>
      <c r="K274" s="650" t="s">
        <v>3286</v>
      </c>
      <c r="L274" s="651">
        <v>0</v>
      </c>
      <c r="M274" s="651">
        <v>0</v>
      </c>
      <c r="N274" s="650">
        <v>1</v>
      </c>
      <c r="O274" s="731">
        <v>1</v>
      </c>
      <c r="P274" s="651">
        <v>0</v>
      </c>
      <c r="Q274" s="666"/>
      <c r="R274" s="650">
        <v>1</v>
      </c>
      <c r="S274" s="666">
        <v>1</v>
      </c>
      <c r="T274" s="731">
        <v>1</v>
      </c>
      <c r="U274" s="689">
        <v>1</v>
      </c>
    </row>
    <row r="275" spans="1:21" ht="14.4" customHeight="1" x14ac:dyDescent="0.3">
      <c r="A275" s="649">
        <v>4</v>
      </c>
      <c r="B275" s="650" t="s">
        <v>3038</v>
      </c>
      <c r="C275" s="650">
        <v>89301042</v>
      </c>
      <c r="D275" s="729" t="s">
        <v>5236</v>
      </c>
      <c r="E275" s="730" t="s">
        <v>3380</v>
      </c>
      <c r="F275" s="650" t="s">
        <v>3363</v>
      </c>
      <c r="G275" s="650" t="s">
        <v>3673</v>
      </c>
      <c r="H275" s="650" t="s">
        <v>597</v>
      </c>
      <c r="I275" s="650" t="s">
        <v>3674</v>
      </c>
      <c r="J275" s="650" t="s">
        <v>3675</v>
      </c>
      <c r="K275" s="650" t="s">
        <v>3676</v>
      </c>
      <c r="L275" s="651">
        <v>0</v>
      </c>
      <c r="M275" s="651">
        <v>0</v>
      </c>
      <c r="N275" s="650">
        <v>2</v>
      </c>
      <c r="O275" s="731">
        <v>2</v>
      </c>
      <c r="P275" s="651">
        <v>0</v>
      </c>
      <c r="Q275" s="666"/>
      <c r="R275" s="650">
        <v>1</v>
      </c>
      <c r="S275" s="666">
        <v>0.5</v>
      </c>
      <c r="T275" s="731">
        <v>1</v>
      </c>
      <c r="U275" s="689">
        <v>0.5</v>
      </c>
    </row>
    <row r="276" spans="1:21" ht="14.4" customHeight="1" x14ac:dyDescent="0.3">
      <c r="A276" s="649">
        <v>4</v>
      </c>
      <c r="B276" s="650" t="s">
        <v>3038</v>
      </c>
      <c r="C276" s="650">
        <v>89301042</v>
      </c>
      <c r="D276" s="729" t="s">
        <v>5236</v>
      </c>
      <c r="E276" s="730" t="s">
        <v>3380</v>
      </c>
      <c r="F276" s="650" t="s">
        <v>3364</v>
      </c>
      <c r="G276" s="650" t="s">
        <v>3463</v>
      </c>
      <c r="H276" s="650" t="s">
        <v>597</v>
      </c>
      <c r="I276" s="650" t="s">
        <v>3503</v>
      </c>
      <c r="J276" s="650" t="s">
        <v>3465</v>
      </c>
      <c r="K276" s="650"/>
      <c r="L276" s="651">
        <v>0</v>
      </c>
      <c r="M276" s="651">
        <v>0</v>
      </c>
      <c r="N276" s="650">
        <v>1</v>
      </c>
      <c r="O276" s="731">
        <v>1</v>
      </c>
      <c r="P276" s="651">
        <v>0</v>
      </c>
      <c r="Q276" s="666"/>
      <c r="R276" s="650">
        <v>1</v>
      </c>
      <c r="S276" s="666">
        <v>1</v>
      </c>
      <c r="T276" s="731">
        <v>1</v>
      </c>
      <c r="U276" s="689">
        <v>1</v>
      </c>
    </row>
    <row r="277" spans="1:21" ht="14.4" customHeight="1" x14ac:dyDescent="0.3">
      <c r="A277" s="649">
        <v>4</v>
      </c>
      <c r="B277" s="650" t="s">
        <v>3038</v>
      </c>
      <c r="C277" s="650">
        <v>89301042</v>
      </c>
      <c r="D277" s="729" t="s">
        <v>5236</v>
      </c>
      <c r="E277" s="730" t="s">
        <v>3380</v>
      </c>
      <c r="F277" s="650" t="s">
        <v>3365</v>
      </c>
      <c r="G277" s="650" t="s">
        <v>3463</v>
      </c>
      <c r="H277" s="650" t="s">
        <v>597</v>
      </c>
      <c r="I277" s="650" t="s">
        <v>3677</v>
      </c>
      <c r="J277" s="650" t="s">
        <v>3465</v>
      </c>
      <c r="K277" s="650"/>
      <c r="L277" s="651">
        <v>304.12</v>
      </c>
      <c r="M277" s="651">
        <v>304.12</v>
      </c>
      <c r="N277" s="650">
        <v>1</v>
      </c>
      <c r="O277" s="731">
        <v>1</v>
      </c>
      <c r="P277" s="651">
        <v>304.12</v>
      </c>
      <c r="Q277" s="666">
        <v>1</v>
      </c>
      <c r="R277" s="650">
        <v>1</v>
      </c>
      <c r="S277" s="666">
        <v>1</v>
      </c>
      <c r="T277" s="731">
        <v>1</v>
      </c>
      <c r="U277" s="689">
        <v>1</v>
      </c>
    </row>
    <row r="278" spans="1:21" ht="14.4" customHeight="1" x14ac:dyDescent="0.3">
      <c r="A278" s="649">
        <v>4</v>
      </c>
      <c r="B278" s="650" t="s">
        <v>3038</v>
      </c>
      <c r="C278" s="650">
        <v>89301042</v>
      </c>
      <c r="D278" s="729" t="s">
        <v>5236</v>
      </c>
      <c r="E278" s="730" t="s">
        <v>3380</v>
      </c>
      <c r="F278" s="650" t="s">
        <v>3365</v>
      </c>
      <c r="G278" s="650" t="s">
        <v>3678</v>
      </c>
      <c r="H278" s="650" t="s">
        <v>597</v>
      </c>
      <c r="I278" s="650" t="s">
        <v>3679</v>
      </c>
      <c r="J278" s="650" t="s">
        <v>3680</v>
      </c>
      <c r="K278" s="650" t="s">
        <v>3681</v>
      </c>
      <c r="L278" s="651">
        <v>410</v>
      </c>
      <c r="M278" s="651">
        <v>4920</v>
      </c>
      <c r="N278" s="650">
        <v>12</v>
      </c>
      <c r="O278" s="731">
        <v>12</v>
      </c>
      <c r="P278" s="651">
        <v>4920</v>
      </c>
      <c r="Q278" s="666">
        <v>1</v>
      </c>
      <c r="R278" s="650">
        <v>12</v>
      </c>
      <c r="S278" s="666">
        <v>1</v>
      </c>
      <c r="T278" s="731">
        <v>12</v>
      </c>
      <c r="U278" s="689">
        <v>1</v>
      </c>
    </row>
    <row r="279" spans="1:21" ht="14.4" customHeight="1" x14ac:dyDescent="0.3">
      <c r="A279" s="649">
        <v>4</v>
      </c>
      <c r="B279" s="650" t="s">
        <v>3038</v>
      </c>
      <c r="C279" s="650">
        <v>89301042</v>
      </c>
      <c r="D279" s="729" t="s">
        <v>5236</v>
      </c>
      <c r="E279" s="730" t="s">
        <v>3380</v>
      </c>
      <c r="F279" s="650" t="s">
        <v>3365</v>
      </c>
      <c r="G279" s="650" t="s">
        <v>3682</v>
      </c>
      <c r="H279" s="650" t="s">
        <v>597</v>
      </c>
      <c r="I279" s="650" t="s">
        <v>3683</v>
      </c>
      <c r="J279" s="650" t="s">
        <v>3684</v>
      </c>
      <c r="K279" s="650" t="s">
        <v>3685</v>
      </c>
      <c r="L279" s="651">
        <v>35.130000000000003</v>
      </c>
      <c r="M279" s="651">
        <v>140.52000000000001</v>
      </c>
      <c r="N279" s="650">
        <v>4</v>
      </c>
      <c r="O279" s="731">
        <v>2</v>
      </c>
      <c r="P279" s="651">
        <v>140.52000000000001</v>
      </c>
      <c r="Q279" s="666">
        <v>1</v>
      </c>
      <c r="R279" s="650">
        <v>4</v>
      </c>
      <c r="S279" s="666">
        <v>1</v>
      </c>
      <c r="T279" s="731">
        <v>2</v>
      </c>
      <c r="U279" s="689">
        <v>1</v>
      </c>
    </row>
    <row r="280" spans="1:21" ht="14.4" customHeight="1" x14ac:dyDescent="0.3">
      <c r="A280" s="649">
        <v>4</v>
      </c>
      <c r="B280" s="650" t="s">
        <v>3038</v>
      </c>
      <c r="C280" s="650">
        <v>89301042</v>
      </c>
      <c r="D280" s="729" t="s">
        <v>5236</v>
      </c>
      <c r="E280" s="730" t="s">
        <v>3380</v>
      </c>
      <c r="F280" s="650" t="s">
        <v>3365</v>
      </c>
      <c r="G280" s="650" t="s">
        <v>3682</v>
      </c>
      <c r="H280" s="650" t="s">
        <v>597</v>
      </c>
      <c r="I280" s="650" t="s">
        <v>3686</v>
      </c>
      <c r="J280" s="650" t="s">
        <v>3687</v>
      </c>
      <c r="K280" s="650" t="s">
        <v>3688</v>
      </c>
      <c r="L280" s="651">
        <v>255.41</v>
      </c>
      <c r="M280" s="651">
        <v>1787.87</v>
      </c>
      <c r="N280" s="650">
        <v>7</v>
      </c>
      <c r="O280" s="731">
        <v>3</v>
      </c>
      <c r="P280" s="651">
        <v>510.82</v>
      </c>
      <c r="Q280" s="666">
        <v>0.28571428571428575</v>
      </c>
      <c r="R280" s="650">
        <v>2</v>
      </c>
      <c r="S280" s="666">
        <v>0.2857142857142857</v>
      </c>
      <c r="T280" s="731">
        <v>1</v>
      </c>
      <c r="U280" s="689">
        <v>0.33333333333333331</v>
      </c>
    </row>
    <row r="281" spans="1:21" ht="14.4" customHeight="1" x14ac:dyDescent="0.3">
      <c r="A281" s="649">
        <v>4</v>
      </c>
      <c r="B281" s="650" t="s">
        <v>3038</v>
      </c>
      <c r="C281" s="650">
        <v>89301042</v>
      </c>
      <c r="D281" s="729" t="s">
        <v>5236</v>
      </c>
      <c r="E281" s="730" t="s">
        <v>3380</v>
      </c>
      <c r="F281" s="650" t="s">
        <v>3365</v>
      </c>
      <c r="G281" s="650" t="s">
        <v>3682</v>
      </c>
      <c r="H281" s="650" t="s">
        <v>597</v>
      </c>
      <c r="I281" s="650" t="s">
        <v>3689</v>
      </c>
      <c r="J281" s="650" t="s">
        <v>3690</v>
      </c>
      <c r="K281" s="650" t="s">
        <v>3691</v>
      </c>
      <c r="L281" s="651">
        <v>175.15</v>
      </c>
      <c r="M281" s="651">
        <v>525.45000000000005</v>
      </c>
      <c r="N281" s="650">
        <v>3</v>
      </c>
      <c r="O281" s="731">
        <v>1</v>
      </c>
      <c r="P281" s="651"/>
      <c r="Q281" s="666">
        <v>0</v>
      </c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4</v>
      </c>
      <c r="B282" s="650" t="s">
        <v>3038</v>
      </c>
      <c r="C282" s="650">
        <v>89301042</v>
      </c>
      <c r="D282" s="729" t="s">
        <v>5236</v>
      </c>
      <c r="E282" s="730" t="s">
        <v>3380</v>
      </c>
      <c r="F282" s="650" t="s">
        <v>3365</v>
      </c>
      <c r="G282" s="650" t="s">
        <v>3682</v>
      </c>
      <c r="H282" s="650" t="s">
        <v>597</v>
      </c>
      <c r="I282" s="650" t="s">
        <v>3692</v>
      </c>
      <c r="J282" s="650" t="s">
        <v>3690</v>
      </c>
      <c r="K282" s="650" t="s">
        <v>3693</v>
      </c>
      <c r="L282" s="651">
        <v>200</v>
      </c>
      <c r="M282" s="651">
        <v>4200</v>
      </c>
      <c r="N282" s="650">
        <v>21</v>
      </c>
      <c r="O282" s="731">
        <v>10</v>
      </c>
      <c r="P282" s="651">
        <v>3800</v>
      </c>
      <c r="Q282" s="666">
        <v>0.90476190476190477</v>
      </c>
      <c r="R282" s="650">
        <v>19</v>
      </c>
      <c r="S282" s="666">
        <v>0.90476190476190477</v>
      </c>
      <c r="T282" s="731">
        <v>9</v>
      </c>
      <c r="U282" s="689">
        <v>0.9</v>
      </c>
    </row>
    <row r="283" spans="1:21" ht="14.4" customHeight="1" x14ac:dyDescent="0.3">
      <c r="A283" s="649">
        <v>4</v>
      </c>
      <c r="B283" s="650" t="s">
        <v>3038</v>
      </c>
      <c r="C283" s="650">
        <v>89301042</v>
      </c>
      <c r="D283" s="729" t="s">
        <v>5236</v>
      </c>
      <c r="E283" s="730" t="s">
        <v>3380</v>
      </c>
      <c r="F283" s="650" t="s">
        <v>3365</v>
      </c>
      <c r="G283" s="650" t="s">
        <v>3682</v>
      </c>
      <c r="H283" s="650" t="s">
        <v>597</v>
      </c>
      <c r="I283" s="650" t="s">
        <v>3694</v>
      </c>
      <c r="J283" s="650" t="s">
        <v>3695</v>
      </c>
      <c r="K283" s="650" t="s">
        <v>3696</v>
      </c>
      <c r="L283" s="651">
        <v>120</v>
      </c>
      <c r="M283" s="651">
        <v>1200</v>
      </c>
      <c r="N283" s="650">
        <v>10</v>
      </c>
      <c r="O283" s="731">
        <v>4</v>
      </c>
      <c r="P283" s="651">
        <v>1200</v>
      </c>
      <c r="Q283" s="666">
        <v>1</v>
      </c>
      <c r="R283" s="650">
        <v>10</v>
      </c>
      <c r="S283" s="666">
        <v>1</v>
      </c>
      <c r="T283" s="731">
        <v>4</v>
      </c>
      <c r="U283" s="689">
        <v>1</v>
      </c>
    </row>
    <row r="284" spans="1:21" ht="14.4" customHeight="1" x14ac:dyDescent="0.3">
      <c r="A284" s="649">
        <v>4</v>
      </c>
      <c r="B284" s="650" t="s">
        <v>3038</v>
      </c>
      <c r="C284" s="650">
        <v>89301042</v>
      </c>
      <c r="D284" s="729" t="s">
        <v>5236</v>
      </c>
      <c r="E284" s="730" t="s">
        <v>3380</v>
      </c>
      <c r="F284" s="650" t="s">
        <v>3365</v>
      </c>
      <c r="G284" s="650" t="s">
        <v>3682</v>
      </c>
      <c r="H284" s="650" t="s">
        <v>597</v>
      </c>
      <c r="I284" s="650" t="s">
        <v>3697</v>
      </c>
      <c r="J284" s="650" t="s">
        <v>3698</v>
      </c>
      <c r="K284" s="650" t="s">
        <v>3699</v>
      </c>
      <c r="L284" s="651">
        <v>934.8</v>
      </c>
      <c r="M284" s="651">
        <v>5608.7999999999993</v>
      </c>
      <c r="N284" s="650">
        <v>6</v>
      </c>
      <c r="O284" s="731">
        <v>4</v>
      </c>
      <c r="P284" s="651">
        <v>1869.6</v>
      </c>
      <c r="Q284" s="666">
        <v>0.33333333333333337</v>
      </c>
      <c r="R284" s="650">
        <v>2</v>
      </c>
      <c r="S284" s="666">
        <v>0.33333333333333331</v>
      </c>
      <c r="T284" s="731">
        <v>1</v>
      </c>
      <c r="U284" s="689">
        <v>0.25</v>
      </c>
    </row>
    <row r="285" spans="1:21" ht="14.4" customHeight="1" x14ac:dyDescent="0.3">
      <c r="A285" s="649">
        <v>4</v>
      </c>
      <c r="B285" s="650" t="s">
        <v>3038</v>
      </c>
      <c r="C285" s="650">
        <v>89301042</v>
      </c>
      <c r="D285" s="729" t="s">
        <v>5236</v>
      </c>
      <c r="E285" s="730" t="s">
        <v>3380</v>
      </c>
      <c r="F285" s="650" t="s">
        <v>3365</v>
      </c>
      <c r="G285" s="650" t="s">
        <v>3682</v>
      </c>
      <c r="H285" s="650" t="s">
        <v>597</v>
      </c>
      <c r="I285" s="650" t="s">
        <v>3700</v>
      </c>
      <c r="J285" s="650" t="s">
        <v>3701</v>
      </c>
      <c r="K285" s="650" t="s">
        <v>3702</v>
      </c>
      <c r="L285" s="651">
        <v>909.93</v>
      </c>
      <c r="M285" s="651">
        <v>909.93</v>
      </c>
      <c r="N285" s="650">
        <v>1</v>
      </c>
      <c r="O285" s="731">
        <v>1</v>
      </c>
      <c r="P285" s="651">
        <v>909.93</v>
      </c>
      <c r="Q285" s="666">
        <v>1</v>
      </c>
      <c r="R285" s="650">
        <v>1</v>
      </c>
      <c r="S285" s="666">
        <v>1</v>
      </c>
      <c r="T285" s="731">
        <v>1</v>
      </c>
      <c r="U285" s="689">
        <v>1</v>
      </c>
    </row>
    <row r="286" spans="1:21" ht="14.4" customHeight="1" x14ac:dyDescent="0.3">
      <c r="A286" s="649">
        <v>4</v>
      </c>
      <c r="B286" s="650" t="s">
        <v>3038</v>
      </c>
      <c r="C286" s="650">
        <v>89301042</v>
      </c>
      <c r="D286" s="729" t="s">
        <v>5236</v>
      </c>
      <c r="E286" s="730" t="s">
        <v>3380</v>
      </c>
      <c r="F286" s="650" t="s">
        <v>3365</v>
      </c>
      <c r="G286" s="650" t="s">
        <v>3682</v>
      </c>
      <c r="H286" s="650" t="s">
        <v>597</v>
      </c>
      <c r="I286" s="650" t="s">
        <v>3703</v>
      </c>
      <c r="J286" s="650" t="s">
        <v>3704</v>
      </c>
      <c r="K286" s="650" t="s">
        <v>3705</v>
      </c>
      <c r="L286" s="651">
        <v>1581.75</v>
      </c>
      <c r="M286" s="651">
        <v>3163.5</v>
      </c>
      <c r="N286" s="650">
        <v>2</v>
      </c>
      <c r="O286" s="731">
        <v>1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4</v>
      </c>
      <c r="B287" s="650" t="s">
        <v>3038</v>
      </c>
      <c r="C287" s="650">
        <v>89301042</v>
      </c>
      <c r="D287" s="729" t="s">
        <v>5236</v>
      </c>
      <c r="E287" s="730" t="s">
        <v>3380</v>
      </c>
      <c r="F287" s="650" t="s">
        <v>3365</v>
      </c>
      <c r="G287" s="650" t="s">
        <v>3682</v>
      </c>
      <c r="H287" s="650" t="s">
        <v>597</v>
      </c>
      <c r="I287" s="650" t="s">
        <v>3706</v>
      </c>
      <c r="J287" s="650" t="s">
        <v>3707</v>
      </c>
      <c r="K287" s="650" t="s">
        <v>3708</v>
      </c>
      <c r="L287" s="651">
        <v>527.76</v>
      </c>
      <c r="M287" s="651">
        <v>1055.52</v>
      </c>
      <c r="N287" s="650">
        <v>2</v>
      </c>
      <c r="O287" s="731">
        <v>1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4</v>
      </c>
      <c r="B288" s="650" t="s">
        <v>3038</v>
      </c>
      <c r="C288" s="650">
        <v>89301042</v>
      </c>
      <c r="D288" s="729" t="s">
        <v>5236</v>
      </c>
      <c r="E288" s="730" t="s">
        <v>3380</v>
      </c>
      <c r="F288" s="650" t="s">
        <v>3365</v>
      </c>
      <c r="G288" s="650" t="s">
        <v>3709</v>
      </c>
      <c r="H288" s="650" t="s">
        <v>597</v>
      </c>
      <c r="I288" s="650" t="s">
        <v>3710</v>
      </c>
      <c r="J288" s="650" t="s">
        <v>3711</v>
      </c>
      <c r="K288" s="650" t="s">
        <v>3712</v>
      </c>
      <c r="L288" s="651">
        <v>200</v>
      </c>
      <c r="M288" s="651">
        <v>400</v>
      </c>
      <c r="N288" s="650">
        <v>2</v>
      </c>
      <c r="O288" s="731">
        <v>1</v>
      </c>
      <c r="P288" s="651">
        <v>400</v>
      </c>
      <c r="Q288" s="666">
        <v>1</v>
      </c>
      <c r="R288" s="650">
        <v>2</v>
      </c>
      <c r="S288" s="666">
        <v>1</v>
      </c>
      <c r="T288" s="731">
        <v>1</v>
      </c>
      <c r="U288" s="689">
        <v>1</v>
      </c>
    </row>
    <row r="289" spans="1:21" ht="14.4" customHeight="1" x14ac:dyDescent="0.3">
      <c r="A289" s="649">
        <v>4</v>
      </c>
      <c r="B289" s="650" t="s">
        <v>3038</v>
      </c>
      <c r="C289" s="650">
        <v>89301042</v>
      </c>
      <c r="D289" s="729" t="s">
        <v>5236</v>
      </c>
      <c r="E289" s="730" t="s">
        <v>3380</v>
      </c>
      <c r="F289" s="650" t="s">
        <v>3365</v>
      </c>
      <c r="G289" s="650" t="s">
        <v>3466</v>
      </c>
      <c r="H289" s="650" t="s">
        <v>597</v>
      </c>
      <c r="I289" s="650" t="s">
        <v>3713</v>
      </c>
      <c r="J289" s="650" t="s">
        <v>3714</v>
      </c>
      <c r="K289" s="650" t="s">
        <v>3715</v>
      </c>
      <c r="L289" s="651">
        <v>1800</v>
      </c>
      <c r="M289" s="651">
        <v>1800</v>
      </c>
      <c r="N289" s="650">
        <v>1</v>
      </c>
      <c r="O289" s="731">
        <v>1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4</v>
      </c>
      <c r="B290" s="650" t="s">
        <v>3038</v>
      </c>
      <c r="C290" s="650">
        <v>89301042</v>
      </c>
      <c r="D290" s="729" t="s">
        <v>5236</v>
      </c>
      <c r="E290" s="730" t="s">
        <v>3380</v>
      </c>
      <c r="F290" s="650" t="s">
        <v>3365</v>
      </c>
      <c r="G290" s="650" t="s">
        <v>3466</v>
      </c>
      <c r="H290" s="650" t="s">
        <v>597</v>
      </c>
      <c r="I290" s="650" t="s">
        <v>3607</v>
      </c>
      <c r="J290" s="650" t="s">
        <v>3608</v>
      </c>
      <c r="K290" s="650" t="s">
        <v>3609</v>
      </c>
      <c r="L290" s="651">
        <v>900</v>
      </c>
      <c r="M290" s="651">
        <v>1800</v>
      </c>
      <c r="N290" s="650">
        <v>2</v>
      </c>
      <c r="O290" s="731">
        <v>2</v>
      </c>
      <c r="P290" s="651">
        <v>900</v>
      </c>
      <c r="Q290" s="666">
        <v>0.5</v>
      </c>
      <c r="R290" s="650">
        <v>1</v>
      </c>
      <c r="S290" s="666">
        <v>0.5</v>
      </c>
      <c r="T290" s="731">
        <v>1</v>
      </c>
      <c r="U290" s="689">
        <v>0.5</v>
      </c>
    </row>
    <row r="291" spans="1:21" ht="14.4" customHeight="1" x14ac:dyDescent="0.3">
      <c r="A291" s="649">
        <v>4</v>
      </c>
      <c r="B291" s="650" t="s">
        <v>3038</v>
      </c>
      <c r="C291" s="650">
        <v>89301042</v>
      </c>
      <c r="D291" s="729" t="s">
        <v>5236</v>
      </c>
      <c r="E291" s="730" t="s">
        <v>3380</v>
      </c>
      <c r="F291" s="650" t="s">
        <v>3365</v>
      </c>
      <c r="G291" s="650" t="s">
        <v>3466</v>
      </c>
      <c r="H291" s="650" t="s">
        <v>597</v>
      </c>
      <c r="I291" s="650" t="s">
        <v>3716</v>
      </c>
      <c r="J291" s="650" t="s">
        <v>3717</v>
      </c>
      <c r="K291" s="650" t="s">
        <v>3718</v>
      </c>
      <c r="L291" s="651">
        <v>378.48</v>
      </c>
      <c r="M291" s="651">
        <v>756.96</v>
      </c>
      <c r="N291" s="650">
        <v>2</v>
      </c>
      <c r="O291" s="731">
        <v>2</v>
      </c>
      <c r="P291" s="651">
        <v>756.96</v>
      </c>
      <c r="Q291" s="666">
        <v>1</v>
      </c>
      <c r="R291" s="650">
        <v>2</v>
      </c>
      <c r="S291" s="666">
        <v>1</v>
      </c>
      <c r="T291" s="731">
        <v>2</v>
      </c>
      <c r="U291" s="689">
        <v>1</v>
      </c>
    </row>
    <row r="292" spans="1:21" ht="14.4" customHeight="1" x14ac:dyDescent="0.3">
      <c r="A292" s="649">
        <v>4</v>
      </c>
      <c r="B292" s="650" t="s">
        <v>3038</v>
      </c>
      <c r="C292" s="650">
        <v>89301042</v>
      </c>
      <c r="D292" s="729" t="s">
        <v>5236</v>
      </c>
      <c r="E292" s="730" t="s">
        <v>3380</v>
      </c>
      <c r="F292" s="650" t="s">
        <v>3365</v>
      </c>
      <c r="G292" s="650" t="s">
        <v>3466</v>
      </c>
      <c r="H292" s="650" t="s">
        <v>597</v>
      </c>
      <c r="I292" s="650" t="s">
        <v>3719</v>
      </c>
      <c r="J292" s="650" t="s">
        <v>3720</v>
      </c>
      <c r="K292" s="650" t="s">
        <v>3721</v>
      </c>
      <c r="L292" s="651">
        <v>378.48</v>
      </c>
      <c r="M292" s="651">
        <v>756.96</v>
      </c>
      <c r="N292" s="650">
        <v>2</v>
      </c>
      <c r="O292" s="731">
        <v>2</v>
      </c>
      <c r="P292" s="651">
        <v>756.96</v>
      </c>
      <c r="Q292" s="666">
        <v>1</v>
      </c>
      <c r="R292" s="650">
        <v>2</v>
      </c>
      <c r="S292" s="666">
        <v>1</v>
      </c>
      <c r="T292" s="731">
        <v>2</v>
      </c>
      <c r="U292" s="689">
        <v>1</v>
      </c>
    </row>
    <row r="293" spans="1:21" ht="14.4" customHeight="1" x14ac:dyDescent="0.3">
      <c r="A293" s="649">
        <v>4</v>
      </c>
      <c r="B293" s="650" t="s">
        <v>3038</v>
      </c>
      <c r="C293" s="650">
        <v>89301042</v>
      </c>
      <c r="D293" s="729" t="s">
        <v>5236</v>
      </c>
      <c r="E293" s="730" t="s">
        <v>3381</v>
      </c>
      <c r="F293" s="650" t="s">
        <v>3363</v>
      </c>
      <c r="G293" s="650" t="s">
        <v>3463</v>
      </c>
      <c r="H293" s="650" t="s">
        <v>597</v>
      </c>
      <c r="I293" s="650" t="s">
        <v>3722</v>
      </c>
      <c r="J293" s="650" t="s">
        <v>3465</v>
      </c>
      <c r="K293" s="650"/>
      <c r="L293" s="651">
        <v>0</v>
      </c>
      <c r="M293" s="651">
        <v>0</v>
      </c>
      <c r="N293" s="650">
        <v>1</v>
      </c>
      <c r="O293" s="731">
        <v>0.5</v>
      </c>
      <c r="P293" s="651">
        <v>0</v>
      </c>
      <c r="Q293" s="666"/>
      <c r="R293" s="650">
        <v>1</v>
      </c>
      <c r="S293" s="666">
        <v>1</v>
      </c>
      <c r="T293" s="731">
        <v>0.5</v>
      </c>
      <c r="U293" s="689">
        <v>1</v>
      </c>
    </row>
    <row r="294" spans="1:21" ht="14.4" customHeight="1" x14ac:dyDescent="0.3">
      <c r="A294" s="649">
        <v>4</v>
      </c>
      <c r="B294" s="650" t="s">
        <v>3038</v>
      </c>
      <c r="C294" s="650">
        <v>89301042</v>
      </c>
      <c r="D294" s="729" t="s">
        <v>5236</v>
      </c>
      <c r="E294" s="730" t="s">
        <v>3381</v>
      </c>
      <c r="F294" s="650" t="s">
        <v>3363</v>
      </c>
      <c r="G294" s="650" t="s">
        <v>3723</v>
      </c>
      <c r="H294" s="650" t="s">
        <v>597</v>
      </c>
      <c r="I294" s="650" t="s">
        <v>3724</v>
      </c>
      <c r="J294" s="650" t="s">
        <v>3725</v>
      </c>
      <c r="K294" s="650" t="s">
        <v>3726</v>
      </c>
      <c r="L294" s="651">
        <v>0</v>
      </c>
      <c r="M294" s="651">
        <v>0</v>
      </c>
      <c r="N294" s="650">
        <v>2</v>
      </c>
      <c r="O294" s="731">
        <v>1.5</v>
      </c>
      <c r="P294" s="651">
        <v>0</v>
      </c>
      <c r="Q294" s="666"/>
      <c r="R294" s="650">
        <v>2</v>
      </c>
      <c r="S294" s="666">
        <v>1</v>
      </c>
      <c r="T294" s="731">
        <v>1.5</v>
      </c>
      <c r="U294" s="689">
        <v>1</v>
      </c>
    </row>
    <row r="295" spans="1:21" ht="14.4" customHeight="1" x14ac:dyDescent="0.3">
      <c r="A295" s="649">
        <v>4</v>
      </c>
      <c r="B295" s="650" t="s">
        <v>3038</v>
      </c>
      <c r="C295" s="650">
        <v>89301042</v>
      </c>
      <c r="D295" s="729" t="s">
        <v>5236</v>
      </c>
      <c r="E295" s="730" t="s">
        <v>3381</v>
      </c>
      <c r="F295" s="650" t="s">
        <v>3363</v>
      </c>
      <c r="G295" s="650" t="s">
        <v>3727</v>
      </c>
      <c r="H295" s="650" t="s">
        <v>597</v>
      </c>
      <c r="I295" s="650" t="s">
        <v>831</v>
      </c>
      <c r="J295" s="650" t="s">
        <v>832</v>
      </c>
      <c r="K295" s="650" t="s">
        <v>3728</v>
      </c>
      <c r="L295" s="651">
        <v>242.93</v>
      </c>
      <c r="M295" s="651">
        <v>242.93</v>
      </c>
      <c r="N295" s="650">
        <v>1</v>
      </c>
      <c r="O295" s="731">
        <v>1</v>
      </c>
      <c r="P295" s="651"/>
      <c r="Q295" s="666">
        <v>0</v>
      </c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4</v>
      </c>
      <c r="B296" s="650" t="s">
        <v>3038</v>
      </c>
      <c r="C296" s="650">
        <v>89301042</v>
      </c>
      <c r="D296" s="729" t="s">
        <v>5236</v>
      </c>
      <c r="E296" s="730" t="s">
        <v>3381</v>
      </c>
      <c r="F296" s="650" t="s">
        <v>3363</v>
      </c>
      <c r="G296" s="650" t="s">
        <v>3441</v>
      </c>
      <c r="H296" s="650" t="s">
        <v>1281</v>
      </c>
      <c r="I296" s="650" t="s">
        <v>2739</v>
      </c>
      <c r="J296" s="650" t="s">
        <v>3335</v>
      </c>
      <c r="K296" s="650" t="s">
        <v>2342</v>
      </c>
      <c r="L296" s="651">
        <v>26.33</v>
      </c>
      <c r="M296" s="651">
        <v>552.92999999999995</v>
      </c>
      <c r="N296" s="650">
        <v>21</v>
      </c>
      <c r="O296" s="731">
        <v>1</v>
      </c>
      <c r="P296" s="651">
        <v>552.92999999999995</v>
      </c>
      <c r="Q296" s="666">
        <v>1</v>
      </c>
      <c r="R296" s="650">
        <v>21</v>
      </c>
      <c r="S296" s="666">
        <v>1</v>
      </c>
      <c r="T296" s="731">
        <v>1</v>
      </c>
      <c r="U296" s="689">
        <v>1</v>
      </c>
    </row>
    <row r="297" spans="1:21" ht="14.4" customHeight="1" x14ac:dyDescent="0.3">
      <c r="A297" s="649">
        <v>4</v>
      </c>
      <c r="B297" s="650" t="s">
        <v>3038</v>
      </c>
      <c r="C297" s="650">
        <v>89301042</v>
      </c>
      <c r="D297" s="729" t="s">
        <v>5236</v>
      </c>
      <c r="E297" s="730" t="s">
        <v>3381</v>
      </c>
      <c r="F297" s="650" t="s">
        <v>3363</v>
      </c>
      <c r="G297" s="650" t="s">
        <v>3441</v>
      </c>
      <c r="H297" s="650" t="s">
        <v>597</v>
      </c>
      <c r="I297" s="650" t="s">
        <v>3729</v>
      </c>
      <c r="J297" s="650" t="s">
        <v>3730</v>
      </c>
      <c r="K297" s="650" t="s">
        <v>2978</v>
      </c>
      <c r="L297" s="651">
        <v>194.26</v>
      </c>
      <c r="M297" s="651">
        <v>971.3</v>
      </c>
      <c r="N297" s="650">
        <v>5</v>
      </c>
      <c r="O297" s="731">
        <v>0.5</v>
      </c>
      <c r="P297" s="651">
        <v>971.3</v>
      </c>
      <c r="Q297" s="666">
        <v>1</v>
      </c>
      <c r="R297" s="650">
        <v>5</v>
      </c>
      <c r="S297" s="666">
        <v>1</v>
      </c>
      <c r="T297" s="731">
        <v>0.5</v>
      </c>
      <c r="U297" s="689">
        <v>1</v>
      </c>
    </row>
    <row r="298" spans="1:21" ht="14.4" customHeight="1" x14ac:dyDescent="0.3">
      <c r="A298" s="649">
        <v>4</v>
      </c>
      <c r="B298" s="650" t="s">
        <v>3038</v>
      </c>
      <c r="C298" s="650">
        <v>89301042</v>
      </c>
      <c r="D298" s="729" t="s">
        <v>5236</v>
      </c>
      <c r="E298" s="730" t="s">
        <v>3381</v>
      </c>
      <c r="F298" s="650" t="s">
        <v>3363</v>
      </c>
      <c r="G298" s="650" t="s">
        <v>3480</v>
      </c>
      <c r="H298" s="650" t="s">
        <v>597</v>
      </c>
      <c r="I298" s="650" t="s">
        <v>808</v>
      </c>
      <c r="J298" s="650" t="s">
        <v>3481</v>
      </c>
      <c r="K298" s="650" t="s">
        <v>3482</v>
      </c>
      <c r="L298" s="651">
        <v>0</v>
      </c>
      <c r="M298" s="651">
        <v>0</v>
      </c>
      <c r="N298" s="650">
        <v>1</v>
      </c>
      <c r="O298" s="731">
        <v>0.5</v>
      </c>
      <c r="P298" s="651"/>
      <c r="Q298" s="666"/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4</v>
      </c>
      <c r="B299" s="650" t="s">
        <v>3038</v>
      </c>
      <c r="C299" s="650">
        <v>89301042</v>
      </c>
      <c r="D299" s="729" t="s">
        <v>5236</v>
      </c>
      <c r="E299" s="730" t="s">
        <v>3381</v>
      </c>
      <c r="F299" s="650" t="s">
        <v>3363</v>
      </c>
      <c r="G299" s="650" t="s">
        <v>3731</v>
      </c>
      <c r="H299" s="650" t="s">
        <v>1281</v>
      </c>
      <c r="I299" s="650" t="s">
        <v>3732</v>
      </c>
      <c r="J299" s="650" t="s">
        <v>1421</v>
      </c>
      <c r="K299" s="650" t="s">
        <v>3733</v>
      </c>
      <c r="L299" s="651">
        <v>479.02</v>
      </c>
      <c r="M299" s="651">
        <v>479.02</v>
      </c>
      <c r="N299" s="650">
        <v>1</v>
      </c>
      <c r="O299" s="731">
        <v>0.5</v>
      </c>
      <c r="P299" s="651">
        <v>479.02</v>
      </c>
      <c r="Q299" s="666">
        <v>1</v>
      </c>
      <c r="R299" s="650">
        <v>1</v>
      </c>
      <c r="S299" s="666">
        <v>1</v>
      </c>
      <c r="T299" s="731">
        <v>0.5</v>
      </c>
      <c r="U299" s="689">
        <v>1</v>
      </c>
    </row>
    <row r="300" spans="1:21" ht="14.4" customHeight="1" x14ac:dyDescent="0.3">
      <c r="A300" s="649">
        <v>4</v>
      </c>
      <c r="B300" s="650" t="s">
        <v>3038</v>
      </c>
      <c r="C300" s="650">
        <v>89301042</v>
      </c>
      <c r="D300" s="729" t="s">
        <v>5236</v>
      </c>
      <c r="E300" s="730" t="s">
        <v>3381</v>
      </c>
      <c r="F300" s="650" t="s">
        <v>3363</v>
      </c>
      <c r="G300" s="650" t="s">
        <v>3444</v>
      </c>
      <c r="H300" s="650" t="s">
        <v>1281</v>
      </c>
      <c r="I300" s="650" t="s">
        <v>2716</v>
      </c>
      <c r="J300" s="650" t="s">
        <v>2717</v>
      </c>
      <c r="K300" s="650" t="s">
        <v>3328</v>
      </c>
      <c r="L300" s="651">
        <v>32.74</v>
      </c>
      <c r="M300" s="651">
        <v>32.74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4</v>
      </c>
      <c r="B301" s="650" t="s">
        <v>3038</v>
      </c>
      <c r="C301" s="650">
        <v>89301042</v>
      </c>
      <c r="D301" s="729" t="s">
        <v>5236</v>
      </c>
      <c r="E301" s="730" t="s">
        <v>3381</v>
      </c>
      <c r="F301" s="650" t="s">
        <v>3365</v>
      </c>
      <c r="G301" s="650" t="s">
        <v>3678</v>
      </c>
      <c r="H301" s="650" t="s">
        <v>597</v>
      </c>
      <c r="I301" s="650" t="s">
        <v>3679</v>
      </c>
      <c r="J301" s="650" t="s">
        <v>3680</v>
      </c>
      <c r="K301" s="650" t="s">
        <v>3681</v>
      </c>
      <c r="L301" s="651">
        <v>410</v>
      </c>
      <c r="M301" s="651">
        <v>820</v>
      </c>
      <c r="N301" s="650">
        <v>2</v>
      </c>
      <c r="O301" s="731">
        <v>2</v>
      </c>
      <c r="P301" s="651">
        <v>820</v>
      </c>
      <c r="Q301" s="666">
        <v>1</v>
      </c>
      <c r="R301" s="650">
        <v>2</v>
      </c>
      <c r="S301" s="666">
        <v>1</v>
      </c>
      <c r="T301" s="731">
        <v>2</v>
      </c>
      <c r="U301" s="689">
        <v>1</v>
      </c>
    </row>
    <row r="302" spans="1:21" ht="14.4" customHeight="1" x14ac:dyDescent="0.3">
      <c r="A302" s="649">
        <v>4</v>
      </c>
      <c r="B302" s="650" t="s">
        <v>3038</v>
      </c>
      <c r="C302" s="650">
        <v>89301042</v>
      </c>
      <c r="D302" s="729" t="s">
        <v>5236</v>
      </c>
      <c r="E302" s="730" t="s">
        <v>3383</v>
      </c>
      <c r="F302" s="650" t="s">
        <v>3363</v>
      </c>
      <c r="G302" s="650" t="s">
        <v>3657</v>
      </c>
      <c r="H302" s="650" t="s">
        <v>597</v>
      </c>
      <c r="I302" s="650" t="s">
        <v>3734</v>
      </c>
      <c r="J302" s="650" t="s">
        <v>3735</v>
      </c>
      <c r="K302" s="650" t="s">
        <v>3347</v>
      </c>
      <c r="L302" s="651">
        <v>10.73</v>
      </c>
      <c r="M302" s="651">
        <v>75.11</v>
      </c>
      <c r="N302" s="650">
        <v>7</v>
      </c>
      <c r="O302" s="731">
        <v>2.5</v>
      </c>
      <c r="P302" s="651">
        <v>42.92</v>
      </c>
      <c r="Q302" s="666">
        <v>0.57142857142857151</v>
      </c>
      <c r="R302" s="650">
        <v>4</v>
      </c>
      <c r="S302" s="666">
        <v>0.5714285714285714</v>
      </c>
      <c r="T302" s="731">
        <v>2</v>
      </c>
      <c r="U302" s="689">
        <v>0.8</v>
      </c>
    </row>
    <row r="303" spans="1:21" ht="14.4" customHeight="1" x14ac:dyDescent="0.3">
      <c r="A303" s="649">
        <v>4</v>
      </c>
      <c r="B303" s="650" t="s">
        <v>3038</v>
      </c>
      <c r="C303" s="650">
        <v>89301042</v>
      </c>
      <c r="D303" s="729" t="s">
        <v>5236</v>
      </c>
      <c r="E303" s="730" t="s">
        <v>3383</v>
      </c>
      <c r="F303" s="650" t="s">
        <v>3363</v>
      </c>
      <c r="G303" s="650" t="s">
        <v>3736</v>
      </c>
      <c r="H303" s="650" t="s">
        <v>597</v>
      </c>
      <c r="I303" s="650" t="s">
        <v>3737</v>
      </c>
      <c r="J303" s="650" t="s">
        <v>3738</v>
      </c>
      <c r="K303" s="650" t="s">
        <v>3213</v>
      </c>
      <c r="L303" s="651">
        <v>48.18</v>
      </c>
      <c r="M303" s="651">
        <v>48.18</v>
      </c>
      <c r="N303" s="650">
        <v>1</v>
      </c>
      <c r="O303" s="731">
        <v>1</v>
      </c>
      <c r="P303" s="651"/>
      <c r="Q303" s="666">
        <v>0</v>
      </c>
      <c r="R303" s="650"/>
      <c r="S303" s="666">
        <v>0</v>
      </c>
      <c r="T303" s="731"/>
      <c r="U303" s="689">
        <v>0</v>
      </c>
    </row>
    <row r="304" spans="1:21" ht="14.4" customHeight="1" x14ac:dyDescent="0.3">
      <c r="A304" s="649">
        <v>4</v>
      </c>
      <c r="B304" s="650" t="s">
        <v>3038</v>
      </c>
      <c r="C304" s="650">
        <v>89301042</v>
      </c>
      <c r="D304" s="729" t="s">
        <v>5236</v>
      </c>
      <c r="E304" s="730" t="s">
        <v>3383</v>
      </c>
      <c r="F304" s="650" t="s">
        <v>3363</v>
      </c>
      <c r="G304" s="650" t="s">
        <v>3736</v>
      </c>
      <c r="H304" s="650" t="s">
        <v>597</v>
      </c>
      <c r="I304" s="650" t="s">
        <v>3739</v>
      </c>
      <c r="J304" s="650" t="s">
        <v>3740</v>
      </c>
      <c r="K304" s="650" t="s">
        <v>3741</v>
      </c>
      <c r="L304" s="651">
        <v>20.65</v>
      </c>
      <c r="M304" s="651">
        <v>20.65</v>
      </c>
      <c r="N304" s="650">
        <v>1</v>
      </c>
      <c r="O304" s="731">
        <v>1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4</v>
      </c>
      <c r="B305" s="650" t="s">
        <v>3038</v>
      </c>
      <c r="C305" s="650">
        <v>89301042</v>
      </c>
      <c r="D305" s="729" t="s">
        <v>5236</v>
      </c>
      <c r="E305" s="730" t="s">
        <v>3383</v>
      </c>
      <c r="F305" s="650" t="s">
        <v>3363</v>
      </c>
      <c r="G305" s="650" t="s">
        <v>3419</v>
      </c>
      <c r="H305" s="650" t="s">
        <v>597</v>
      </c>
      <c r="I305" s="650" t="s">
        <v>1544</v>
      </c>
      <c r="J305" s="650" t="s">
        <v>3203</v>
      </c>
      <c r="K305" s="650" t="s">
        <v>3204</v>
      </c>
      <c r="L305" s="651">
        <v>156.86000000000001</v>
      </c>
      <c r="M305" s="651">
        <v>313.72000000000003</v>
      </c>
      <c r="N305" s="650">
        <v>2</v>
      </c>
      <c r="O305" s="731">
        <v>1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4</v>
      </c>
      <c r="B306" s="650" t="s">
        <v>3038</v>
      </c>
      <c r="C306" s="650">
        <v>89301042</v>
      </c>
      <c r="D306" s="729" t="s">
        <v>5236</v>
      </c>
      <c r="E306" s="730" t="s">
        <v>3383</v>
      </c>
      <c r="F306" s="650" t="s">
        <v>3363</v>
      </c>
      <c r="G306" s="650" t="s">
        <v>3419</v>
      </c>
      <c r="H306" s="650" t="s">
        <v>597</v>
      </c>
      <c r="I306" s="650" t="s">
        <v>2376</v>
      </c>
      <c r="J306" s="650" t="s">
        <v>3290</v>
      </c>
      <c r="K306" s="650" t="s">
        <v>3291</v>
      </c>
      <c r="L306" s="651">
        <v>151.61000000000001</v>
      </c>
      <c r="M306" s="651">
        <v>151.61000000000001</v>
      </c>
      <c r="N306" s="650">
        <v>1</v>
      </c>
      <c r="O306" s="731">
        <v>0.5</v>
      </c>
      <c r="P306" s="651">
        <v>151.61000000000001</v>
      </c>
      <c r="Q306" s="666">
        <v>1</v>
      </c>
      <c r="R306" s="650">
        <v>1</v>
      </c>
      <c r="S306" s="666">
        <v>1</v>
      </c>
      <c r="T306" s="731">
        <v>0.5</v>
      </c>
      <c r="U306" s="689">
        <v>1</v>
      </c>
    </row>
    <row r="307" spans="1:21" ht="14.4" customHeight="1" x14ac:dyDescent="0.3">
      <c r="A307" s="649">
        <v>4</v>
      </c>
      <c r="B307" s="650" t="s">
        <v>3038</v>
      </c>
      <c r="C307" s="650">
        <v>89301042</v>
      </c>
      <c r="D307" s="729" t="s">
        <v>5236</v>
      </c>
      <c r="E307" s="730" t="s">
        <v>3383</v>
      </c>
      <c r="F307" s="650" t="s">
        <v>3363</v>
      </c>
      <c r="G307" s="650" t="s">
        <v>3555</v>
      </c>
      <c r="H307" s="650" t="s">
        <v>597</v>
      </c>
      <c r="I307" s="650" t="s">
        <v>867</v>
      </c>
      <c r="J307" s="650" t="s">
        <v>3557</v>
      </c>
      <c r="K307" s="650" t="s">
        <v>2706</v>
      </c>
      <c r="L307" s="651">
        <v>0</v>
      </c>
      <c r="M307" s="651">
        <v>0</v>
      </c>
      <c r="N307" s="650">
        <v>1</v>
      </c>
      <c r="O307" s="731">
        <v>1</v>
      </c>
      <c r="P307" s="651">
        <v>0</v>
      </c>
      <c r="Q307" s="666"/>
      <c r="R307" s="650">
        <v>1</v>
      </c>
      <c r="S307" s="666">
        <v>1</v>
      </c>
      <c r="T307" s="731">
        <v>1</v>
      </c>
      <c r="U307" s="689">
        <v>1</v>
      </c>
    </row>
    <row r="308" spans="1:21" ht="14.4" customHeight="1" x14ac:dyDescent="0.3">
      <c r="A308" s="649">
        <v>4</v>
      </c>
      <c r="B308" s="650" t="s">
        <v>3038</v>
      </c>
      <c r="C308" s="650">
        <v>89301042</v>
      </c>
      <c r="D308" s="729" t="s">
        <v>5236</v>
      </c>
      <c r="E308" s="730" t="s">
        <v>3383</v>
      </c>
      <c r="F308" s="650" t="s">
        <v>3363</v>
      </c>
      <c r="G308" s="650" t="s">
        <v>3470</v>
      </c>
      <c r="H308" s="650" t="s">
        <v>597</v>
      </c>
      <c r="I308" s="650" t="s">
        <v>3742</v>
      </c>
      <c r="J308" s="650" t="s">
        <v>1637</v>
      </c>
      <c r="K308" s="650" t="s">
        <v>3209</v>
      </c>
      <c r="L308" s="651">
        <v>184.22</v>
      </c>
      <c r="M308" s="651">
        <v>184.22</v>
      </c>
      <c r="N308" s="650">
        <v>1</v>
      </c>
      <c r="O308" s="731">
        <v>0.5</v>
      </c>
      <c r="P308" s="651">
        <v>184.22</v>
      </c>
      <c r="Q308" s="666">
        <v>1</v>
      </c>
      <c r="R308" s="650">
        <v>1</v>
      </c>
      <c r="S308" s="666">
        <v>1</v>
      </c>
      <c r="T308" s="731">
        <v>0.5</v>
      </c>
      <c r="U308" s="689">
        <v>1</v>
      </c>
    </row>
    <row r="309" spans="1:21" ht="14.4" customHeight="1" x14ac:dyDescent="0.3">
      <c r="A309" s="649">
        <v>4</v>
      </c>
      <c r="B309" s="650" t="s">
        <v>3038</v>
      </c>
      <c r="C309" s="650">
        <v>89301042</v>
      </c>
      <c r="D309" s="729" t="s">
        <v>5236</v>
      </c>
      <c r="E309" s="730" t="s">
        <v>3383</v>
      </c>
      <c r="F309" s="650" t="s">
        <v>3363</v>
      </c>
      <c r="G309" s="650" t="s">
        <v>3520</v>
      </c>
      <c r="H309" s="650" t="s">
        <v>597</v>
      </c>
      <c r="I309" s="650" t="s">
        <v>3743</v>
      </c>
      <c r="J309" s="650" t="s">
        <v>3744</v>
      </c>
      <c r="K309" s="650" t="s">
        <v>3745</v>
      </c>
      <c r="L309" s="651">
        <v>0</v>
      </c>
      <c r="M309" s="651">
        <v>0</v>
      </c>
      <c r="N309" s="650">
        <v>1</v>
      </c>
      <c r="O309" s="731">
        <v>1</v>
      </c>
      <c r="P309" s="651">
        <v>0</v>
      </c>
      <c r="Q309" s="666"/>
      <c r="R309" s="650">
        <v>1</v>
      </c>
      <c r="S309" s="666">
        <v>1</v>
      </c>
      <c r="T309" s="731">
        <v>1</v>
      </c>
      <c r="U309" s="689">
        <v>1</v>
      </c>
    </row>
    <row r="310" spans="1:21" ht="14.4" customHeight="1" x14ac:dyDescent="0.3">
      <c r="A310" s="649">
        <v>4</v>
      </c>
      <c r="B310" s="650" t="s">
        <v>3038</v>
      </c>
      <c r="C310" s="650">
        <v>89301042</v>
      </c>
      <c r="D310" s="729" t="s">
        <v>5236</v>
      </c>
      <c r="E310" s="730" t="s">
        <v>3383</v>
      </c>
      <c r="F310" s="650" t="s">
        <v>3363</v>
      </c>
      <c r="G310" s="650" t="s">
        <v>3629</v>
      </c>
      <c r="H310" s="650" t="s">
        <v>597</v>
      </c>
      <c r="I310" s="650" t="s">
        <v>3746</v>
      </c>
      <c r="J310" s="650" t="s">
        <v>3747</v>
      </c>
      <c r="K310" s="650" t="s">
        <v>3748</v>
      </c>
      <c r="L310" s="651">
        <v>84.78</v>
      </c>
      <c r="M310" s="651">
        <v>254.34</v>
      </c>
      <c r="N310" s="650">
        <v>3</v>
      </c>
      <c r="O310" s="731">
        <v>2</v>
      </c>
      <c r="P310" s="651">
        <v>254.34</v>
      </c>
      <c r="Q310" s="666">
        <v>1</v>
      </c>
      <c r="R310" s="650">
        <v>3</v>
      </c>
      <c r="S310" s="666">
        <v>1</v>
      </c>
      <c r="T310" s="731">
        <v>2</v>
      </c>
      <c r="U310" s="689">
        <v>1</v>
      </c>
    </row>
    <row r="311" spans="1:21" ht="14.4" customHeight="1" x14ac:dyDescent="0.3">
      <c r="A311" s="649">
        <v>4</v>
      </c>
      <c r="B311" s="650" t="s">
        <v>3038</v>
      </c>
      <c r="C311" s="650">
        <v>89301042</v>
      </c>
      <c r="D311" s="729" t="s">
        <v>5236</v>
      </c>
      <c r="E311" s="730" t="s">
        <v>3383</v>
      </c>
      <c r="F311" s="650" t="s">
        <v>3363</v>
      </c>
      <c r="G311" s="650" t="s">
        <v>3749</v>
      </c>
      <c r="H311" s="650" t="s">
        <v>597</v>
      </c>
      <c r="I311" s="650" t="s">
        <v>3750</v>
      </c>
      <c r="J311" s="650" t="s">
        <v>739</v>
      </c>
      <c r="K311" s="650" t="s">
        <v>3154</v>
      </c>
      <c r="L311" s="651">
        <v>115.3</v>
      </c>
      <c r="M311" s="651">
        <v>115.3</v>
      </c>
      <c r="N311" s="650">
        <v>1</v>
      </c>
      <c r="O311" s="731">
        <v>1</v>
      </c>
      <c r="P311" s="651"/>
      <c r="Q311" s="666">
        <v>0</v>
      </c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4</v>
      </c>
      <c r="B312" s="650" t="s">
        <v>3038</v>
      </c>
      <c r="C312" s="650">
        <v>89301042</v>
      </c>
      <c r="D312" s="729" t="s">
        <v>5236</v>
      </c>
      <c r="E312" s="730" t="s">
        <v>3383</v>
      </c>
      <c r="F312" s="650" t="s">
        <v>3363</v>
      </c>
      <c r="G312" s="650" t="s">
        <v>3633</v>
      </c>
      <c r="H312" s="650" t="s">
        <v>597</v>
      </c>
      <c r="I312" s="650" t="s">
        <v>1808</v>
      </c>
      <c r="J312" s="650" t="s">
        <v>1809</v>
      </c>
      <c r="K312" s="650" t="s">
        <v>3634</v>
      </c>
      <c r="L312" s="651">
        <v>163.9</v>
      </c>
      <c r="M312" s="651">
        <v>491.70000000000005</v>
      </c>
      <c r="N312" s="650">
        <v>3</v>
      </c>
      <c r="O312" s="731">
        <v>1</v>
      </c>
      <c r="P312" s="651">
        <v>491.70000000000005</v>
      </c>
      <c r="Q312" s="666">
        <v>1</v>
      </c>
      <c r="R312" s="650">
        <v>3</v>
      </c>
      <c r="S312" s="666">
        <v>1</v>
      </c>
      <c r="T312" s="731">
        <v>1</v>
      </c>
      <c r="U312" s="689">
        <v>1</v>
      </c>
    </row>
    <row r="313" spans="1:21" ht="14.4" customHeight="1" x14ac:dyDescent="0.3">
      <c r="A313" s="649">
        <v>4</v>
      </c>
      <c r="B313" s="650" t="s">
        <v>3038</v>
      </c>
      <c r="C313" s="650">
        <v>89301042</v>
      </c>
      <c r="D313" s="729" t="s">
        <v>5236</v>
      </c>
      <c r="E313" s="730" t="s">
        <v>3383</v>
      </c>
      <c r="F313" s="650" t="s">
        <v>3363</v>
      </c>
      <c r="G313" s="650" t="s">
        <v>3492</v>
      </c>
      <c r="H313" s="650" t="s">
        <v>597</v>
      </c>
      <c r="I313" s="650" t="s">
        <v>1054</v>
      </c>
      <c r="J313" s="650" t="s">
        <v>1055</v>
      </c>
      <c r="K313" s="650" t="s">
        <v>3493</v>
      </c>
      <c r="L313" s="651">
        <v>63.67</v>
      </c>
      <c r="M313" s="651">
        <v>63.67</v>
      </c>
      <c r="N313" s="650">
        <v>1</v>
      </c>
      <c r="O313" s="731">
        <v>1</v>
      </c>
      <c r="P313" s="651">
        <v>63.67</v>
      </c>
      <c r="Q313" s="666">
        <v>1</v>
      </c>
      <c r="R313" s="650">
        <v>1</v>
      </c>
      <c r="S313" s="666">
        <v>1</v>
      </c>
      <c r="T313" s="731">
        <v>1</v>
      </c>
      <c r="U313" s="689">
        <v>1</v>
      </c>
    </row>
    <row r="314" spans="1:21" ht="14.4" customHeight="1" x14ac:dyDescent="0.3">
      <c r="A314" s="649">
        <v>4</v>
      </c>
      <c r="B314" s="650" t="s">
        <v>3038</v>
      </c>
      <c r="C314" s="650">
        <v>89301042</v>
      </c>
      <c r="D314" s="729" t="s">
        <v>5236</v>
      </c>
      <c r="E314" s="730" t="s">
        <v>3383</v>
      </c>
      <c r="F314" s="650" t="s">
        <v>3363</v>
      </c>
      <c r="G314" s="650" t="s">
        <v>3751</v>
      </c>
      <c r="H314" s="650" t="s">
        <v>597</v>
      </c>
      <c r="I314" s="650" t="s">
        <v>3752</v>
      </c>
      <c r="J314" s="650" t="s">
        <v>3753</v>
      </c>
      <c r="K314" s="650" t="s">
        <v>3754</v>
      </c>
      <c r="L314" s="651">
        <v>0</v>
      </c>
      <c r="M314" s="651">
        <v>0</v>
      </c>
      <c r="N314" s="650">
        <v>1</v>
      </c>
      <c r="O314" s="731">
        <v>1</v>
      </c>
      <c r="P314" s="651"/>
      <c r="Q314" s="666"/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4</v>
      </c>
      <c r="B315" s="650" t="s">
        <v>3038</v>
      </c>
      <c r="C315" s="650">
        <v>89301042</v>
      </c>
      <c r="D315" s="729" t="s">
        <v>5236</v>
      </c>
      <c r="E315" s="730" t="s">
        <v>3383</v>
      </c>
      <c r="F315" s="650" t="s">
        <v>3363</v>
      </c>
      <c r="G315" s="650" t="s">
        <v>3483</v>
      </c>
      <c r="H315" s="650" t="s">
        <v>597</v>
      </c>
      <c r="I315" s="650" t="s">
        <v>3755</v>
      </c>
      <c r="J315" s="650" t="s">
        <v>3485</v>
      </c>
      <c r="K315" s="650" t="s">
        <v>3756</v>
      </c>
      <c r="L315" s="651">
        <v>34.31</v>
      </c>
      <c r="M315" s="651">
        <v>34.31</v>
      </c>
      <c r="N315" s="650">
        <v>1</v>
      </c>
      <c r="O315" s="731">
        <v>1</v>
      </c>
      <c r="P315" s="651">
        <v>34.31</v>
      </c>
      <c r="Q315" s="666">
        <v>1</v>
      </c>
      <c r="R315" s="650">
        <v>1</v>
      </c>
      <c r="S315" s="666">
        <v>1</v>
      </c>
      <c r="T315" s="731">
        <v>1</v>
      </c>
      <c r="U315" s="689">
        <v>1</v>
      </c>
    </row>
    <row r="316" spans="1:21" ht="14.4" customHeight="1" x14ac:dyDescent="0.3">
      <c r="A316" s="649">
        <v>4</v>
      </c>
      <c r="B316" s="650" t="s">
        <v>3038</v>
      </c>
      <c r="C316" s="650">
        <v>89301042</v>
      </c>
      <c r="D316" s="729" t="s">
        <v>5236</v>
      </c>
      <c r="E316" s="730" t="s">
        <v>3383</v>
      </c>
      <c r="F316" s="650" t="s">
        <v>3363</v>
      </c>
      <c r="G316" s="650" t="s">
        <v>3757</v>
      </c>
      <c r="H316" s="650" t="s">
        <v>597</v>
      </c>
      <c r="I316" s="650" t="s">
        <v>2847</v>
      </c>
      <c r="J316" s="650" t="s">
        <v>3758</v>
      </c>
      <c r="K316" s="650" t="s">
        <v>3759</v>
      </c>
      <c r="L316" s="651">
        <v>86.76</v>
      </c>
      <c r="M316" s="651">
        <v>86.76</v>
      </c>
      <c r="N316" s="650">
        <v>1</v>
      </c>
      <c r="O316" s="731">
        <v>1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4</v>
      </c>
      <c r="B317" s="650" t="s">
        <v>3038</v>
      </c>
      <c r="C317" s="650">
        <v>89301042</v>
      </c>
      <c r="D317" s="729" t="s">
        <v>5236</v>
      </c>
      <c r="E317" s="730" t="s">
        <v>3383</v>
      </c>
      <c r="F317" s="650" t="s">
        <v>3363</v>
      </c>
      <c r="G317" s="650" t="s">
        <v>3760</v>
      </c>
      <c r="H317" s="650" t="s">
        <v>597</v>
      </c>
      <c r="I317" s="650" t="s">
        <v>3761</v>
      </c>
      <c r="J317" s="650" t="s">
        <v>1021</v>
      </c>
      <c r="K317" s="650" t="s">
        <v>3762</v>
      </c>
      <c r="L317" s="651">
        <v>0</v>
      </c>
      <c r="M317" s="651">
        <v>0</v>
      </c>
      <c r="N317" s="650">
        <v>1</v>
      </c>
      <c r="O317" s="731">
        <v>1</v>
      </c>
      <c r="P317" s="651"/>
      <c r="Q317" s="666"/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4</v>
      </c>
      <c r="B318" s="650" t="s">
        <v>3038</v>
      </c>
      <c r="C318" s="650">
        <v>89301042</v>
      </c>
      <c r="D318" s="729" t="s">
        <v>5236</v>
      </c>
      <c r="E318" s="730" t="s">
        <v>3383</v>
      </c>
      <c r="F318" s="650" t="s">
        <v>3363</v>
      </c>
      <c r="G318" s="650" t="s">
        <v>3727</v>
      </c>
      <c r="H318" s="650" t="s">
        <v>597</v>
      </c>
      <c r="I318" s="650" t="s">
        <v>831</v>
      </c>
      <c r="J318" s="650" t="s">
        <v>832</v>
      </c>
      <c r="K318" s="650" t="s">
        <v>3728</v>
      </c>
      <c r="L318" s="651">
        <v>242.93</v>
      </c>
      <c r="M318" s="651">
        <v>6802.04</v>
      </c>
      <c r="N318" s="650">
        <v>28</v>
      </c>
      <c r="O318" s="731">
        <v>28</v>
      </c>
      <c r="P318" s="651">
        <v>2429.3000000000002</v>
      </c>
      <c r="Q318" s="666">
        <v>0.35714285714285715</v>
      </c>
      <c r="R318" s="650">
        <v>10</v>
      </c>
      <c r="S318" s="666">
        <v>0.35714285714285715</v>
      </c>
      <c r="T318" s="731">
        <v>10</v>
      </c>
      <c r="U318" s="689">
        <v>0.35714285714285715</v>
      </c>
    </row>
    <row r="319" spans="1:21" ht="14.4" customHeight="1" x14ac:dyDescent="0.3">
      <c r="A319" s="649">
        <v>4</v>
      </c>
      <c r="B319" s="650" t="s">
        <v>3038</v>
      </c>
      <c r="C319" s="650">
        <v>89301042</v>
      </c>
      <c r="D319" s="729" t="s">
        <v>5236</v>
      </c>
      <c r="E319" s="730" t="s">
        <v>3383</v>
      </c>
      <c r="F319" s="650" t="s">
        <v>3363</v>
      </c>
      <c r="G319" s="650" t="s">
        <v>3763</v>
      </c>
      <c r="H319" s="650" t="s">
        <v>597</v>
      </c>
      <c r="I319" s="650" t="s">
        <v>3764</v>
      </c>
      <c r="J319" s="650" t="s">
        <v>3765</v>
      </c>
      <c r="K319" s="650" t="s">
        <v>3766</v>
      </c>
      <c r="L319" s="651">
        <v>0</v>
      </c>
      <c r="M319" s="651">
        <v>0</v>
      </c>
      <c r="N319" s="650">
        <v>1</v>
      </c>
      <c r="O319" s="731">
        <v>1</v>
      </c>
      <c r="P319" s="651"/>
      <c r="Q319" s="666"/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4</v>
      </c>
      <c r="B320" s="650" t="s">
        <v>3038</v>
      </c>
      <c r="C320" s="650">
        <v>89301042</v>
      </c>
      <c r="D320" s="729" t="s">
        <v>5236</v>
      </c>
      <c r="E320" s="730" t="s">
        <v>3383</v>
      </c>
      <c r="F320" s="650" t="s">
        <v>3363</v>
      </c>
      <c r="G320" s="650" t="s">
        <v>3428</v>
      </c>
      <c r="H320" s="650" t="s">
        <v>597</v>
      </c>
      <c r="I320" s="650" t="s">
        <v>3429</v>
      </c>
      <c r="J320" s="650" t="s">
        <v>2362</v>
      </c>
      <c r="K320" s="650" t="s">
        <v>3430</v>
      </c>
      <c r="L320" s="651">
        <v>35.75</v>
      </c>
      <c r="M320" s="651">
        <v>71.5</v>
      </c>
      <c r="N320" s="650">
        <v>2</v>
      </c>
      <c r="O320" s="731">
        <v>1</v>
      </c>
      <c r="P320" s="651">
        <v>71.5</v>
      </c>
      <c r="Q320" s="666">
        <v>1</v>
      </c>
      <c r="R320" s="650">
        <v>2</v>
      </c>
      <c r="S320" s="666">
        <v>1</v>
      </c>
      <c r="T320" s="731">
        <v>1</v>
      </c>
      <c r="U320" s="689">
        <v>1</v>
      </c>
    </row>
    <row r="321" spans="1:21" ht="14.4" customHeight="1" x14ac:dyDescent="0.3">
      <c r="A321" s="649">
        <v>4</v>
      </c>
      <c r="B321" s="650" t="s">
        <v>3038</v>
      </c>
      <c r="C321" s="650">
        <v>89301042</v>
      </c>
      <c r="D321" s="729" t="s">
        <v>5236</v>
      </c>
      <c r="E321" s="730" t="s">
        <v>3383</v>
      </c>
      <c r="F321" s="650" t="s">
        <v>3363</v>
      </c>
      <c r="G321" s="650" t="s">
        <v>3456</v>
      </c>
      <c r="H321" s="650" t="s">
        <v>597</v>
      </c>
      <c r="I321" s="650" t="s">
        <v>1751</v>
      </c>
      <c r="J321" s="650" t="s">
        <v>1752</v>
      </c>
      <c r="K321" s="650" t="s">
        <v>3534</v>
      </c>
      <c r="L321" s="651">
        <v>391.83</v>
      </c>
      <c r="M321" s="651">
        <v>391.83</v>
      </c>
      <c r="N321" s="650">
        <v>1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4</v>
      </c>
      <c r="B322" s="650" t="s">
        <v>3038</v>
      </c>
      <c r="C322" s="650">
        <v>89301042</v>
      </c>
      <c r="D322" s="729" t="s">
        <v>5236</v>
      </c>
      <c r="E322" s="730" t="s">
        <v>3383</v>
      </c>
      <c r="F322" s="650" t="s">
        <v>3363</v>
      </c>
      <c r="G322" s="650" t="s">
        <v>3440</v>
      </c>
      <c r="H322" s="650" t="s">
        <v>1281</v>
      </c>
      <c r="I322" s="650" t="s">
        <v>2242</v>
      </c>
      <c r="J322" s="650" t="s">
        <v>2243</v>
      </c>
      <c r="K322" s="650" t="s">
        <v>1320</v>
      </c>
      <c r="L322" s="651">
        <v>1749.69</v>
      </c>
      <c r="M322" s="651">
        <v>3499.38</v>
      </c>
      <c r="N322" s="650">
        <v>2</v>
      </c>
      <c r="O322" s="731">
        <v>1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4</v>
      </c>
      <c r="B323" s="650" t="s">
        <v>3038</v>
      </c>
      <c r="C323" s="650">
        <v>89301042</v>
      </c>
      <c r="D323" s="729" t="s">
        <v>5236</v>
      </c>
      <c r="E323" s="730" t="s">
        <v>3383</v>
      </c>
      <c r="F323" s="650" t="s">
        <v>3363</v>
      </c>
      <c r="G323" s="650" t="s">
        <v>3767</v>
      </c>
      <c r="H323" s="650" t="s">
        <v>597</v>
      </c>
      <c r="I323" s="650" t="s">
        <v>2148</v>
      </c>
      <c r="J323" s="650" t="s">
        <v>1297</v>
      </c>
      <c r="K323" s="650" t="s">
        <v>3768</v>
      </c>
      <c r="L323" s="651">
        <v>96.63</v>
      </c>
      <c r="M323" s="651">
        <v>193.26</v>
      </c>
      <c r="N323" s="650">
        <v>2</v>
      </c>
      <c r="O323" s="731">
        <v>1</v>
      </c>
      <c r="P323" s="651">
        <v>193.26</v>
      </c>
      <c r="Q323" s="666">
        <v>1</v>
      </c>
      <c r="R323" s="650">
        <v>2</v>
      </c>
      <c r="S323" s="666">
        <v>1</v>
      </c>
      <c r="T323" s="731">
        <v>1</v>
      </c>
      <c r="U323" s="689">
        <v>1</v>
      </c>
    </row>
    <row r="324" spans="1:21" ht="14.4" customHeight="1" x14ac:dyDescent="0.3">
      <c r="A324" s="649">
        <v>4</v>
      </c>
      <c r="B324" s="650" t="s">
        <v>3038</v>
      </c>
      <c r="C324" s="650">
        <v>89301042</v>
      </c>
      <c r="D324" s="729" t="s">
        <v>5236</v>
      </c>
      <c r="E324" s="730" t="s">
        <v>3383</v>
      </c>
      <c r="F324" s="650" t="s">
        <v>3363</v>
      </c>
      <c r="G324" s="650" t="s">
        <v>3767</v>
      </c>
      <c r="H324" s="650" t="s">
        <v>597</v>
      </c>
      <c r="I324" s="650" t="s">
        <v>3769</v>
      </c>
      <c r="J324" s="650" t="s">
        <v>3770</v>
      </c>
      <c r="K324" s="650" t="s">
        <v>3771</v>
      </c>
      <c r="L324" s="651">
        <v>0</v>
      </c>
      <c r="M324" s="651">
        <v>0</v>
      </c>
      <c r="N324" s="650">
        <v>1</v>
      </c>
      <c r="O324" s="731">
        <v>0.5</v>
      </c>
      <c r="P324" s="651"/>
      <c r="Q324" s="666"/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4</v>
      </c>
      <c r="B325" s="650" t="s">
        <v>3038</v>
      </c>
      <c r="C325" s="650">
        <v>89301042</v>
      </c>
      <c r="D325" s="729" t="s">
        <v>5236</v>
      </c>
      <c r="E325" s="730" t="s">
        <v>3383</v>
      </c>
      <c r="F325" s="650" t="s">
        <v>3363</v>
      </c>
      <c r="G325" s="650" t="s">
        <v>3767</v>
      </c>
      <c r="H325" s="650" t="s">
        <v>597</v>
      </c>
      <c r="I325" s="650" t="s">
        <v>3772</v>
      </c>
      <c r="J325" s="650" t="s">
        <v>3770</v>
      </c>
      <c r="K325" s="650" t="s">
        <v>3773</v>
      </c>
      <c r="L325" s="651">
        <v>96.63</v>
      </c>
      <c r="M325" s="651">
        <v>193.26</v>
      </c>
      <c r="N325" s="650">
        <v>2</v>
      </c>
      <c r="O325" s="731">
        <v>1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4</v>
      </c>
      <c r="B326" s="650" t="s">
        <v>3038</v>
      </c>
      <c r="C326" s="650">
        <v>89301042</v>
      </c>
      <c r="D326" s="729" t="s">
        <v>5236</v>
      </c>
      <c r="E326" s="730" t="s">
        <v>3383</v>
      </c>
      <c r="F326" s="650" t="s">
        <v>3363</v>
      </c>
      <c r="G326" s="650" t="s">
        <v>3459</v>
      </c>
      <c r="H326" s="650" t="s">
        <v>597</v>
      </c>
      <c r="I326" s="650" t="s">
        <v>3460</v>
      </c>
      <c r="J326" s="650" t="s">
        <v>3461</v>
      </c>
      <c r="K326" s="650" t="s">
        <v>1768</v>
      </c>
      <c r="L326" s="651">
        <v>97.97</v>
      </c>
      <c r="M326" s="651">
        <v>97.97</v>
      </c>
      <c r="N326" s="650">
        <v>1</v>
      </c>
      <c r="O326" s="731">
        <v>0.5</v>
      </c>
      <c r="P326" s="651">
        <v>97.97</v>
      </c>
      <c r="Q326" s="666">
        <v>1</v>
      </c>
      <c r="R326" s="650">
        <v>1</v>
      </c>
      <c r="S326" s="666">
        <v>1</v>
      </c>
      <c r="T326" s="731">
        <v>0.5</v>
      </c>
      <c r="U326" s="689">
        <v>1</v>
      </c>
    </row>
    <row r="327" spans="1:21" ht="14.4" customHeight="1" x14ac:dyDescent="0.3">
      <c r="A327" s="649">
        <v>4</v>
      </c>
      <c r="B327" s="650" t="s">
        <v>3038</v>
      </c>
      <c r="C327" s="650">
        <v>89301042</v>
      </c>
      <c r="D327" s="729" t="s">
        <v>5236</v>
      </c>
      <c r="E327" s="730" t="s">
        <v>3383</v>
      </c>
      <c r="F327" s="650" t="s">
        <v>3363</v>
      </c>
      <c r="G327" s="650" t="s">
        <v>3459</v>
      </c>
      <c r="H327" s="650" t="s">
        <v>597</v>
      </c>
      <c r="I327" s="650" t="s">
        <v>3774</v>
      </c>
      <c r="J327" s="650" t="s">
        <v>3775</v>
      </c>
      <c r="K327" s="650" t="s">
        <v>3776</v>
      </c>
      <c r="L327" s="651">
        <v>0</v>
      </c>
      <c r="M327" s="651">
        <v>0</v>
      </c>
      <c r="N327" s="650">
        <v>1</v>
      </c>
      <c r="O327" s="731">
        <v>0.5</v>
      </c>
      <c r="P327" s="651"/>
      <c r="Q327" s="666"/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4</v>
      </c>
      <c r="B328" s="650" t="s">
        <v>3038</v>
      </c>
      <c r="C328" s="650">
        <v>89301042</v>
      </c>
      <c r="D328" s="729" t="s">
        <v>5236</v>
      </c>
      <c r="E328" s="730" t="s">
        <v>3383</v>
      </c>
      <c r="F328" s="650" t="s">
        <v>3363</v>
      </c>
      <c r="G328" s="650" t="s">
        <v>3459</v>
      </c>
      <c r="H328" s="650" t="s">
        <v>597</v>
      </c>
      <c r="I328" s="650" t="s">
        <v>1767</v>
      </c>
      <c r="J328" s="650" t="s">
        <v>758</v>
      </c>
      <c r="K328" s="650" t="s">
        <v>3777</v>
      </c>
      <c r="L328" s="651">
        <v>97.97</v>
      </c>
      <c r="M328" s="651">
        <v>97.97</v>
      </c>
      <c r="N328" s="650">
        <v>1</v>
      </c>
      <c r="O328" s="731"/>
      <c r="P328" s="651">
        <v>97.97</v>
      </c>
      <c r="Q328" s="666">
        <v>1</v>
      </c>
      <c r="R328" s="650">
        <v>1</v>
      </c>
      <c r="S328" s="666">
        <v>1</v>
      </c>
      <c r="T328" s="731"/>
      <c r="U328" s="689"/>
    </row>
    <row r="329" spans="1:21" ht="14.4" customHeight="1" x14ac:dyDescent="0.3">
      <c r="A329" s="649">
        <v>4</v>
      </c>
      <c r="B329" s="650" t="s">
        <v>3038</v>
      </c>
      <c r="C329" s="650">
        <v>89301042</v>
      </c>
      <c r="D329" s="729" t="s">
        <v>5236</v>
      </c>
      <c r="E329" s="730" t="s">
        <v>3383</v>
      </c>
      <c r="F329" s="650" t="s">
        <v>3363</v>
      </c>
      <c r="G329" s="650" t="s">
        <v>3778</v>
      </c>
      <c r="H329" s="650" t="s">
        <v>597</v>
      </c>
      <c r="I329" s="650" t="s">
        <v>3779</v>
      </c>
      <c r="J329" s="650" t="s">
        <v>3780</v>
      </c>
      <c r="K329" s="650" t="s">
        <v>3781</v>
      </c>
      <c r="L329" s="651">
        <v>224.9</v>
      </c>
      <c r="M329" s="651">
        <v>224.9</v>
      </c>
      <c r="N329" s="650">
        <v>1</v>
      </c>
      <c r="O329" s="731">
        <v>1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4</v>
      </c>
      <c r="B330" s="650" t="s">
        <v>3038</v>
      </c>
      <c r="C330" s="650">
        <v>89301042</v>
      </c>
      <c r="D330" s="729" t="s">
        <v>5236</v>
      </c>
      <c r="E330" s="730" t="s">
        <v>3383</v>
      </c>
      <c r="F330" s="650" t="s">
        <v>3363</v>
      </c>
      <c r="G330" s="650" t="s">
        <v>3778</v>
      </c>
      <c r="H330" s="650" t="s">
        <v>597</v>
      </c>
      <c r="I330" s="650" t="s">
        <v>3779</v>
      </c>
      <c r="J330" s="650" t="s">
        <v>3782</v>
      </c>
      <c r="K330" s="650" t="s">
        <v>3781</v>
      </c>
      <c r="L330" s="651">
        <v>224.9</v>
      </c>
      <c r="M330" s="651">
        <v>449.8</v>
      </c>
      <c r="N330" s="650">
        <v>2</v>
      </c>
      <c r="O330" s="731">
        <v>2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4</v>
      </c>
      <c r="B331" s="650" t="s">
        <v>3038</v>
      </c>
      <c r="C331" s="650">
        <v>89301042</v>
      </c>
      <c r="D331" s="729" t="s">
        <v>5236</v>
      </c>
      <c r="E331" s="730" t="s">
        <v>3383</v>
      </c>
      <c r="F331" s="650" t="s">
        <v>3363</v>
      </c>
      <c r="G331" s="650" t="s">
        <v>3418</v>
      </c>
      <c r="H331" s="650" t="s">
        <v>597</v>
      </c>
      <c r="I331" s="650" t="s">
        <v>804</v>
      </c>
      <c r="J331" s="650" t="s">
        <v>805</v>
      </c>
      <c r="K331" s="650" t="s">
        <v>806</v>
      </c>
      <c r="L331" s="651">
        <v>56.69</v>
      </c>
      <c r="M331" s="651">
        <v>56.69</v>
      </c>
      <c r="N331" s="650">
        <v>1</v>
      </c>
      <c r="O331" s="731">
        <v>0.5</v>
      </c>
      <c r="P331" s="651">
        <v>56.69</v>
      </c>
      <c r="Q331" s="666">
        <v>1</v>
      </c>
      <c r="R331" s="650">
        <v>1</v>
      </c>
      <c r="S331" s="666">
        <v>1</v>
      </c>
      <c r="T331" s="731">
        <v>0.5</v>
      </c>
      <c r="U331" s="689">
        <v>1</v>
      </c>
    </row>
    <row r="332" spans="1:21" ht="14.4" customHeight="1" x14ac:dyDescent="0.3">
      <c r="A332" s="649">
        <v>4</v>
      </c>
      <c r="B332" s="650" t="s">
        <v>3038</v>
      </c>
      <c r="C332" s="650">
        <v>89301042</v>
      </c>
      <c r="D332" s="729" t="s">
        <v>5236</v>
      </c>
      <c r="E332" s="730" t="s">
        <v>3383</v>
      </c>
      <c r="F332" s="650" t="s">
        <v>3363</v>
      </c>
      <c r="G332" s="650" t="s">
        <v>3515</v>
      </c>
      <c r="H332" s="650" t="s">
        <v>1281</v>
      </c>
      <c r="I332" s="650" t="s">
        <v>2254</v>
      </c>
      <c r="J332" s="650" t="s">
        <v>1462</v>
      </c>
      <c r="K332" s="650" t="s">
        <v>2255</v>
      </c>
      <c r="L332" s="651">
        <v>56.01</v>
      </c>
      <c r="M332" s="651">
        <v>112.02</v>
      </c>
      <c r="N332" s="650">
        <v>2</v>
      </c>
      <c r="O332" s="731">
        <v>1</v>
      </c>
      <c r="P332" s="651">
        <v>56.01</v>
      </c>
      <c r="Q332" s="666">
        <v>0.5</v>
      </c>
      <c r="R332" s="650">
        <v>1</v>
      </c>
      <c r="S332" s="666">
        <v>0.5</v>
      </c>
      <c r="T332" s="731">
        <v>0.5</v>
      </c>
      <c r="U332" s="689">
        <v>0.5</v>
      </c>
    </row>
    <row r="333" spans="1:21" ht="14.4" customHeight="1" x14ac:dyDescent="0.3">
      <c r="A333" s="649">
        <v>4</v>
      </c>
      <c r="B333" s="650" t="s">
        <v>3038</v>
      </c>
      <c r="C333" s="650">
        <v>89301042</v>
      </c>
      <c r="D333" s="729" t="s">
        <v>5236</v>
      </c>
      <c r="E333" s="730" t="s">
        <v>3383</v>
      </c>
      <c r="F333" s="650" t="s">
        <v>3363</v>
      </c>
      <c r="G333" s="650" t="s">
        <v>3515</v>
      </c>
      <c r="H333" s="650" t="s">
        <v>1281</v>
      </c>
      <c r="I333" s="650" t="s">
        <v>1461</v>
      </c>
      <c r="J333" s="650" t="s">
        <v>1462</v>
      </c>
      <c r="K333" s="650" t="s">
        <v>1463</v>
      </c>
      <c r="L333" s="651">
        <v>140.03</v>
      </c>
      <c r="M333" s="651">
        <v>280.06</v>
      </c>
      <c r="N333" s="650">
        <v>2</v>
      </c>
      <c r="O333" s="731">
        <v>0.5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4</v>
      </c>
      <c r="B334" s="650" t="s">
        <v>3038</v>
      </c>
      <c r="C334" s="650">
        <v>89301042</v>
      </c>
      <c r="D334" s="729" t="s">
        <v>5236</v>
      </c>
      <c r="E334" s="730" t="s">
        <v>3383</v>
      </c>
      <c r="F334" s="650" t="s">
        <v>3363</v>
      </c>
      <c r="G334" s="650" t="s">
        <v>3783</v>
      </c>
      <c r="H334" s="650" t="s">
        <v>597</v>
      </c>
      <c r="I334" s="650" t="s">
        <v>2833</v>
      </c>
      <c r="J334" s="650" t="s">
        <v>2834</v>
      </c>
      <c r="K334" s="650" t="s">
        <v>2835</v>
      </c>
      <c r="L334" s="651">
        <v>52.32</v>
      </c>
      <c r="M334" s="651">
        <v>52.32</v>
      </c>
      <c r="N334" s="650">
        <v>1</v>
      </c>
      <c r="O334" s="731">
        <v>1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4</v>
      </c>
      <c r="B335" s="650" t="s">
        <v>3038</v>
      </c>
      <c r="C335" s="650">
        <v>89301042</v>
      </c>
      <c r="D335" s="729" t="s">
        <v>5236</v>
      </c>
      <c r="E335" s="730" t="s">
        <v>3383</v>
      </c>
      <c r="F335" s="650" t="s">
        <v>3363</v>
      </c>
      <c r="G335" s="650" t="s">
        <v>3784</v>
      </c>
      <c r="H335" s="650" t="s">
        <v>597</v>
      </c>
      <c r="I335" s="650" t="s">
        <v>3785</v>
      </c>
      <c r="J335" s="650" t="s">
        <v>3786</v>
      </c>
      <c r="K335" s="650" t="s">
        <v>3787</v>
      </c>
      <c r="L335" s="651">
        <v>0</v>
      </c>
      <c r="M335" s="651">
        <v>0</v>
      </c>
      <c r="N335" s="650">
        <v>1</v>
      </c>
      <c r="O335" s="731">
        <v>1</v>
      </c>
      <c r="P335" s="651"/>
      <c r="Q335" s="666"/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4</v>
      </c>
      <c r="B336" s="650" t="s">
        <v>3038</v>
      </c>
      <c r="C336" s="650">
        <v>89301042</v>
      </c>
      <c r="D336" s="729" t="s">
        <v>5236</v>
      </c>
      <c r="E336" s="730" t="s">
        <v>3383</v>
      </c>
      <c r="F336" s="650" t="s">
        <v>3363</v>
      </c>
      <c r="G336" s="650" t="s">
        <v>3784</v>
      </c>
      <c r="H336" s="650" t="s">
        <v>597</v>
      </c>
      <c r="I336" s="650" t="s">
        <v>3788</v>
      </c>
      <c r="J336" s="650" t="s">
        <v>3786</v>
      </c>
      <c r="K336" s="650" t="s">
        <v>3272</v>
      </c>
      <c r="L336" s="651">
        <v>167.38</v>
      </c>
      <c r="M336" s="651">
        <v>502.14</v>
      </c>
      <c r="N336" s="650">
        <v>3</v>
      </c>
      <c r="O336" s="731">
        <v>3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4</v>
      </c>
      <c r="B337" s="650" t="s">
        <v>3038</v>
      </c>
      <c r="C337" s="650">
        <v>89301042</v>
      </c>
      <c r="D337" s="729" t="s">
        <v>5236</v>
      </c>
      <c r="E337" s="730" t="s">
        <v>3383</v>
      </c>
      <c r="F337" s="650" t="s">
        <v>3363</v>
      </c>
      <c r="G337" s="650" t="s">
        <v>3431</v>
      </c>
      <c r="H337" s="650" t="s">
        <v>597</v>
      </c>
      <c r="I337" s="650" t="s">
        <v>2612</v>
      </c>
      <c r="J337" s="650" t="s">
        <v>2613</v>
      </c>
      <c r="K337" s="650" t="s">
        <v>3432</v>
      </c>
      <c r="L337" s="651">
        <v>0</v>
      </c>
      <c r="M337" s="651">
        <v>0</v>
      </c>
      <c r="N337" s="650">
        <v>1</v>
      </c>
      <c r="O337" s="731">
        <v>1</v>
      </c>
      <c r="P337" s="651">
        <v>0</v>
      </c>
      <c r="Q337" s="666"/>
      <c r="R337" s="650">
        <v>1</v>
      </c>
      <c r="S337" s="666">
        <v>1</v>
      </c>
      <c r="T337" s="731">
        <v>1</v>
      </c>
      <c r="U337" s="689">
        <v>1</v>
      </c>
    </row>
    <row r="338" spans="1:21" ht="14.4" customHeight="1" x14ac:dyDescent="0.3">
      <c r="A338" s="649">
        <v>4</v>
      </c>
      <c r="B338" s="650" t="s">
        <v>3038</v>
      </c>
      <c r="C338" s="650">
        <v>89301042</v>
      </c>
      <c r="D338" s="729" t="s">
        <v>5236</v>
      </c>
      <c r="E338" s="730" t="s">
        <v>3383</v>
      </c>
      <c r="F338" s="650" t="s">
        <v>3363</v>
      </c>
      <c r="G338" s="650" t="s">
        <v>3591</v>
      </c>
      <c r="H338" s="650" t="s">
        <v>597</v>
      </c>
      <c r="I338" s="650" t="s">
        <v>3789</v>
      </c>
      <c r="J338" s="650" t="s">
        <v>731</v>
      </c>
      <c r="K338" s="650" t="s">
        <v>3790</v>
      </c>
      <c r="L338" s="651">
        <v>0</v>
      </c>
      <c r="M338" s="651">
        <v>0</v>
      </c>
      <c r="N338" s="650">
        <v>1</v>
      </c>
      <c r="O338" s="731">
        <v>1</v>
      </c>
      <c r="P338" s="651"/>
      <c r="Q338" s="666"/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4</v>
      </c>
      <c r="B339" s="650" t="s">
        <v>3038</v>
      </c>
      <c r="C339" s="650">
        <v>89301042</v>
      </c>
      <c r="D339" s="729" t="s">
        <v>5236</v>
      </c>
      <c r="E339" s="730" t="s">
        <v>3383</v>
      </c>
      <c r="F339" s="650" t="s">
        <v>3363</v>
      </c>
      <c r="G339" s="650" t="s">
        <v>3433</v>
      </c>
      <c r="H339" s="650" t="s">
        <v>597</v>
      </c>
      <c r="I339" s="650" t="s">
        <v>3008</v>
      </c>
      <c r="J339" s="650" t="s">
        <v>1138</v>
      </c>
      <c r="K339" s="650" t="s">
        <v>3434</v>
      </c>
      <c r="L339" s="651">
        <v>127.5</v>
      </c>
      <c r="M339" s="651">
        <v>6502.5</v>
      </c>
      <c r="N339" s="650">
        <v>51</v>
      </c>
      <c r="O339" s="731">
        <v>48</v>
      </c>
      <c r="P339" s="651">
        <v>3060</v>
      </c>
      <c r="Q339" s="666">
        <v>0.47058823529411764</v>
      </c>
      <c r="R339" s="650">
        <v>24</v>
      </c>
      <c r="S339" s="666">
        <v>0.47058823529411764</v>
      </c>
      <c r="T339" s="731">
        <v>22</v>
      </c>
      <c r="U339" s="689">
        <v>0.45833333333333331</v>
      </c>
    </row>
    <row r="340" spans="1:21" ht="14.4" customHeight="1" x14ac:dyDescent="0.3">
      <c r="A340" s="649">
        <v>4</v>
      </c>
      <c r="B340" s="650" t="s">
        <v>3038</v>
      </c>
      <c r="C340" s="650">
        <v>89301042</v>
      </c>
      <c r="D340" s="729" t="s">
        <v>5236</v>
      </c>
      <c r="E340" s="730" t="s">
        <v>3383</v>
      </c>
      <c r="F340" s="650" t="s">
        <v>3363</v>
      </c>
      <c r="G340" s="650" t="s">
        <v>3480</v>
      </c>
      <c r="H340" s="650" t="s">
        <v>597</v>
      </c>
      <c r="I340" s="650" t="s">
        <v>808</v>
      </c>
      <c r="J340" s="650" t="s">
        <v>3481</v>
      </c>
      <c r="K340" s="650" t="s">
        <v>3482</v>
      </c>
      <c r="L340" s="651">
        <v>0</v>
      </c>
      <c r="M340" s="651">
        <v>0</v>
      </c>
      <c r="N340" s="650">
        <v>1</v>
      </c>
      <c r="O340" s="731"/>
      <c r="P340" s="651">
        <v>0</v>
      </c>
      <c r="Q340" s="666"/>
      <c r="R340" s="650">
        <v>1</v>
      </c>
      <c r="S340" s="666">
        <v>1</v>
      </c>
      <c r="T340" s="731"/>
      <c r="U340" s="689"/>
    </row>
    <row r="341" spans="1:21" ht="14.4" customHeight="1" x14ac:dyDescent="0.3">
      <c r="A341" s="649">
        <v>4</v>
      </c>
      <c r="B341" s="650" t="s">
        <v>3038</v>
      </c>
      <c r="C341" s="650">
        <v>89301042</v>
      </c>
      <c r="D341" s="729" t="s">
        <v>5236</v>
      </c>
      <c r="E341" s="730" t="s">
        <v>3383</v>
      </c>
      <c r="F341" s="650" t="s">
        <v>3363</v>
      </c>
      <c r="G341" s="650" t="s">
        <v>3791</v>
      </c>
      <c r="H341" s="650" t="s">
        <v>597</v>
      </c>
      <c r="I341" s="650" t="s">
        <v>3792</v>
      </c>
      <c r="J341" s="650" t="s">
        <v>3793</v>
      </c>
      <c r="K341" s="650" t="s">
        <v>3664</v>
      </c>
      <c r="L341" s="651">
        <v>893.1</v>
      </c>
      <c r="M341" s="651">
        <v>1786.2</v>
      </c>
      <c r="N341" s="650">
        <v>2</v>
      </c>
      <c r="O341" s="731">
        <v>2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4</v>
      </c>
      <c r="B342" s="650" t="s">
        <v>3038</v>
      </c>
      <c r="C342" s="650">
        <v>89301042</v>
      </c>
      <c r="D342" s="729" t="s">
        <v>5236</v>
      </c>
      <c r="E342" s="730" t="s">
        <v>3383</v>
      </c>
      <c r="F342" s="650" t="s">
        <v>3363</v>
      </c>
      <c r="G342" s="650" t="s">
        <v>3435</v>
      </c>
      <c r="H342" s="650" t="s">
        <v>597</v>
      </c>
      <c r="I342" s="650" t="s">
        <v>3436</v>
      </c>
      <c r="J342" s="650" t="s">
        <v>1606</v>
      </c>
      <c r="K342" s="650" t="s">
        <v>3437</v>
      </c>
      <c r="L342" s="651">
        <v>23.46</v>
      </c>
      <c r="M342" s="651">
        <v>46.92</v>
      </c>
      <c r="N342" s="650">
        <v>2</v>
      </c>
      <c r="O342" s="731">
        <v>1</v>
      </c>
      <c r="P342" s="651">
        <v>46.92</v>
      </c>
      <c r="Q342" s="666">
        <v>1</v>
      </c>
      <c r="R342" s="650">
        <v>2</v>
      </c>
      <c r="S342" s="666">
        <v>1</v>
      </c>
      <c r="T342" s="731">
        <v>1</v>
      </c>
      <c r="U342" s="689">
        <v>1</v>
      </c>
    </row>
    <row r="343" spans="1:21" ht="14.4" customHeight="1" x14ac:dyDescent="0.3">
      <c r="A343" s="649">
        <v>4</v>
      </c>
      <c r="B343" s="650" t="s">
        <v>3038</v>
      </c>
      <c r="C343" s="650">
        <v>89301042</v>
      </c>
      <c r="D343" s="729" t="s">
        <v>5236</v>
      </c>
      <c r="E343" s="730" t="s">
        <v>3383</v>
      </c>
      <c r="F343" s="650" t="s">
        <v>3363</v>
      </c>
      <c r="G343" s="650" t="s">
        <v>3435</v>
      </c>
      <c r="H343" s="650" t="s">
        <v>597</v>
      </c>
      <c r="I343" s="650" t="s">
        <v>1548</v>
      </c>
      <c r="J343" s="650" t="s">
        <v>1549</v>
      </c>
      <c r="K343" s="650" t="s">
        <v>3437</v>
      </c>
      <c r="L343" s="651">
        <v>23.46</v>
      </c>
      <c r="M343" s="651">
        <v>23.46</v>
      </c>
      <c r="N343" s="650">
        <v>1</v>
      </c>
      <c r="O343" s="731">
        <v>0.5</v>
      </c>
      <c r="P343" s="651">
        <v>23.46</v>
      </c>
      <c r="Q343" s="666">
        <v>1</v>
      </c>
      <c r="R343" s="650">
        <v>1</v>
      </c>
      <c r="S343" s="666">
        <v>1</v>
      </c>
      <c r="T343" s="731">
        <v>0.5</v>
      </c>
      <c r="U343" s="689">
        <v>1</v>
      </c>
    </row>
    <row r="344" spans="1:21" ht="14.4" customHeight="1" x14ac:dyDescent="0.3">
      <c r="A344" s="649">
        <v>4</v>
      </c>
      <c r="B344" s="650" t="s">
        <v>3038</v>
      </c>
      <c r="C344" s="650">
        <v>89301042</v>
      </c>
      <c r="D344" s="729" t="s">
        <v>5236</v>
      </c>
      <c r="E344" s="730" t="s">
        <v>3383</v>
      </c>
      <c r="F344" s="650" t="s">
        <v>3363</v>
      </c>
      <c r="G344" s="650" t="s">
        <v>3444</v>
      </c>
      <c r="H344" s="650" t="s">
        <v>1281</v>
      </c>
      <c r="I344" s="650" t="s">
        <v>3500</v>
      </c>
      <c r="J344" s="650" t="s">
        <v>3501</v>
      </c>
      <c r="K344" s="650" t="s">
        <v>3502</v>
      </c>
      <c r="L344" s="651">
        <v>147.36000000000001</v>
      </c>
      <c r="M344" s="651">
        <v>294.72000000000003</v>
      </c>
      <c r="N344" s="650">
        <v>2</v>
      </c>
      <c r="O344" s="731">
        <v>1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4</v>
      </c>
      <c r="B345" s="650" t="s">
        <v>3038</v>
      </c>
      <c r="C345" s="650">
        <v>89301042</v>
      </c>
      <c r="D345" s="729" t="s">
        <v>5236</v>
      </c>
      <c r="E345" s="730" t="s">
        <v>3383</v>
      </c>
      <c r="F345" s="650" t="s">
        <v>3363</v>
      </c>
      <c r="G345" s="650" t="s">
        <v>3444</v>
      </c>
      <c r="H345" s="650" t="s">
        <v>597</v>
      </c>
      <c r="I345" s="650" t="s">
        <v>3794</v>
      </c>
      <c r="J345" s="650" t="s">
        <v>3795</v>
      </c>
      <c r="K345" s="650" t="s">
        <v>3796</v>
      </c>
      <c r="L345" s="651">
        <v>49.12</v>
      </c>
      <c r="M345" s="651">
        <v>49.12</v>
      </c>
      <c r="N345" s="650">
        <v>1</v>
      </c>
      <c r="O345" s="731">
        <v>1</v>
      </c>
      <c r="P345" s="651"/>
      <c r="Q345" s="666">
        <v>0</v>
      </c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4</v>
      </c>
      <c r="B346" s="650" t="s">
        <v>3038</v>
      </c>
      <c r="C346" s="650">
        <v>89301042</v>
      </c>
      <c r="D346" s="729" t="s">
        <v>5236</v>
      </c>
      <c r="E346" s="730" t="s">
        <v>3383</v>
      </c>
      <c r="F346" s="650" t="s">
        <v>3363</v>
      </c>
      <c r="G346" s="650" t="s">
        <v>3797</v>
      </c>
      <c r="H346" s="650" t="s">
        <v>597</v>
      </c>
      <c r="I346" s="650" t="s">
        <v>3798</v>
      </c>
      <c r="J346" s="650" t="s">
        <v>2672</v>
      </c>
      <c r="K346" s="650" t="s">
        <v>1080</v>
      </c>
      <c r="L346" s="651">
        <v>102.89</v>
      </c>
      <c r="M346" s="651">
        <v>102.89</v>
      </c>
      <c r="N346" s="650">
        <v>1</v>
      </c>
      <c r="O346" s="731">
        <v>1</v>
      </c>
      <c r="P346" s="651">
        <v>102.89</v>
      </c>
      <c r="Q346" s="666">
        <v>1</v>
      </c>
      <c r="R346" s="650">
        <v>1</v>
      </c>
      <c r="S346" s="666">
        <v>1</v>
      </c>
      <c r="T346" s="731">
        <v>1</v>
      </c>
      <c r="U346" s="689">
        <v>1</v>
      </c>
    </row>
    <row r="347" spans="1:21" ht="14.4" customHeight="1" x14ac:dyDescent="0.3">
      <c r="A347" s="649">
        <v>4</v>
      </c>
      <c r="B347" s="650" t="s">
        <v>3038</v>
      </c>
      <c r="C347" s="650">
        <v>89301042</v>
      </c>
      <c r="D347" s="729" t="s">
        <v>5236</v>
      </c>
      <c r="E347" s="730" t="s">
        <v>3383</v>
      </c>
      <c r="F347" s="650" t="s">
        <v>3363</v>
      </c>
      <c r="G347" s="650" t="s">
        <v>3799</v>
      </c>
      <c r="H347" s="650" t="s">
        <v>597</v>
      </c>
      <c r="I347" s="650" t="s">
        <v>3800</v>
      </c>
      <c r="J347" s="650" t="s">
        <v>3801</v>
      </c>
      <c r="K347" s="650" t="s">
        <v>3802</v>
      </c>
      <c r="L347" s="651">
        <v>26.26</v>
      </c>
      <c r="M347" s="651">
        <v>26.26</v>
      </c>
      <c r="N347" s="650">
        <v>1</v>
      </c>
      <c r="O347" s="731">
        <v>1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4</v>
      </c>
      <c r="B348" s="650" t="s">
        <v>3038</v>
      </c>
      <c r="C348" s="650">
        <v>89301042</v>
      </c>
      <c r="D348" s="729" t="s">
        <v>5236</v>
      </c>
      <c r="E348" s="730" t="s">
        <v>3383</v>
      </c>
      <c r="F348" s="650" t="s">
        <v>3363</v>
      </c>
      <c r="G348" s="650" t="s">
        <v>3803</v>
      </c>
      <c r="H348" s="650" t="s">
        <v>597</v>
      </c>
      <c r="I348" s="650" t="s">
        <v>3804</v>
      </c>
      <c r="J348" s="650" t="s">
        <v>3805</v>
      </c>
      <c r="K348" s="650" t="s">
        <v>3806</v>
      </c>
      <c r="L348" s="651">
        <v>82.67</v>
      </c>
      <c r="M348" s="651">
        <v>165.34</v>
      </c>
      <c r="N348" s="650">
        <v>2</v>
      </c>
      <c r="O348" s="731">
        <v>1</v>
      </c>
      <c r="P348" s="651"/>
      <c r="Q348" s="666">
        <v>0</v>
      </c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4</v>
      </c>
      <c r="B349" s="650" t="s">
        <v>3038</v>
      </c>
      <c r="C349" s="650">
        <v>89301042</v>
      </c>
      <c r="D349" s="729" t="s">
        <v>5236</v>
      </c>
      <c r="E349" s="730" t="s">
        <v>3383</v>
      </c>
      <c r="F349" s="650" t="s">
        <v>3364</v>
      </c>
      <c r="G349" s="650" t="s">
        <v>3463</v>
      </c>
      <c r="H349" s="650" t="s">
        <v>597</v>
      </c>
      <c r="I349" s="650" t="s">
        <v>3503</v>
      </c>
      <c r="J349" s="650" t="s">
        <v>3465</v>
      </c>
      <c r="K349" s="650"/>
      <c r="L349" s="651">
        <v>0</v>
      </c>
      <c r="M349" s="651">
        <v>0</v>
      </c>
      <c r="N349" s="650">
        <v>6</v>
      </c>
      <c r="O349" s="731">
        <v>6</v>
      </c>
      <c r="P349" s="651">
        <v>0</v>
      </c>
      <c r="Q349" s="666"/>
      <c r="R349" s="650">
        <v>5</v>
      </c>
      <c r="S349" s="666">
        <v>0.83333333333333337</v>
      </c>
      <c r="T349" s="731">
        <v>5</v>
      </c>
      <c r="U349" s="689">
        <v>0.83333333333333337</v>
      </c>
    </row>
    <row r="350" spans="1:21" ht="14.4" customHeight="1" x14ac:dyDescent="0.3">
      <c r="A350" s="649">
        <v>4</v>
      </c>
      <c r="B350" s="650" t="s">
        <v>3038</v>
      </c>
      <c r="C350" s="650">
        <v>89301042</v>
      </c>
      <c r="D350" s="729" t="s">
        <v>5236</v>
      </c>
      <c r="E350" s="730" t="s">
        <v>3383</v>
      </c>
      <c r="F350" s="650" t="s">
        <v>3364</v>
      </c>
      <c r="G350" s="650" t="s">
        <v>3463</v>
      </c>
      <c r="H350" s="650" t="s">
        <v>597</v>
      </c>
      <c r="I350" s="650" t="s">
        <v>3464</v>
      </c>
      <c r="J350" s="650" t="s">
        <v>3465</v>
      </c>
      <c r="K350" s="650"/>
      <c r="L350" s="651">
        <v>0</v>
      </c>
      <c r="M350" s="651">
        <v>0</v>
      </c>
      <c r="N350" s="650">
        <v>17</v>
      </c>
      <c r="O350" s="731">
        <v>17</v>
      </c>
      <c r="P350" s="651">
        <v>0</v>
      </c>
      <c r="Q350" s="666"/>
      <c r="R350" s="650">
        <v>13</v>
      </c>
      <c r="S350" s="666">
        <v>0.76470588235294112</v>
      </c>
      <c r="T350" s="731">
        <v>13</v>
      </c>
      <c r="U350" s="689">
        <v>0.76470588235294112</v>
      </c>
    </row>
    <row r="351" spans="1:21" ht="14.4" customHeight="1" x14ac:dyDescent="0.3">
      <c r="A351" s="649">
        <v>4</v>
      </c>
      <c r="B351" s="650" t="s">
        <v>3038</v>
      </c>
      <c r="C351" s="650">
        <v>89301042</v>
      </c>
      <c r="D351" s="729" t="s">
        <v>5236</v>
      </c>
      <c r="E351" s="730" t="s">
        <v>3383</v>
      </c>
      <c r="F351" s="650" t="s">
        <v>3365</v>
      </c>
      <c r="G351" s="650" t="s">
        <v>3678</v>
      </c>
      <c r="H351" s="650" t="s">
        <v>597</v>
      </c>
      <c r="I351" s="650" t="s">
        <v>3679</v>
      </c>
      <c r="J351" s="650" t="s">
        <v>3807</v>
      </c>
      <c r="K351" s="650" t="s">
        <v>3808</v>
      </c>
      <c r="L351" s="651">
        <v>410</v>
      </c>
      <c r="M351" s="651">
        <v>1230</v>
      </c>
      <c r="N351" s="650">
        <v>3</v>
      </c>
      <c r="O351" s="731">
        <v>3</v>
      </c>
      <c r="P351" s="651">
        <v>1230</v>
      </c>
      <c r="Q351" s="666">
        <v>1</v>
      </c>
      <c r="R351" s="650">
        <v>3</v>
      </c>
      <c r="S351" s="666">
        <v>1</v>
      </c>
      <c r="T351" s="731">
        <v>3</v>
      </c>
      <c r="U351" s="689">
        <v>1</v>
      </c>
    </row>
    <row r="352" spans="1:21" ht="14.4" customHeight="1" x14ac:dyDescent="0.3">
      <c r="A352" s="649">
        <v>4</v>
      </c>
      <c r="B352" s="650" t="s">
        <v>3038</v>
      </c>
      <c r="C352" s="650">
        <v>89301042</v>
      </c>
      <c r="D352" s="729" t="s">
        <v>5236</v>
      </c>
      <c r="E352" s="730" t="s">
        <v>3383</v>
      </c>
      <c r="F352" s="650" t="s">
        <v>3365</v>
      </c>
      <c r="G352" s="650" t="s">
        <v>3678</v>
      </c>
      <c r="H352" s="650" t="s">
        <v>597</v>
      </c>
      <c r="I352" s="650" t="s">
        <v>3679</v>
      </c>
      <c r="J352" s="650" t="s">
        <v>3680</v>
      </c>
      <c r="K352" s="650" t="s">
        <v>3681</v>
      </c>
      <c r="L352" s="651">
        <v>410</v>
      </c>
      <c r="M352" s="651">
        <v>15170</v>
      </c>
      <c r="N352" s="650">
        <v>37</v>
      </c>
      <c r="O352" s="731">
        <v>37</v>
      </c>
      <c r="P352" s="651">
        <v>15170</v>
      </c>
      <c r="Q352" s="666">
        <v>1</v>
      </c>
      <c r="R352" s="650">
        <v>37</v>
      </c>
      <c r="S352" s="666">
        <v>1</v>
      </c>
      <c r="T352" s="731">
        <v>37</v>
      </c>
      <c r="U352" s="689">
        <v>1</v>
      </c>
    </row>
    <row r="353" spans="1:21" ht="14.4" customHeight="1" x14ac:dyDescent="0.3">
      <c r="A353" s="649">
        <v>4</v>
      </c>
      <c r="B353" s="650" t="s">
        <v>3038</v>
      </c>
      <c r="C353" s="650">
        <v>89301042</v>
      </c>
      <c r="D353" s="729" t="s">
        <v>5236</v>
      </c>
      <c r="E353" s="730" t="s">
        <v>3383</v>
      </c>
      <c r="F353" s="650" t="s">
        <v>3365</v>
      </c>
      <c r="G353" s="650" t="s">
        <v>3678</v>
      </c>
      <c r="H353" s="650" t="s">
        <v>597</v>
      </c>
      <c r="I353" s="650" t="s">
        <v>3809</v>
      </c>
      <c r="J353" s="650" t="s">
        <v>3810</v>
      </c>
      <c r="K353" s="650" t="s">
        <v>3811</v>
      </c>
      <c r="L353" s="651">
        <v>566</v>
      </c>
      <c r="M353" s="651">
        <v>566</v>
      </c>
      <c r="N353" s="650">
        <v>1</v>
      </c>
      <c r="O353" s="731">
        <v>1</v>
      </c>
      <c r="P353" s="651"/>
      <c r="Q353" s="666">
        <v>0</v>
      </c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4</v>
      </c>
      <c r="B354" s="650" t="s">
        <v>3038</v>
      </c>
      <c r="C354" s="650">
        <v>89301042</v>
      </c>
      <c r="D354" s="729" t="s">
        <v>5236</v>
      </c>
      <c r="E354" s="730" t="s">
        <v>3383</v>
      </c>
      <c r="F354" s="650" t="s">
        <v>3365</v>
      </c>
      <c r="G354" s="650" t="s">
        <v>3678</v>
      </c>
      <c r="H354" s="650" t="s">
        <v>597</v>
      </c>
      <c r="I354" s="650" t="s">
        <v>3809</v>
      </c>
      <c r="J354" s="650" t="s">
        <v>3812</v>
      </c>
      <c r="K354" s="650" t="s">
        <v>3813</v>
      </c>
      <c r="L354" s="651">
        <v>566</v>
      </c>
      <c r="M354" s="651">
        <v>1698</v>
      </c>
      <c r="N354" s="650">
        <v>3</v>
      </c>
      <c r="O354" s="731">
        <v>3</v>
      </c>
      <c r="P354" s="651">
        <v>566</v>
      </c>
      <c r="Q354" s="666">
        <v>0.33333333333333331</v>
      </c>
      <c r="R354" s="650">
        <v>1</v>
      </c>
      <c r="S354" s="666">
        <v>0.33333333333333331</v>
      </c>
      <c r="T354" s="731">
        <v>1</v>
      </c>
      <c r="U354" s="689">
        <v>0.33333333333333331</v>
      </c>
    </row>
    <row r="355" spans="1:21" ht="14.4" customHeight="1" x14ac:dyDescent="0.3">
      <c r="A355" s="649">
        <v>4</v>
      </c>
      <c r="B355" s="650" t="s">
        <v>3038</v>
      </c>
      <c r="C355" s="650">
        <v>89301042</v>
      </c>
      <c r="D355" s="729" t="s">
        <v>5236</v>
      </c>
      <c r="E355" s="730" t="s">
        <v>3383</v>
      </c>
      <c r="F355" s="650" t="s">
        <v>3365</v>
      </c>
      <c r="G355" s="650" t="s">
        <v>3682</v>
      </c>
      <c r="H355" s="650" t="s">
        <v>597</v>
      </c>
      <c r="I355" s="650" t="s">
        <v>3692</v>
      </c>
      <c r="J355" s="650" t="s">
        <v>3690</v>
      </c>
      <c r="K355" s="650" t="s">
        <v>3693</v>
      </c>
      <c r="L355" s="651">
        <v>200</v>
      </c>
      <c r="M355" s="651">
        <v>1000</v>
      </c>
      <c r="N355" s="650">
        <v>5</v>
      </c>
      <c r="O355" s="731">
        <v>2</v>
      </c>
      <c r="P355" s="651">
        <v>1000</v>
      </c>
      <c r="Q355" s="666">
        <v>1</v>
      </c>
      <c r="R355" s="650">
        <v>5</v>
      </c>
      <c r="S355" s="666">
        <v>1</v>
      </c>
      <c r="T355" s="731">
        <v>2</v>
      </c>
      <c r="U355" s="689">
        <v>1</v>
      </c>
    </row>
    <row r="356" spans="1:21" ht="14.4" customHeight="1" x14ac:dyDescent="0.3">
      <c r="A356" s="649">
        <v>4</v>
      </c>
      <c r="B356" s="650" t="s">
        <v>3038</v>
      </c>
      <c r="C356" s="650">
        <v>89301042</v>
      </c>
      <c r="D356" s="729" t="s">
        <v>5236</v>
      </c>
      <c r="E356" s="730" t="s">
        <v>3383</v>
      </c>
      <c r="F356" s="650" t="s">
        <v>3365</v>
      </c>
      <c r="G356" s="650" t="s">
        <v>3682</v>
      </c>
      <c r="H356" s="650" t="s">
        <v>597</v>
      </c>
      <c r="I356" s="650" t="s">
        <v>3814</v>
      </c>
      <c r="J356" s="650" t="s">
        <v>3815</v>
      </c>
      <c r="K356" s="650" t="s">
        <v>3816</v>
      </c>
      <c r="L356" s="651">
        <v>50</v>
      </c>
      <c r="M356" s="651">
        <v>150</v>
      </c>
      <c r="N356" s="650">
        <v>3</v>
      </c>
      <c r="O356" s="731">
        <v>2</v>
      </c>
      <c r="P356" s="651">
        <v>150</v>
      </c>
      <c r="Q356" s="666">
        <v>1</v>
      </c>
      <c r="R356" s="650">
        <v>3</v>
      </c>
      <c r="S356" s="666">
        <v>1</v>
      </c>
      <c r="T356" s="731">
        <v>2</v>
      </c>
      <c r="U356" s="689">
        <v>1</v>
      </c>
    </row>
    <row r="357" spans="1:21" ht="14.4" customHeight="1" x14ac:dyDescent="0.3">
      <c r="A357" s="649">
        <v>4</v>
      </c>
      <c r="B357" s="650" t="s">
        <v>3038</v>
      </c>
      <c r="C357" s="650">
        <v>89301042</v>
      </c>
      <c r="D357" s="729" t="s">
        <v>5236</v>
      </c>
      <c r="E357" s="730" t="s">
        <v>3383</v>
      </c>
      <c r="F357" s="650" t="s">
        <v>3365</v>
      </c>
      <c r="G357" s="650" t="s">
        <v>3682</v>
      </c>
      <c r="H357" s="650" t="s">
        <v>597</v>
      </c>
      <c r="I357" s="650" t="s">
        <v>3817</v>
      </c>
      <c r="J357" s="650" t="s">
        <v>3818</v>
      </c>
      <c r="K357" s="650" t="s">
        <v>3819</v>
      </c>
      <c r="L357" s="651">
        <v>1512.58</v>
      </c>
      <c r="M357" s="651">
        <v>1512.58</v>
      </c>
      <c r="N357" s="650">
        <v>1</v>
      </c>
      <c r="O357" s="731">
        <v>1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4</v>
      </c>
      <c r="B358" s="650" t="s">
        <v>3038</v>
      </c>
      <c r="C358" s="650">
        <v>89301042</v>
      </c>
      <c r="D358" s="729" t="s">
        <v>5236</v>
      </c>
      <c r="E358" s="730" t="s">
        <v>3383</v>
      </c>
      <c r="F358" s="650" t="s">
        <v>3365</v>
      </c>
      <c r="G358" s="650" t="s">
        <v>3466</v>
      </c>
      <c r="H358" s="650" t="s">
        <v>597</v>
      </c>
      <c r="I358" s="650" t="s">
        <v>3607</v>
      </c>
      <c r="J358" s="650" t="s">
        <v>3608</v>
      </c>
      <c r="K358" s="650" t="s">
        <v>3609</v>
      </c>
      <c r="L358" s="651">
        <v>900</v>
      </c>
      <c r="M358" s="651">
        <v>9000</v>
      </c>
      <c r="N358" s="650">
        <v>10</v>
      </c>
      <c r="O358" s="731">
        <v>10</v>
      </c>
      <c r="P358" s="651">
        <v>8100</v>
      </c>
      <c r="Q358" s="666">
        <v>0.9</v>
      </c>
      <c r="R358" s="650">
        <v>9</v>
      </c>
      <c r="S358" s="666">
        <v>0.9</v>
      </c>
      <c r="T358" s="731">
        <v>9</v>
      </c>
      <c r="U358" s="689">
        <v>0.9</v>
      </c>
    </row>
    <row r="359" spans="1:21" ht="14.4" customHeight="1" x14ac:dyDescent="0.3">
      <c r="A359" s="649">
        <v>4</v>
      </c>
      <c r="B359" s="650" t="s">
        <v>3038</v>
      </c>
      <c r="C359" s="650">
        <v>89301042</v>
      </c>
      <c r="D359" s="729" t="s">
        <v>5236</v>
      </c>
      <c r="E359" s="730" t="s">
        <v>3383</v>
      </c>
      <c r="F359" s="650" t="s">
        <v>3365</v>
      </c>
      <c r="G359" s="650" t="s">
        <v>3466</v>
      </c>
      <c r="H359" s="650" t="s">
        <v>597</v>
      </c>
      <c r="I359" s="650" t="s">
        <v>3716</v>
      </c>
      <c r="J359" s="650" t="s">
        <v>3717</v>
      </c>
      <c r="K359" s="650" t="s">
        <v>3718</v>
      </c>
      <c r="L359" s="651">
        <v>378.48</v>
      </c>
      <c r="M359" s="651">
        <v>1513.92</v>
      </c>
      <c r="N359" s="650">
        <v>4</v>
      </c>
      <c r="O359" s="731">
        <v>4</v>
      </c>
      <c r="P359" s="651">
        <v>1135.44</v>
      </c>
      <c r="Q359" s="666">
        <v>0.75</v>
      </c>
      <c r="R359" s="650">
        <v>3</v>
      </c>
      <c r="S359" s="666">
        <v>0.75</v>
      </c>
      <c r="T359" s="731">
        <v>3</v>
      </c>
      <c r="U359" s="689">
        <v>0.75</v>
      </c>
    </row>
    <row r="360" spans="1:21" ht="14.4" customHeight="1" x14ac:dyDescent="0.3">
      <c r="A360" s="649">
        <v>4</v>
      </c>
      <c r="B360" s="650" t="s">
        <v>3038</v>
      </c>
      <c r="C360" s="650">
        <v>89301042</v>
      </c>
      <c r="D360" s="729" t="s">
        <v>5236</v>
      </c>
      <c r="E360" s="730" t="s">
        <v>3383</v>
      </c>
      <c r="F360" s="650" t="s">
        <v>3365</v>
      </c>
      <c r="G360" s="650" t="s">
        <v>3466</v>
      </c>
      <c r="H360" s="650" t="s">
        <v>597</v>
      </c>
      <c r="I360" s="650" t="s">
        <v>3719</v>
      </c>
      <c r="J360" s="650" t="s">
        <v>3720</v>
      </c>
      <c r="K360" s="650" t="s">
        <v>3721</v>
      </c>
      <c r="L360" s="651">
        <v>378.48</v>
      </c>
      <c r="M360" s="651">
        <v>378.48</v>
      </c>
      <c r="N360" s="650">
        <v>1</v>
      </c>
      <c r="O360" s="731">
        <v>1</v>
      </c>
      <c r="P360" s="651">
        <v>378.48</v>
      </c>
      <c r="Q360" s="666">
        <v>1</v>
      </c>
      <c r="R360" s="650">
        <v>1</v>
      </c>
      <c r="S360" s="666">
        <v>1</v>
      </c>
      <c r="T360" s="731">
        <v>1</v>
      </c>
      <c r="U360" s="689">
        <v>1</v>
      </c>
    </row>
    <row r="361" spans="1:21" ht="14.4" customHeight="1" x14ac:dyDescent="0.3">
      <c r="A361" s="649">
        <v>4</v>
      </c>
      <c r="B361" s="650" t="s">
        <v>3038</v>
      </c>
      <c r="C361" s="650">
        <v>89301042</v>
      </c>
      <c r="D361" s="729" t="s">
        <v>5236</v>
      </c>
      <c r="E361" s="730" t="s">
        <v>3383</v>
      </c>
      <c r="F361" s="650" t="s">
        <v>3365</v>
      </c>
      <c r="G361" s="650" t="s">
        <v>3466</v>
      </c>
      <c r="H361" s="650" t="s">
        <v>597</v>
      </c>
      <c r="I361" s="650" t="s">
        <v>3820</v>
      </c>
      <c r="J361" s="650" t="s">
        <v>3821</v>
      </c>
      <c r="K361" s="650" t="s">
        <v>3822</v>
      </c>
      <c r="L361" s="651">
        <v>378.48</v>
      </c>
      <c r="M361" s="651">
        <v>378.48</v>
      </c>
      <c r="N361" s="650">
        <v>1</v>
      </c>
      <c r="O361" s="731">
        <v>1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4</v>
      </c>
      <c r="B362" s="650" t="s">
        <v>3038</v>
      </c>
      <c r="C362" s="650">
        <v>89301042</v>
      </c>
      <c r="D362" s="729" t="s">
        <v>5236</v>
      </c>
      <c r="E362" s="730" t="s">
        <v>3383</v>
      </c>
      <c r="F362" s="650" t="s">
        <v>3365</v>
      </c>
      <c r="G362" s="650" t="s">
        <v>3823</v>
      </c>
      <c r="H362" s="650" t="s">
        <v>597</v>
      </c>
      <c r="I362" s="650" t="s">
        <v>3824</v>
      </c>
      <c r="J362" s="650" t="s">
        <v>3825</v>
      </c>
      <c r="K362" s="650" t="s">
        <v>3826</v>
      </c>
      <c r="L362" s="651">
        <v>600</v>
      </c>
      <c r="M362" s="651">
        <v>600</v>
      </c>
      <c r="N362" s="650">
        <v>1</v>
      </c>
      <c r="O362" s="731">
        <v>1</v>
      </c>
      <c r="P362" s="651">
        <v>600</v>
      </c>
      <c r="Q362" s="666">
        <v>1</v>
      </c>
      <c r="R362" s="650">
        <v>1</v>
      </c>
      <c r="S362" s="666">
        <v>1</v>
      </c>
      <c r="T362" s="731">
        <v>1</v>
      </c>
      <c r="U362" s="689">
        <v>1</v>
      </c>
    </row>
    <row r="363" spans="1:21" ht="14.4" customHeight="1" x14ac:dyDescent="0.3">
      <c r="A363" s="649">
        <v>4</v>
      </c>
      <c r="B363" s="650" t="s">
        <v>3038</v>
      </c>
      <c r="C363" s="650">
        <v>89301042</v>
      </c>
      <c r="D363" s="729" t="s">
        <v>5236</v>
      </c>
      <c r="E363" s="730" t="s">
        <v>3383</v>
      </c>
      <c r="F363" s="650" t="s">
        <v>3365</v>
      </c>
      <c r="G363" s="650" t="s">
        <v>3823</v>
      </c>
      <c r="H363" s="650" t="s">
        <v>597</v>
      </c>
      <c r="I363" s="650" t="s">
        <v>3827</v>
      </c>
      <c r="J363" s="650" t="s">
        <v>3828</v>
      </c>
      <c r="K363" s="650" t="s">
        <v>3826</v>
      </c>
      <c r="L363" s="651">
        <v>500</v>
      </c>
      <c r="M363" s="651">
        <v>1000</v>
      </c>
      <c r="N363" s="650">
        <v>2</v>
      </c>
      <c r="O363" s="731">
        <v>2</v>
      </c>
      <c r="P363" s="651">
        <v>1000</v>
      </c>
      <c r="Q363" s="666">
        <v>1</v>
      </c>
      <c r="R363" s="650">
        <v>2</v>
      </c>
      <c r="S363" s="666">
        <v>1</v>
      </c>
      <c r="T363" s="731">
        <v>2</v>
      </c>
      <c r="U363" s="689">
        <v>1</v>
      </c>
    </row>
    <row r="364" spans="1:21" ht="14.4" customHeight="1" x14ac:dyDescent="0.3">
      <c r="A364" s="649">
        <v>4</v>
      </c>
      <c r="B364" s="650" t="s">
        <v>3038</v>
      </c>
      <c r="C364" s="650">
        <v>89301042</v>
      </c>
      <c r="D364" s="729" t="s">
        <v>5236</v>
      </c>
      <c r="E364" s="730" t="s">
        <v>3383</v>
      </c>
      <c r="F364" s="650" t="s">
        <v>3365</v>
      </c>
      <c r="G364" s="650" t="s">
        <v>3823</v>
      </c>
      <c r="H364" s="650" t="s">
        <v>597</v>
      </c>
      <c r="I364" s="650" t="s">
        <v>3829</v>
      </c>
      <c r="J364" s="650" t="s">
        <v>3830</v>
      </c>
      <c r="K364" s="650" t="s">
        <v>3831</v>
      </c>
      <c r="L364" s="651">
        <v>2284</v>
      </c>
      <c r="M364" s="651">
        <v>13704</v>
      </c>
      <c r="N364" s="650">
        <v>6</v>
      </c>
      <c r="O364" s="731">
        <v>3</v>
      </c>
      <c r="P364" s="651">
        <v>13704</v>
      </c>
      <c r="Q364" s="666">
        <v>1</v>
      </c>
      <c r="R364" s="650">
        <v>6</v>
      </c>
      <c r="S364" s="666">
        <v>1</v>
      </c>
      <c r="T364" s="731">
        <v>3</v>
      </c>
      <c r="U364" s="689">
        <v>1</v>
      </c>
    </row>
    <row r="365" spans="1:21" ht="14.4" customHeight="1" x14ac:dyDescent="0.3">
      <c r="A365" s="649">
        <v>4</v>
      </c>
      <c r="B365" s="650" t="s">
        <v>3038</v>
      </c>
      <c r="C365" s="650">
        <v>89301042</v>
      </c>
      <c r="D365" s="729" t="s">
        <v>5236</v>
      </c>
      <c r="E365" s="730" t="s">
        <v>3383</v>
      </c>
      <c r="F365" s="650" t="s">
        <v>3365</v>
      </c>
      <c r="G365" s="650" t="s">
        <v>3823</v>
      </c>
      <c r="H365" s="650" t="s">
        <v>597</v>
      </c>
      <c r="I365" s="650" t="s">
        <v>3832</v>
      </c>
      <c r="J365" s="650" t="s">
        <v>3833</v>
      </c>
      <c r="K365" s="650" t="s">
        <v>3834</v>
      </c>
      <c r="L365" s="651">
        <v>287</v>
      </c>
      <c r="M365" s="651">
        <v>7175</v>
      </c>
      <c r="N365" s="650">
        <v>25</v>
      </c>
      <c r="O365" s="731">
        <v>20</v>
      </c>
      <c r="P365" s="651">
        <v>6314</v>
      </c>
      <c r="Q365" s="666">
        <v>0.88</v>
      </c>
      <c r="R365" s="650">
        <v>22</v>
      </c>
      <c r="S365" s="666">
        <v>0.88</v>
      </c>
      <c r="T365" s="731">
        <v>18</v>
      </c>
      <c r="U365" s="689">
        <v>0.9</v>
      </c>
    </row>
    <row r="366" spans="1:21" ht="14.4" customHeight="1" x14ac:dyDescent="0.3">
      <c r="A366" s="649">
        <v>4</v>
      </c>
      <c r="B366" s="650" t="s">
        <v>3038</v>
      </c>
      <c r="C366" s="650">
        <v>89301042</v>
      </c>
      <c r="D366" s="729" t="s">
        <v>5236</v>
      </c>
      <c r="E366" s="730" t="s">
        <v>3383</v>
      </c>
      <c r="F366" s="650" t="s">
        <v>3365</v>
      </c>
      <c r="G366" s="650" t="s">
        <v>3823</v>
      </c>
      <c r="H366" s="650" t="s">
        <v>597</v>
      </c>
      <c r="I366" s="650" t="s">
        <v>3835</v>
      </c>
      <c r="J366" s="650" t="s">
        <v>3836</v>
      </c>
      <c r="K366" s="650" t="s">
        <v>3837</v>
      </c>
      <c r="L366" s="651">
        <v>253</v>
      </c>
      <c r="M366" s="651">
        <v>4048</v>
      </c>
      <c r="N366" s="650">
        <v>16</v>
      </c>
      <c r="O366" s="731">
        <v>13</v>
      </c>
      <c r="P366" s="651">
        <v>3542</v>
      </c>
      <c r="Q366" s="666">
        <v>0.875</v>
      </c>
      <c r="R366" s="650">
        <v>14</v>
      </c>
      <c r="S366" s="666">
        <v>0.875</v>
      </c>
      <c r="T366" s="731">
        <v>11</v>
      </c>
      <c r="U366" s="689">
        <v>0.84615384615384615</v>
      </c>
    </row>
    <row r="367" spans="1:21" ht="14.4" customHeight="1" x14ac:dyDescent="0.3">
      <c r="A367" s="649">
        <v>4</v>
      </c>
      <c r="B367" s="650" t="s">
        <v>3038</v>
      </c>
      <c r="C367" s="650">
        <v>89301042</v>
      </c>
      <c r="D367" s="729" t="s">
        <v>5236</v>
      </c>
      <c r="E367" s="730" t="s">
        <v>3383</v>
      </c>
      <c r="F367" s="650" t="s">
        <v>3365</v>
      </c>
      <c r="G367" s="650" t="s">
        <v>3823</v>
      </c>
      <c r="H367" s="650" t="s">
        <v>597</v>
      </c>
      <c r="I367" s="650" t="s">
        <v>3838</v>
      </c>
      <c r="J367" s="650" t="s">
        <v>3839</v>
      </c>
      <c r="K367" s="650" t="s">
        <v>3840</v>
      </c>
      <c r="L367" s="651">
        <v>124</v>
      </c>
      <c r="M367" s="651">
        <v>744</v>
      </c>
      <c r="N367" s="650">
        <v>6</v>
      </c>
      <c r="O367" s="731">
        <v>6</v>
      </c>
      <c r="P367" s="651">
        <v>620</v>
      </c>
      <c r="Q367" s="666">
        <v>0.83333333333333337</v>
      </c>
      <c r="R367" s="650">
        <v>5</v>
      </c>
      <c r="S367" s="666">
        <v>0.83333333333333337</v>
      </c>
      <c r="T367" s="731">
        <v>5</v>
      </c>
      <c r="U367" s="689">
        <v>0.83333333333333337</v>
      </c>
    </row>
    <row r="368" spans="1:21" ht="14.4" customHeight="1" x14ac:dyDescent="0.3">
      <c r="A368" s="649">
        <v>4</v>
      </c>
      <c r="B368" s="650" t="s">
        <v>3038</v>
      </c>
      <c r="C368" s="650">
        <v>89301042</v>
      </c>
      <c r="D368" s="729" t="s">
        <v>5236</v>
      </c>
      <c r="E368" s="730" t="s">
        <v>3383</v>
      </c>
      <c r="F368" s="650" t="s">
        <v>3365</v>
      </c>
      <c r="G368" s="650" t="s">
        <v>3823</v>
      </c>
      <c r="H368" s="650" t="s">
        <v>597</v>
      </c>
      <c r="I368" s="650" t="s">
        <v>3841</v>
      </c>
      <c r="J368" s="650" t="s">
        <v>3842</v>
      </c>
      <c r="K368" s="650" t="s">
        <v>3843</v>
      </c>
      <c r="L368" s="651">
        <v>2304</v>
      </c>
      <c r="M368" s="651">
        <v>94464</v>
      </c>
      <c r="N368" s="650">
        <v>41</v>
      </c>
      <c r="O368" s="731">
        <v>8</v>
      </c>
      <c r="P368" s="651">
        <v>94464</v>
      </c>
      <c r="Q368" s="666">
        <v>1</v>
      </c>
      <c r="R368" s="650">
        <v>41</v>
      </c>
      <c r="S368" s="666">
        <v>1</v>
      </c>
      <c r="T368" s="731">
        <v>8</v>
      </c>
      <c r="U368" s="689">
        <v>1</v>
      </c>
    </row>
    <row r="369" spans="1:21" ht="14.4" customHeight="1" x14ac:dyDescent="0.3">
      <c r="A369" s="649">
        <v>4</v>
      </c>
      <c r="B369" s="650" t="s">
        <v>3038</v>
      </c>
      <c r="C369" s="650">
        <v>89301042</v>
      </c>
      <c r="D369" s="729" t="s">
        <v>5236</v>
      </c>
      <c r="E369" s="730" t="s">
        <v>3383</v>
      </c>
      <c r="F369" s="650" t="s">
        <v>3365</v>
      </c>
      <c r="G369" s="650" t="s">
        <v>3823</v>
      </c>
      <c r="H369" s="650" t="s">
        <v>597</v>
      </c>
      <c r="I369" s="650" t="s">
        <v>3844</v>
      </c>
      <c r="J369" s="650" t="s">
        <v>3845</v>
      </c>
      <c r="K369" s="650" t="s">
        <v>3846</v>
      </c>
      <c r="L369" s="651">
        <v>556.53</v>
      </c>
      <c r="M369" s="651">
        <v>556.53</v>
      </c>
      <c r="N369" s="650">
        <v>1</v>
      </c>
      <c r="O369" s="731">
        <v>1</v>
      </c>
      <c r="P369" s="651">
        <v>556.53</v>
      </c>
      <c r="Q369" s="666">
        <v>1</v>
      </c>
      <c r="R369" s="650">
        <v>1</v>
      </c>
      <c r="S369" s="666">
        <v>1</v>
      </c>
      <c r="T369" s="731">
        <v>1</v>
      </c>
      <c r="U369" s="689">
        <v>1</v>
      </c>
    </row>
    <row r="370" spans="1:21" ht="14.4" customHeight="1" x14ac:dyDescent="0.3">
      <c r="A370" s="649">
        <v>4</v>
      </c>
      <c r="B370" s="650" t="s">
        <v>3038</v>
      </c>
      <c r="C370" s="650">
        <v>89301042</v>
      </c>
      <c r="D370" s="729" t="s">
        <v>5236</v>
      </c>
      <c r="E370" s="730" t="s">
        <v>3383</v>
      </c>
      <c r="F370" s="650" t="s">
        <v>3365</v>
      </c>
      <c r="G370" s="650" t="s">
        <v>3823</v>
      </c>
      <c r="H370" s="650" t="s">
        <v>597</v>
      </c>
      <c r="I370" s="650" t="s">
        <v>3847</v>
      </c>
      <c r="J370" s="650" t="s">
        <v>3848</v>
      </c>
      <c r="K370" s="650" t="s">
        <v>3849</v>
      </c>
      <c r="L370" s="651">
        <v>630.11</v>
      </c>
      <c r="M370" s="651">
        <v>2520.44</v>
      </c>
      <c r="N370" s="650">
        <v>4</v>
      </c>
      <c r="O370" s="731">
        <v>1</v>
      </c>
      <c r="P370" s="651">
        <v>2520.44</v>
      </c>
      <c r="Q370" s="666">
        <v>1</v>
      </c>
      <c r="R370" s="650">
        <v>4</v>
      </c>
      <c r="S370" s="666">
        <v>1</v>
      </c>
      <c r="T370" s="731">
        <v>1</v>
      </c>
      <c r="U370" s="689">
        <v>1</v>
      </c>
    </row>
    <row r="371" spans="1:21" ht="14.4" customHeight="1" x14ac:dyDescent="0.3">
      <c r="A371" s="649">
        <v>4</v>
      </c>
      <c r="B371" s="650" t="s">
        <v>3038</v>
      </c>
      <c r="C371" s="650">
        <v>89301042</v>
      </c>
      <c r="D371" s="729" t="s">
        <v>5236</v>
      </c>
      <c r="E371" s="730" t="s">
        <v>3383</v>
      </c>
      <c r="F371" s="650" t="s">
        <v>3365</v>
      </c>
      <c r="G371" s="650" t="s">
        <v>3823</v>
      </c>
      <c r="H371" s="650" t="s">
        <v>597</v>
      </c>
      <c r="I371" s="650" t="s">
        <v>3850</v>
      </c>
      <c r="J371" s="650" t="s">
        <v>3851</v>
      </c>
      <c r="K371" s="650" t="s">
        <v>3852</v>
      </c>
      <c r="L371" s="651">
        <v>2094.4899999999998</v>
      </c>
      <c r="M371" s="651">
        <v>12566.939999999999</v>
      </c>
      <c r="N371" s="650">
        <v>6</v>
      </c>
      <c r="O371" s="731">
        <v>2</v>
      </c>
      <c r="P371" s="651">
        <v>12566.939999999999</v>
      </c>
      <c r="Q371" s="666">
        <v>1</v>
      </c>
      <c r="R371" s="650">
        <v>6</v>
      </c>
      <c r="S371" s="666">
        <v>1</v>
      </c>
      <c r="T371" s="731">
        <v>2</v>
      </c>
      <c r="U371" s="689">
        <v>1</v>
      </c>
    </row>
    <row r="372" spans="1:21" ht="14.4" customHeight="1" x14ac:dyDescent="0.3">
      <c r="A372" s="649">
        <v>4</v>
      </c>
      <c r="B372" s="650" t="s">
        <v>3038</v>
      </c>
      <c r="C372" s="650">
        <v>89301042</v>
      </c>
      <c r="D372" s="729" t="s">
        <v>5236</v>
      </c>
      <c r="E372" s="730" t="s">
        <v>3383</v>
      </c>
      <c r="F372" s="650" t="s">
        <v>3365</v>
      </c>
      <c r="G372" s="650" t="s">
        <v>3823</v>
      </c>
      <c r="H372" s="650" t="s">
        <v>597</v>
      </c>
      <c r="I372" s="650" t="s">
        <v>3853</v>
      </c>
      <c r="J372" s="650" t="s">
        <v>3854</v>
      </c>
      <c r="K372" s="650" t="s">
        <v>3855</v>
      </c>
      <c r="L372" s="651">
        <v>315.5</v>
      </c>
      <c r="M372" s="651">
        <v>3155</v>
      </c>
      <c r="N372" s="650">
        <v>10</v>
      </c>
      <c r="O372" s="731">
        <v>10</v>
      </c>
      <c r="P372" s="651">
        <v>3155</v>
      </c>
      <c r="Q372" s="666">
        <v>1</v>
      </c>
      <c r="R372" s="650">
        <v>10</v>
      </c>
      <c r="S372" s="666">
        <v>1</v>
      </c>
      <c r="T372" s="731">
        <v>10</v>
      </c>
      <c r="U372" s="689">
        <v>1</v>
      </c>
    </row>
    <row r="373" spans="1:21" ht="14.4" customHeight="1" x14ac:dyDescent="0.3">
      <c r="A373" s="649">
        <v>4</v>
      </c>
      <c r="B373" s="650" t="s">
        <v>3038</v>
      </c>
      <c r="C373" s="650">
        <v>89301042</v>
      </c>
      <c r="D373" s="729" t="s">
        <v>5236</v>
      </c>
      <c r="E373" s="730" t="s">
        <v>3383</v>
      </c>
      <c r="F373" s="650" t="s">
        <v>3365</v>
      </c>
      <c r="G373" s="650" t="s">
        <v>3823</v>
      </c>
      <c r="H373" s="650" t="s">
        <v>597</v>
      </c>
      <c r="I373" s="650" t="s">
        <v>3856</v>
      </c>
      <c r="J373" s="650" t="s">
        <v>3857</v>
      </c>
      <c r="K373" s="650" t="s">
        <v>3858</v>
      </c>
      <c r="L373" s="651">
        <v>484.6</v>
      </c>
      <c r="M373" s="651">
        <v>484.6</v>
      </c>
      <c r="N373" s="650">
        <v>1</v>
      </c>
      <c r="O373" s="731">
        <v>1</v>
      </c>
      <c r="P373" s="651">
        <v>484.6</v>
      </c>
      <c r="Q373" s="666">
        <v>1</v>
      </c>
      <c r="R373" s="650">
        <v>1</v>
      </c>
      <c r="S373" s="666">
        <v>1</v>
      </c>
      <c r="T373" s="731">
        <v>1</v>
      </c>
      <c r="U373" s="689">
        <v>1</v>
      </c>
    </row>
    <row r="374" spans="1:21" ht="14.4" customHeight="1" x14ac:dyDescent="0.3">
      <c r="A374" s="649">
        <v>4</v>
      </c>
      <c r="B374" s="650" t="s">
        <v>3038</v>
      </c>
      <c r="C374" s="650">
        <v>89301042</v>
      </c>
      <c r="D374" s="729" t="s">
        <v>5236</v>
      </c>
      <c r="E374" s="730" t="s">
        <v>3383</v>
      </c>
      <c r="F374" s="650" t="s">
        <v>3365</v>
      </c>
      <c r="G374" s="650" t="s">
        <v>3823</v>
      </c>
      <c r="H374" s="650" t="s">
        <v>597</v>
      </c>
      <c r="I374" s="650" t="s">
        <v>3859</v>
      </c>
      <c r="J374" s="650" t="s">
        <v>3860</v>
      </c>
      <c r="K374" s="650" t="s">
        <v>3861</v>
      </c>
      <c r="L374" s="651">
        <v>2444.8000000000002</v>
      </c>
      <c r="M374" s="651">
        <v>4889.6000000000004</v>
      </c>
      <c r="N374" s="650">
        <v>2</v>
      </c>
      <c r="O374" s="731">
        <v>1</v>
      </c>
      <c r="P374" s="651">
        <v>4889.6000000000004</v>
      </c>
      <c r="Q374" s="666">
        <v>1</v>
      </c>
      <c r="R374" s="650">
        <v>2</v>
      </c>
      <c r="S374" s="666">
        <v>1</v>
      </c>
      <c r="T374" s="731">
        <v>1</v>
      </c>
      <c r="U374" s="689">
        <v>1</v>
      </c>
    </row>
    <row r="375" spans="1:21" ht="14.4" customHeight="1" x14ac:dyDescent="0.3">
      <c r="A375" s="649">
        <v>4</v>
      </c>
      <c r="B375" s="650" t="s">
        <v>3038</v>
      </c>
      <c r="C375" s="650">
        <v>89301042</v>
      </c>
      <c r="D375" s="729" t="s">
        <v>5236</v>
      </c>
      <c r="E375" s="730" t="s">
        <v>3383</v>
      </c>
      <c r="F375" s="650" t="s">
        <v>3365</v>
      </c>
      <c r="G375" s="650" t="s">
        <v>3823</v>
      </c>
      <c r="H375" s="650" t="s">
        <v>597</v>
      </c>
      <c r="I375" s="650" t="s">
        <v>3862</v>
      </c>
      <c r="J375" s="650" t="s">
        <v>3863</v>
      </c>
      <c r="K375" s="650" t="s">
        <v>3858</v>
      </c>
      <c r="L375" s="651">
        <v>291.2</v>
      </c>
      <c r="M375" s="651">
        <v>291.2</v>
      </c>
      <c r="N375" s="650">
        <v>1</v>
      </c>
      <c r="O375" s="731">
        <v>1</v>
      </c>
      <c r="P375" s="651">
        <v>291.2</v>
      </c>
      <c r="Q375" s="666">
        <v>1</v>
      </c>
      <c r="R375" s="650">
        <v>1</v>
      </c>
      <c r="S375" s="666">
        <v>1</v>
      </c>
      <c r="T375" s="731">
        <v>1</v>
      </c>
      <c r="U375" s="689">
        <v>1</v>
      </c>
    </row>
    <row r="376" spans="1:21" ht="14.4" customHeight="1" x14ac:dyDescent="0.3">
      <c r="A376" s="649">
        <v>4</v>
      </c>
      <c r="B376" s="650" t="s">
        <v>3038</v>
      </c>
      <c r="C376" s="650">
        <v>89301042</v>
      </c>
      <c r="D376" s="729" t="s">
        <v>5236</v>
      </c>
      <c r="E376" s="730" t="s">
        <v>3383</v>
      </c>
      <c r="F376" s="650" t="s">
        <v>3365</v>
      </c>
      <c r="G376" s="650" t="s">
        <v>3823</v>
      </c>
      <c r="H376" s="650" t="s">
        <v>597</v>
      </c>
      <c r="I376" s="650" t="s">
        <v>3862</v>
      </c>
      <c r="J376" s="650" t="s">
        <v>3864</v>
      </c>
      <c r="K376" s="650" t="s">
        <v>3865</v>
      </c>
      <c r="L376" s="651">
        <v>291.2</v>
      </c>
      <c r="M376" s="651">
        <v>2912</v>
      </c>
      <c r="N376" s="650">
        <v>10</v>
      </c>
      <c r="O376" s="731">
        <v>5</v>
      </c>
      <c r="P376" s="651">
        <v>2038.3999999999999</v>
      </c>
      <c r="Q376" s="666">
        <v>0.7</v>
      </c>
      <c r="R376" s="650">
        <v>7</v>
      </c>
      <c r="S376" s="666">
        <v>0.7</v>
      </c>
      <c r="T376" s="731">
        <v>4</v>
      </c>
      <c r="U376" s="689">
        <v>0.8</v>
      </c>
    </row>
    <row r="377" spans="1:21" ht="14.4" customHeight="1" x14ac:dyDescent="0.3">
      <c r="A377" s="649">
        <v>4</v>
      </c>
      <c r="B377" s="650" t="s">
        <v>3038</v>
      </c>
      <c r="C377" s="650">
        <v>89301042</v>
      </c>
      <c r="D377" s="729" t="s">
        <v>5236</v>
      </c>
      <c r="E377" s="730" t="s">
        <v>3383</v>
      </c>
      <c r="F377" s="650" t="s">
        <v>3365</v>
      </c>
      <c r="G377" s="650" t="s">
        <v>3823</v>
      </c>
      <c r="H377" s="650" t="s">
        <v>597</v>
      </c>
      <c r="I377" s="650" t="s">
        <v>3866</v>
      </c>
      <c r="J377" s="650" t="s">
        <v>3867</v>
      </c>
      <c r="K377" s="650" t="s">
        <v>3868</v>
      </c>
      <c r="L377" s="651">
        <v>161</v>
      </c>
      <c r="M377" s="651">
        <v>161</v>
      </c>
      <c r="N377" s="650">
        <v>1</v>
      </c>
      <c r="O377" s="731">
        <v>1</v>
      </c>
      <c r="P377" s="651">
        <v>161</v>
      </c>
      <c r="Q377" s="666">
        <v>1</v>
      </c>
      <c r="R377" s="650">
        <v>1</v>
      </c>
      <c r="S377" s="666">
        <v>1</v>
      </c>
      <c r="T377" s="731">
        <v>1</v>
      </c>
      <c r="U377" s="689">
        <v>1</v>
      </c>
    </row>
    <row r="378" spans="1:21" ht="14.4" customHeight="1" x14ac:dyDescent="0.3">
      <c r="A378" s="649">
        <v>4</v>
      </c>
      <c r="B378" s="650" t="s">
        <v>3038</v>
      </c>
      <c r="C378" s="650">
        <v>89301042</v>
      </c>
      <c r="D378" s="729" t="s">
        <v>5236</v>
      </c>
      <c r="E378" s="730" t="s">
        <v>3383</v>
      </c>
      <c r="F378" s="650" t="s">
        <v>3365</v>
      </c>
      <c r="G378" s="650" t="s">
        <v>3823</v>
      </c>
      <c r="H378" s="650" t="s">
        <v>597</v>
      </c>
      <c r="I378" s="650" t="s">
        <v>3869</v>
      </c>
      <c r="J378" s="650" t="s">
        <v>3870</v>
      </c>
      <c r="K378" s="650" t="s">
        <v>3688</v>
      </c>
      <c r="L378" s="651">
        <v>500</v>
      </c>
      <c r="M378" s="651">
        <v>500</v>
      </c>
      <c r="N378" s="650">
        <v>1</v>
      </c>
      <c r="O378" s="731">
        <v>1</v>
      </c>
      <c r="P378" s="651">
        <v>500</v>
      </c>
      <c r="Q378" s="666">
        <v>1</v>
      </c>
      <c r="R378" s="650">
        <v>1</v>
      </c>
      <c r="S378" s="666">
        <v>1</v>
      </c>
      <c r="T378" s="731">
        <v>1</v>
      </c>
      <c r="U378" s="689">
        <v>1</v>
      </c>
    </row>
    <row r="379" spans="1:21" ht="14.4" customHeight="1" x14ac:dyDescent="0.3">
      <c r="A379" s="649">
        <v>4</v>
      </c>
      <c r="B379" s="650" t="s">
        <v>3038</v>
      </c>
      <c r="C379" s="650">
        <v>89301042</v>
      </c>
      <c r="D379" s="729" t="s">
        <v>5236</v>
      </c>
      <c r="E379" s="730" t="s">
        <v>3383</v>
      </c>
      <c r="F379" s="650" t="s">
        <v>3365</v>
      </c>
      <c r="G379" s="650" t="s">
        <v>3823</v>
      </c>
      <c r="H379" s="650" t="s">
        <v>597</v>
      </c>
      <c r="I379" s="650" t="s">
        <v>3871</v>
      </c>
      <c r="J379" s="650" t="s">
        <v>3872</v>
      </c>
      <c r="K379" s="650" t="s">
        <v>3868</v>
      </c>
      <c r="L379" s="651">
        <v>173.85</v>
      </c>
      <c r="M379" s="651">
        <v>173.85</v>
      </c>
      <c r="N379" s="650">
        <v>1</v>
      </c>
      <c r="O379" s="731">
        <v>1</v>
      </c>
      <c r="P379" s="651">
        <v>173.85</v>
      </c>
      <c r="Q379" s="666">
        <v>1</v>
      </c>
      <c r="R379" s="650">
        <v>1</v>
      </c>
      <c r="S379" s="666">
        <v>1</v>
      </c>
      <c r="T379" s="731">
        <v>1</v>
      </c>
      <c r="U379" s="689">
        <v>1</v>
      </c>
    </row>
    <row r="380" spans="1:21" ht="14.4" customHeight="1" x14ac:dyDescent="0.3">
      <c r="A380" s="649">
        <v>4</v>
      </c>
      <c r="B380" s="650" t="s">
        <v>3038</v>
      </c>
      <c r="C380" s="650">
        <v>89301042</v>
      </c>
      <c r="D380" s="729" t="s">
        <v>5236</v>
      </c>
      <c r="E380" s="730" t="s">
        <v>3383</v>
      </c>
      <c r="F380" s="650" t="s">
        <v>3365</v>
      </c>
      <c r="G380" s="650" t="s">
        <v>3823</v>
      </c>
      <c r="H380" s="650" t="s">
        <v>597</v>
      </c>
      <c r="I380" s="650" t="s">
        <v>3873</v>
      </c>
      <c r="J380" s="650" t="s">
        <v>3874</v>
      </c>
      <c r="K380" s="650" t="s">
        <v>3868</v>
      </c>
      <c r="L380" s="651">
        <v>220.68</v>
      </c>
      <c r="M380" s="651">
        <v>882.72</v>
      </c>
      <c r="N380" s="650">
        <v>4</v>
      </c>
      <c r="O380" s="731">
        <v>2</v>
      </c>
      <c r="P380" s="651">
        <v>882.72</v>
      </c>
      <c r="Q380" s="666">
        <v>1</v>
      </c>
      <c r="R380" s="650">
        <v>4</v>
      </c>
      <c r="S380" s="666">
        <v>1</v>
      </c>
      <c r="T380" s="731">
        <v>2</v>
      </c>
      <c r="U380" s="689">
        <v>1</v>
      </c>
    </row>
    <row r="381" spans="1:21" ht="14.4" customHeight="1" x14ac:dyDescent="0.3">
      <c r="A381" s="649">
        <v>4</v>
      </c>
      <c r="B381" s="650" t="s">
        <v>3038</v>
      </c>
      <c r="C381" s="650">
        <v>89301042</v>
      </c>
      <c r="D381" s="729" t="s">
        <v>5236</v>
      </c>
      <c r="E381" s="730" t="s">
        <v>3383</v>
      </c>
      <c r="F381" s="650" t="s">
        <v>3365</v>
      </c>
      <c r="G381" s="650" t="s">
        <v>3823</v>
      </c>
      <c r="H381" s="650" t="s">
        <v>597</v>
      </c>
      <c r="I381" s="650" t="s">
        <v>3875</v>
      </c>
      <c r="J381" s="650" t="s">
        <v>3876</v>
      </c>
      <c r="K381" s="650" t="s">
        <v>3877</v>
      </c>
      <c r="L381" s="651">
        <v>1000</v>
      </c>
      <c r="M381" s="651">
        <v>1000</v>
      </c>
      <c r="N381" s="650">
        <v>1</v>
      </c>
      <c r="O381" s="731">
        <v>1</v>
      </c>
      <c r="P381" s="651">
        <v>1000</v>
      </c>
      <c r="Q381" s="666">
        <v>1</v>
      </c>
      <c r="R381" s="650">
        <v>1</v>
      </c>
      <c r="S381" s="666">
        <v>1</v>
      </c>
      <c r="T381" s="731">
        <v>1</v>
      </c>
      <c r="U381" s="689">
        <v>1</v>
      </c>
    </row>
    <row r="382" spans="1:21" ht="14.4" customHeight="1" x14ac:dyDescent="0.3">
      <c r="A382" s="649">
        <v>4</v>
      </c>
      <c r="B382" s="650" t="s">
        <v>3038</v>
      </c>
      <c r="C382" s="650">
        <v>89301042</v>
      </c>
      <c r="D382" s="729" t="s">
        <v>5236</v>
      </c>
      <c r="E382" s="730" t="s">
        <v>3383</v>
      </c>
      <c r="F382" s="650" t="s">
        <v>3365</v>
      </c>
      <c r="G382" s="650" t="s">
        <v>3823</v>
      </c>
      <c r="H382" s="650" t="s">
        <v>597</v>
      </c>
      <c r="I382" s="650" t="s">
        <v>3878</v>
      </c>
      <c r="J382" s="650" t="s">
        <v>3879</v>
      </c>
      <c r="K382" s="650" t="s">
        <v>3880</v>
      </c>
      <c r="L382" s="651">
        <v>180.25</v>
      </c>
      <c r="M382" s="651">
        <v>1081.5</v>
      </c>
      <c r="N382" s="650">
        <v>6</v>
      </c>
      <c r="O382" s="731">
        <v>5</v>
      </c>
      <c r="P382" s="651">
        <v>1081.5</v>
      </c>
      <c r="Q382" s="666">
        <v>1</v>
      </c>
      <c r="R382" s="650">
        <v>6</v>
      </c>
      <c r="S382" s="666">
        <v>1</v>
      </c>
      <c r="T382" s="731">
        <v>5</v>
      </c>
      <c r="U382" s="689">
        <v>1</v>
      </c>
    </row>
    <row r="383" spans="1:21" ht="14.4" customHeight="1" x14ac:dyDescent="0.3">
      <c r="A383" s="649">
        <v>4</v>
      </c>
      <c r="B383" s="650" t="s">
        <v>3038</v>
      </c>
      <c r="C383" s="650">
        <v>89301042</v>
      </c>
      <c r="D383" s="729" t="s">
        <v>5236</v>
      </c>
      <c r="E383" s="730" t="s">
        <v>3383</v>
      </c>
      <c r="F383" s="650" t="s">
        <v>3365</v>
      </c>
      <c r="G383" s="650" t="s">
        <v>3823</v>
      </c>
      <c r="H383" s="650" t="s">
        <v>597</v>
      </c>
      <c r="I383" s="650" t="s">
        <v>3881</v>
      </c>
      <c r="J383" s="650" t="s">
        <v>3882</v>
      </c>
      <c r="K383" s="650" t="s">
        <v>3883</v>
      </c>
      <c r="L383" s="651">
        <v>600</v>
      </c>
      <c r="M383" s="651">
        <v>1200</v>
      </c>
      <c r="N383" s="650">
        <v>2</v>
      </c>
      <c r="O383" s="731">
        <v>2</v>
      </c>
      <c r="P383" s="651">
        <v>600</v>
      </c>
      <c r="Q383" s="666">
        <v>0.5</v>
      </c>
      <c r="R383" s="650">
        <v>1</v>
      </c>
      <c r="S383" s="666">
        <v>0.5</v>
      </c>
      <c r="T383" s="731">
        <v>1</v>
      </c>
      <c r="U383" s="689">
        <v>0.5</v>
      </c>
    </row>
    <row r="384" spans="1:21" ht="14.4" customHeight="1" x14ac:dyDescent="0.3">
      <c r="A384" s="649">
        <v>4</v>
      </c>
      <c r="B384" s="650" t="s">
        <v>3038</v>
      </c>
      <c r="C384" s="650">
        <v>89301042</v>
      </c>
      <c r="D384" s="729" t="s">
        <v>5236</v>
      </c>
      <c r="E384" s="730" t="s">
        <v>3383</v>
      </c>
      <c r="F384" s="650" t="s">
        <v>3365</v>
      </c>
      <c r="G384" s="650" t="s">
        <v>3823</v>
      </c>
      <c r="H384" s="650" t="s">
        <v>597</v>
      </c>
      <c r="I384" s="650" t="s">
        <v>3884</v>
      </c>
      <c r="J384" s="650" t="s">
        <v>3885</v>
      </c>
      <c r="K384" s="650" t="s">
        <v>3886</v>
      </c>
      <c r="L384" s="651">
        <v>5343.9</v>
      </c>
      <c r="M384" s="651">
        <v>37407.300000000003</v>
      </c>
      <c r="N384" s="650">
        <v>7</v>
      </c>
      <c r="O384" s="731">
        <v>3</v>
      </c>
      <c r="P384" s="651">
        <v>37407.300000000003</v>
      </c>
      <c r="Q384" s="666">
        <v>1</v>
      </c>
      <c r="R384" s="650">
        <v>7</v>
      </c>
      <c r="S384" s="666">
        <v>1</v>
      </c>
      <c r="T384" s="731">
        <v>3</v>
      </c>
      <c r="U384" s="689">
        <v>1</v>
      </c>
    </row>
    <row r="385" spans="1:21" ht="14.4" customHeight="1" x14ac:dyDescent="0.3">
      <c r="A385" s="649">
        <v>4</v>
      </c>
      <c r="B385" s="650" t="s">
        <v>3038</v>
      </c>
      <c r="C385" s="650">
        <v>89301042</v>
      </c>
      <c r="D385" s="729" t="s">
        <v>5236</v>
      </c>
      <c r="E385" s="730" t="s">
        <v>3383</v>
      </c>
      <c r="F385" s="650" t="s">
        <v>3365</v>
      </c>
      <c r="G385" s="650" t="s">
        <v>3823</v>
      </c>
      <c r="H385" s="650" t="s">
        <v>597</v>
      </c>
      <c r="I385" s="650" t="s">
        <v>3887</v>
      </c>
      <c r="J385" s="650" t="s">
        <v>3888</v>
      </c>
      <c r="K385" s="650" t="s">
        <v>3889</v>
      </c>
      <c r="L385" s="651">
        <v>2412.9</v>
      </c>
      <c r="M385" s="651">
        <v>19303.2</v>
      </c>
      <c r="N385" s="650">
        <v>8</v>
      </c>
      <c r="O385" s="731">
        <v>2</v>
      </c>
      <c r="P385" s="651">
        <v>19303.2</v>
      </c>
      <c r="Q385" s="666">
        <v>1</v>
      </c>
      <c r="R385" s="650">
        <v>8</v>
      </c>
      <c r="S385" s="666">
        <v>1</v>
      </c>
      <c r="T385" s="731">
        <v>2</v>
      </c>
      <c r="U385" s="689">
        <v>1</v>
      </c>
    </row>
    <row r="386" spans="1:21" ht="14.4" customHeight="1" x14ac:dyDescent="0.3">
      <c r="A386" s="649">
        <v>4</v>
      </c>
      <c r="B386" s="650" t="s">
        <v>3038</v>
      </c>
      <c r="C386" s="650">
        <v>89301042</v>
      </c>
      <c r="D386" s="729" t="s">
        <v>5236</v>
      </c>
      <c r="E386" s="730" t="s">
        <v>3383</v>
      </c>
      <c r="F386" s="650" t="s">
        <v>3365</v>
      </c>
      <c r="G386" s="650" t="s">
        <v>3823</v>
      </c>
      <c r="H386" s="650" t="s">
        <v>597</v>
      </c>
      <c r="I386" s="650" t="s">
        <v>3890</v>
      </c>
      <c r="J386" s="650" t="s">
        <v>3891</v>
      </c>
      <c r="K386" s="650" t="s">
        <v>3892</v>
      </c>
      <c r="L386" s="651">
        <v>5343.9</v>
      </c>
      <c r="M386" s="651">
        <v>26719.5</v>
      </c>
      <c r="N386" s="650">
        <v>5</v>
      </c>
      <c r="O386" s="731">
        <v>3</v>
      </c>
      <c r="P386" s="651">
        <v>26719.5</v>
      </c>
      <c r="Q386" s="666">
        <v>1</v>
      </c>
      <c r="R386" s="650">
        <v>5</v>
      </c>
      <c r="S386" s="666">
        <v>1</v>
      </c>
      <c r="T386" s="731">
        <v>3</v>
      </c>
      <c r="U386" s="689">
        <v>1</v>
      </c>
    </row>
    <row r="387" spans="1:21" ht="14.4" customHeight="1" x14ac:dyDescent="0.3">
      <c r="A387" s="649">
        <v>4</v>
      </c>
      <c r="B387" s="650" t="s">
        <v>3038</v>
      </c>
      <c r="C387" s="650">
        <v>89301042</v>
      </c>
      <c r="D387" s="729" t="s">
        <v>5236</v>
      </c>
      <c r="E387" s="730" t="s">
        <v>3383</v>
      </c>
      <c r="F387" s="650" t="s">
        <v>3365</v>
      </c>
      <c r="G387" s="650" t="s">
        <v>3823</v>
      </c>
      <c r="H387" s="650" t="s">
        <v>597</v>
      </c>
      <c r="I387" s="650" t="s">
        <v>3893</v>
      </c>
      <c r="J387" s="650" t="s">
        <v>3894</v>
      </c>
      <c r="K387" s="650" t="s">
        <v>3895</v>
      </c>
      <c r="L387" s="651">
        <v>1832.09</v>
      </c>
      <c r="M387" s="651">
        <v>9160.4499999999989</v>
      </c>
      <c r="N387" s="650">
        <v>5</v>
      </c>
      <c r="O387" s="731">
        <v>2</v>
      </c>
      <c r="P387" s="651">
        <v>9160.4499999999989</v>
      </c>
      <c r="Q387" s="666">
        <v>1</v>
      </c>
      <c r="R387" s="650">
        <v>5</v>
      </c>
      <c r="S387" s="666">
        <v>1</v>
      </c>
      <c r="T387" s="731">
        <v>2</v>
      </c>
      <c r="U387" s="689">
        <v>1</v>
      </c>
    </row>
    <row r="388" spans="1:21" ht="14.4" customHeight="1" x14ac:dyDescent="0.3">
      <c r="A388" s="649">
        <v>4</v>
      </c>
      <c r="B388" s="650" t="s">
        <v>3038</v>
      </c>
      <c r="C388" s="650">
        <v>89301042</v>
      </c>
      <c r="D388" s="729" t="s">
        <v>5236</v>
      </c>
      <c r="E388" s="730" t="s">
        <v>3383</v>
      </c>
      <c r="F388" s="650" t="s">
        <v>3365</v>
      </c>
      <c r="G388" s="650" t="s">
        <v>3823</v>
      </c>
      <c r="H388" s="650" t="s">
        <v>597</v>
      </c>
      <c r="I388" s="650" t="s">
        <v>3896</v>
      </c>
      <c r="J388" s="650" t="s">
        <v>3897</v>
      </c>
      <c r="K388" s="650" t="s">
        <v>3898</v>
      </c>
      <c r="L388" s="651">
        <v>1221.4000000000001</v>
      </c>
      <c r="M388" s="651">
        <v>10992.6</v>
      </c>
      <c r="N388" s="650">
        <v>9</v>
      </c>
      <c r="O388" s="731">
        <v>3</v>
      </c>
      <c r="P388" s="651">
        <v>10992.6</v>
      </c>
      <c r="Q388" s="666">
        <v>1</v>
      </c>
      <c r="R388" s="650">
        <v>9</v>
      </c>
      <c r="S388" s="666">
        <v>1</v>
      </c>
      <c r="T388" s="731">
        <v>3</v>
      </c>
      <c r="U388" s="689">
        <v>1</v>
      </c>
    </row>
    <row r="389" spans="1:21" ht="14.4" customHeight="1" x14ac:dyDescent="0.3">
      <c r="A389" s="649">
        <v>4</v>
      </c>
      <c r="B389" s="650" t="s">
        <v>3038</v>
      </c>
      <c r="C389" s="650">
        <v>89301042</v>
      </c>
      <c r="D389" s="729" t="s">
        <v>5236</v>
      </c>
      <c r="E389" s="730" t="s">
        <v>3383</v>
      </c>
      <c r="F389" s="650" t="s">
        <v>3365</v>
      </c>
      <c r="G389" s="650" t="s">
        <v>3823</v>
      </c>
      <c r="H389" s="650" t="s">
        <v>597</v>
      </c>
      <c r="I389" s="650" t="s">
        <v>3899</v>
      </c>
      <c r="J389" s="650" t="s">
        <v>3900</v>
      </c>
      <c r="K389" s="650" t="s">
        <v>3901</v>
      </c>
      <c r="L389" s="651">
        <v>1000</v>
      </c>
      <c r="M389" s="651">
        <v>1000</v>
      </c>
      <c r="N389" s="650">
        <v>1</v>
      </c>
      <c r="O389" s="731">
        <v>1</v>
      </c>
      <c r="P389" s="651">
        <v>1000</v>
      </c>
      <c r="Q389" s="666">
        <v>1</v>
      </c>
      <c r="R389" s="650">
        <v>1</v>
      </c>
      <c r="S389" s="666">
        <v>1</v>
      </c>
      <c r="T389" s="731">
        <v>1</v>
      </c>
      <c r="U389" s="689">
        <v>1</v>
      </c>
    </row>
    <row r="390" spans="1:21" ht="14.4" customHeight="1" x14ac:dyDescent="0.3">
      <c r="A390" s="649">
        <v>4</v>
      </c>
      <c r="B390" s="650" t="s">
        <v>3038</v>
      </c>
      <c r="C390" s="650">
        <v>89301042</v>
      </c>
      <c r="D390" s="729" t="s">
        <v>5236</v>
      </c>
      <c r="E390" s="730" t="s">
        <v>3383</v>
      </c>
      <c r="F390" s="650" t="s">
        <v>3365</v>
      </c>
      <c r="G390" s="650" t="s">
        <v>3823</v>
      </c>
      <c r="H390" s="650" t="s">
        <v>597</v>
      </c>
      <c r="I390" s="650" t="s">
        <v>3902</v>
      </c>
      <c r="J390" s="650" t="s">
        <v>3903</v>
      </c>
      <c r="K390" s="650" t="s">
        <v>3895</v>
      </c>
      <c r="L390" s="651">
        <v>485.63</v>
      </c>
      <c r="M390" s="651">
        <v>1942.52</v>
      </c>
      <c r="N390" s="650">
        <v>4</v>
      </c>
      <c r="O390" s="731">
        <v>4</v>
      </c>
      <c r="P390" s="651">
        <v>1456.8899999999999</v>
      </c>
      <c r="Q390" s="666">
        <v>0.74999999999999989</v>
      </c>
      <c r="R390" s="650">
        <v>3</v>
      </c>
      <c r="S390" s="666">
        <v>0.75</v>
      </c>
      <c r="T390" s="731">
        <v>3</v>
      </c>
      <c r="U390" s="689">
        <v>0.75</v>
      </c>
    </row>
    <row r="391" spans="1:21" ht="14.4" customHeight="1" x14ac:dyDescent="0.3">
      <c r="A391" s="649">
        <v>4</v>
      </c>
      <c r="B391" s="650" t="s">
        <v>3038</v>
      </c>
      <c r="C391" s="650">
        <v>89301042</v>
      </c>
      <c r="D391" s="729" t="s">
        <v>5236</v>
      </c>
      <c r="E391" s="730" t="s">
        <v>3383</v>
      </c>
      <c r="F391" s="650" t="s">
        <v>3365</v>
      </c>
      <c r="G391" s="650" t="s">
        <v>3823</v>
      </c>
      <c r="H391" s="650" t="s">
        <v>597</v>
      </c>
      <c r="I391" s="650" t="s">
        <v>3904</v>
      </c>
      <c r="J391" s="650" t="s">
        <v>3905</v>
      </c>
      <c r="K391" s="650" t="s">
        <v>3895</v>
      </c>
      <c r="L391" s="651">
        <v>300</v>
      </c>
      <c r="M391" s="651">
        <v>300</v>
      </c>
      <c r="N391" s="650">
        <v>1</v>
      </c>
      <c r="O391" s="731">
        <v>1</v>
      </c>
      <c r="P391" s="651">
        <v>300</v>
      </c>
      <c r="Q391" s="666">
        <v>1</v>
      </c>
      <c r="R391" s="650">
        <v>1</v>
      </c>
      <c r="S391" s="666">
        <v>1</v>
      </c>
      <c r="T391" s="731">
        <v>1</v>
      </c>
      <c r="U391" s="689">
        <v>1</v>
      </c>
    </row>
    <row r="392" spans="1:21" ht="14.4" customHeight="1" x14ac:dyDescent="0.3">
      <c r="A392" s="649">
        <v>4</v>
      </c>
      <c r="B392" s="650" t="s">
        <v>3038</v>
      </c>
      <c r="C392" s="650">
        <v>89301042</v>
      </c>
      <c r="D392" s="729" t="s">
        <v>5236</v>
      </c>
      <c r="E392" s="730" t="s">
        <v>3383</v>
      </c>
      <c r="F392" s="650" t="s">
        <v>3365</v>
      </c>
      <c r="G392" s="650" t="s">
        <v>3823</v>
      </c>
      <c r="H392" s="650" t="s">
        <v>597</v>
      </c>
      <c r="I392" s="650" t="s">
        <v>3904</v>
      </c>
      <c r="J392" s="650" t="s">
        <v>3905</v>
      </c>
      <c r="K392" s="650" t="s">
        <v>2648</v>
      </c>
      <c r="L392" s="651">
        <v>300</v>
      </c>
      <c r="M392" s="651">
        <v>900</v>
      </c>
      <c r="N392" s="650">
        <v>3</v>
      </c>
      <c r="O392" s="731">
        <v>3</v>
      </c>
      <c r="P392" s="651">
        <v>900</v>
      </c>
      <c r="Q392" s="666">
        <v>1</v>
      </c>
      <c r="R392" s="650">
        <v>3</v>
      </c>
      <c r="S392" s="666">
        <v>1</v>
      </c>
      <c r="T392" s="731">
        <v>3</v>
      </c>
      <c r="U392" s="689">
        <v>1</v>
      </c>
    </row>
    <row r="393" spans="1:21" ht="14.4" customHeight="1" x14ac:dyDescent="0.3">
      <c r="A393" s="649">
        <v>4</v>
      </c>
      <c r="B393" s="650" t="s">
        <v>3038</v>
      </c>
      <c r="C393" s="650">
        <v>89301042</v>
      </c>
      <c r="D393" s="729" t="s">
        <v>5236</v>
      </c>
      <c r="E393" s="730" t="s">
        <v>3383</v>
      </c>
      <c r="F393" s="650" t="s">
        <v>3365</v>
      </c>
      <c r="G393" s="650" t="s">
        <v>3823</v>
      </c>
      <c r="H393" s="650" t="s">
        <v>597</v>
      </c>
      <c r="I393" s="650" t="s">
        <v>3906</v>
      </c>
      <c r="J393" s="650" t="s">
        <v>3907</v>
      </c>
      <c r="K393" s="650" t="s">
        <v>3908</v>
      </c>
      <c r="L393" s="651">
        <v>196.43</v>
      </c>
      <c r="M393" s="651">
        <v>589.29</v>
      </c>
      <c r="N393" s="650">
        <v>3</v>
      </c>
      <c r="O393" s="731">
        <v>3</v>
      </c>
      <c r="P393" s="651">
        <v>589.29</v>
      </c>
      <c r="Q393" s="666">
        <v>1</v>
      </c>
      <c r="R393" s="650">
        <v>3</v>
      </c>
      <c r="S393" s="666">
        <v>1</v>
      </c>
      <c r="T393" s="731">
        <v>3</v>
      </c>
      <c r="U393" s="689">
        <v>1</v>
      </c>
    </row>
    <row r="394" spans="1:21" ht="14.4" customHeight="1" x14ac:dyDescent="0.3">
      <c r="A394" s="649">
        <v>4</v>
      </c>
      <c r="B394" s="650" t="s">
        <v>3038</v>
      </c>
      <c r="C394" s="650">
        <v>89301042</v>
      </c>
      <c r="D394" s="729" t="s">
        <v>5236</v>
      </c>
      <c r="E394" s="730" t="s">
        <v>3383</v>
      </c>
      <c r="F394" s="650" t="s">
        <v>3365</v>
      </c>
      <c r="G394" s="650" t="s">
        <v>3823</v>
      </c>
      <c r="H394" s="650" t="s">
        <v>597</v>
      </c>
      <c r="I394" s="650" t="s">
        <v>3909</v>
      </c>
      <c r="J394" s="650" t="s">
        <v>3910</v>
      </c>
      <c r="K394" s="650" t="s">
        <v>3911</v>
      </c>
      <c r="L394" s="651">
        <v>210.33</v>
      </c>
      <c r="M394" s="651">
        <v>630.99</v>
      </c>
      <c r="N394" s="650">
        <v>3</v>
      </c>
      <c r="O394" s="731">
        <v>3</v>
      </c>
      <c r="P394" s="651">
        <v>630.99</v>
      </c>
      <c r="Q394" s="666">
        <v>1</v>
      </c>
      <c r="R394" s="650">
        <v>3</v>
      </c>
      <c r="S394" s="666">
        <v>1</v>
      </c>
      <c r="T394" s="731">
        <v>3</v>
      </c>
      <c r="U394" s="689">
        <v>1</v>
      </c>
    </row>
    <row r="395" spans="1:21" ht="14.4" customHeight="1" x14ac:dyDescent="0.3">
      <c r="A395" s="649">
        <v>4</v>
      </c>
      <c r="B395" s="650" t="s">
        <v>3038</v>
      </c>
      <c r="C395" s="650">
        <v>89301042</v>
      </c>
      <c r="D395" s="729" t="s">
        <v>5236</v>
      </c>
      <c r="E395" s="730" t="s">
        <v>3383</v>
      </c>
      <c r="F395" s="650" t="s">
        <v>3365</v>
      </c>
      <c r="G395" s="650" t="s">
        <v>3823</v>
      </c>
      <c r="H395" s="650" t="s">
        <v>597</v>
      </c>
      <c r="I395" s="650" t="s">
        <v>3912</v>
      </c>
      <c r="J395" s="650" t="s">
        <v>3913</v>
      </c>
      <c r="K395" s="650" t="s">
        <v>3914</v>
      </c>
      <c r="L395" s="651">
        <v>507.04</v>
      </c>
      <c r="M395" s="651">
        <v>1014.08</v>
      </c>
      <c r="N395" s="650">
        <v>2</v>
      </c>
      <c r="O395" s="731">
        <v>1</v>
      </c>
      <c r="P395" s="651">
        <v>1014.08</v>
      </c>
      <c r="Q395" s="666">
        <v>1</v>
      </c>
      <c r="R395" s="650">
        <v>2</v>
      </c>
      <c r="S395" s="666">
        <v>1</v>
      </c>
      <c r="T395" s="731">
        <v>1</v>
      </c>
      <c r="U395" s="689">
        <v>1</v>
      </c>
    </row>
    <row r="396" spans="1:21" ht="14.4" customHeight="1" x14ac:dyDescent="0.3">
      <c r="A396" s="649">
        <v>4</v>
      </c>
      <c r="B396" s="650" t="s">
        <v>3038</v>
      </c>
      <c r="C396" s="650">
        <v>89301042</v>
      </c>
      <c r="D396" s="729" t="s">
        <v>5236</v>
      </c>
      <c r="E396" s="730" t="s">
        <v>3383</v>
      </c>
      <c r="F396" s="650" t="s">
        <v>3365</v>
      </c>
      <c r="G396" s="650" t="s">
        <v>3823</v>
      </c>
      <c r="H396" s="650" t="s">
        <v>597</v>
      </c>
      <c r="I396" s="650" t="s">
        <v>3915</v>
      </c>
      <c r="J396" s="650" t="s">
        <v>3916</v>
      </c>
      <c r="K396" s="650" t="s">
        <v>3865</v>
      </c>
      <c r="L396" s="651">
        <v>299</v>
      </c>
      <c r="M396" s="651">
        <v>897</v>
      </c>
      <c r="N396" s="650">
        <v>3</v>
      </c>
      <c r="O396" s="731">
        <v>3</v>
      </c>
      <c r="P396" s="651">
        <v>897</v>
      </c>
      <c r="Q396" s="666">
        <v>1</v>
      </c>
      <c r="R396" s="650">
        <v>3</v>
      </c>
      <c r="S396" s="666">
        <v>1</v>
      </c>
      <c r="T396" s="731">
        <v>3</v>
      </c>
      <c r="U396" s="689">
        <v>1</v>
      </c>
    </row>
    <row r="397" spans="1:21" ht="14.4" customHeight="1" x14ac:dyDescent="0.3">
      <c r="A397" s="649">
        <v>4</v>
      </c>
      <c r="B397" s="650" t="s">
        <v>3038</v>
      </c>
      <c r="C397" s="650">
        <v>89301042</v>
      </c>
      <c r="D397" s="729" t="s">
        <v>5236</v>
      </c>
      <c r="E397" s="730" t="s">
        <v>3383</v>
      </c>
      <c r="F397" s="650" t="s">
        <v>3365</v>
      </c>
      <c r="G397" s="650" t="s">
        <v>3823</v>
      </c>
      <c r="H397" s="650" t="s">
        <v>597</v>
      </c>
      <c r="I397" s="650" t="s">
        <v>3917</v>
      </c>
      <c r="J397" s="650" t="s">
        <v>3918</v>
      </c>
      <c r="K397" s="650" t="s">
        <v>3919</v>
      </c>
      <c r="L397" s="651">
        <v>5343.9</v>
      </c>
      <c r="M397" s="651">
        <v>5343.9</v>
      </c>
      <c r="N397" s="650">
        <v>1</v>
      </c>
      <c r="O397" s="731">
        <v>1</v>
      </c>
      <c r="P397" s="651">
        <v>5343.9</v>
      </c>
      <c r="Q397" s="666">
        <v>1</v>
      </c>
      <c r="R397" s="650">
        <v>1</v>
      </c>
      <c r="S397" s="666">
        <v>1</v>
      </c>
      <c r="T397" s="731">
        <v>1</v>
      </c>
      <c r="U397" s="689">
        <v>1</v>
      </c>
    </row>
    <row r="398" spans="1:21" ht="14.4" customHeight="1" x14ac:dyDescent="0.3">
      <c r="A398" s="649">
        <v>4</v>
      </c>
      <c r="B398" s="650" t="s">
        <v>3038</v>
      </c>
      <c r="C398" s="650">
        <v>89301042</v>
      </c>
      <c r="D398" s="729" t="s">
        <v>5236</v>
      </c>
      <c r="E398" s="730" t="s">
        <v>3383</v>
      </c>
      <c r="F398" s="650" t="s">
        <v>3365</v>
      </c>
      <c r="G398" s="650" t="s">
        <v>3823</v>
      </c>
      <c r="H398" s="650" t="s">
        <v>597</v>
      </c>
      <c r="I398" s="650" t="s">
        <v>3920</v>
      </c>
      <c r="J398" s="650" t="s">
        <v>3921</v>
      </c>
      <c r="K398" s="650" t="s">
        <v>3922</v>
      </c>
      <c r="L398" s="651">
        <v>5343.9</v>
      </c>
      <c r="M398" s="651">
        <v>42751.199999999997</v>
      </c>
      <c r="N398" s="650">
        <v>8</v>
      </c>
      <c r="O398" s="731">
        <v>5</v>
      </c>
      <c r="P398" s="651">
        <v>42751.199999999997</v>
      </c>
      <c r="Q398" s="666">
        <v>1</v>
      </c>
      <c r="R398" s="650">
        <v>8</v>
      </c>
      <c r="S398" s="666">
        <v>1</v>
      </c>
      <c r="T398" s="731">
        <v>5</v>
      </c>
      <c r="U398" s="689">
        <v>1</v>
      </c>
    </row>
    <row r="399" spans="1:21" ht="14.4" customHeight="1" x14ac:dyDescent="0.3">
      <c r="A399" s="649">
        <v>4</v>
      </c>
      <c r="B399" s="650" t="s">
        <v>3038</v>
      </c>
      <c r="C399" s="650">
        <v>89301042</v>
      </c>
      <c r="D399" s="729" t="s">
        <v>5236</v>
      </c>
      <c r="E399" s="730" t="s">
        <v>3383</v>
      </c>
      <c r="F399" s="650" t="s">
        <v>3365</v>
      </c>
      <c r="G399" s="650" t="s">
        <v>3823</v>
      </c>
      <c r="H399" s="650" t="s">
        <v>597</v>
      </c>
      <c r="I399" s="650" t="s">
        <v>3923</v>
      </c>
      <c r="J399" s="650" t="s">
        <v>3924</v>
      </c>
      <c r="K399" s="650" t="s">
        <v>3925</v>
      </c>
      <c r="L399" s="651">
        <v>5343.9</v>
      </c>
      <c r="M399" s="651">
        <v>10687.8</v>
      </c>
      <c r="N399" s="650">
        <v>2</v>
      </c>
      <c r="O399" s="731">
        <v>2</v>
      </c>
      <c r="P399" s="651">
        <v>10687.8</v>
      </c>
      <c r="Q399" s="666">
        <v>1</v>
      </c>
      <c r="R399" s="650">
        <v>2</v>
      </c>
      <c r="S399" s="666">
        <v>1</v>
      </c>
      <c r="T399" s="731">
        <v>2</v>
      </c>
      <c r="U399" s="689">
        <v>1</v>
      </c>
    </row>
    <row r="400" spans="1:21" ht="14.4" customHeight="1" x14ac:dyDescent="0.3">
      <c r="A400" s="649">
        <v>4</v>
      </c>
      <c r="B400" s="650" t="s">
        <v>3038</v>
      </c>
      <c r="C400" s="650">
        <v>89301042</v>
      </c>
      <c r="D400" s="729" t="s">
        <v>5236</v>
      </c>
      <c r="E400" s="730" t="s">
        <v>3383</v>
      </c>
      <c r="F400" s="650" t="s">
        <v>3365</v>
      </c>
      <c r="G400" s="650" t="s">
        <v>3823</v>
      </c>
      <c r="H400" s="650" t="s">
        <v>597</v>
      </c>
      <c r="I400" s="650" t="s">
        <v>3926</v>
      </c>
      <c r="J400" s="650" t="s">
        <v>3927</v>
      </c>
      <c r="K400" s="650" t="s">
        <v>3928</v>
      </c>
      <c r="L400" s="651">
        <v>320</v>
      </c>
      <c r="M400" s="651">
        <v>1600</v>
      </c>
      <c r="N400" s="650">
        <v>5</v>
      </c>
      <c r="O400" s="731">
        <v>4</v>
      </c>
      <c r="P400" s="651">
        <v>1600</v>
      </c>
      <c r="Q400" s="666">
        <v>1</v>
      </c>
      <c r="R400" s="650">
        <v>5</v>
      </c>
      <c r="S400" s="666">
        <v>1</v>
      </c>
      <c r="T400" s="731">
        <v>4</v>
      </c>
      <c r="U400" s="689">
        <v>1</v>
      </c>
    </row>
    <row r="401" spans="1:21" ht="14.4" customHeight="1" x14ac:dyDescent="0.3">
      <c r="A401" s="649">
        <v>4</v>
      </c>
      <c r="B401" s="650" t="s">
        <v>3038</v>
      </c>
      <c r="C401" s="650">
        <v>89301042</v>
      </c>
      <c r="D401" s="729" t="s">
        <v>5236</v>
      </c>
      <c r="E401" s="730" t="s">
        <v>3383</v>
      </c>
      <c r="F401" s="650" t="s">
        <v>3365</v>
      </c>
      <c r="G401" s="650" t="s">
        <v>3823</v>
      </c>
      <c r="H401" s="650" t="s">
        <v>597</v>
      </c>
      <c r="I401" s="650" t="s">
        <v>3929</v>
      </c>
      <c r="J401" s="650" t="s">
        <v>3930</v>
      </c>
      <c r="K401" s="650" t="s">
        <v>3931</v>
      </c>
      <c r="L401" s="651">
        <v>498</v>
      </c>
      <c r="M401" s="651">
        <v>3984</v>
      </c>
      <c r="N401" s="650">
        <v>8</v>
      </c>
      <c r="O401" s="731">
        <v>7</v>
      </c>
      <c r="P401" s="651">
        <v>3486</v>
      </c>
      <c r="Q401" s="666">
        <v>0.875</v>
      </c>
      <c r="R401" s="650">
        <v>7</v>
      </c>
      <c r="S401" s="666">
        <v>0.875</v>
      </c>
      <c r="T401" s="731">
        <v>6</v>
      </c>
      <c r="U401" s="689">
        <v>0.8571428571428571</v>
      </c>
    </row>
    <row r="402" spans="1:21" ht="14.4" customHeight="1" x14ac:dyDescent="0.3">
      <c r="A402" s="649">
        <v>4</v>
      </c>
      <c r="B402" s="650" t="s">
        <v>3038</v>
      </c>
      <c r="C402" s="650">
        <v>89301042</v>
      </c>
      <c r="D402" s="729" t="s">
        <v>5236</v>
      </c>
      <c r="E402" s="730" t="s">
        <v>3383</v>
      </c>
      <c r="F402" s="650" t="s">
        <v>3365</v>
      </c>
      <c r="G402" s="650" t="s">
        <v>3823</v>
      </c>
      <c r="H402" s="650" t="s">
        <v>597</v>
      </c>
      <c r="I402" s="650" t="s">
        <v>3932</v>
      </c>
      <c r="J402" s="650" t="s">
        <v>3933</v>
      </c>
      <c r="K402" s="650" t="s">
        <v>3934</v>
      </c>
      <c r="L402" s="651">
        <v>2816</v>
      </c>
      <c r="M402" s="651">
        <v>50688</v>
      </c>
      <c r="N402" s="650">
        <v>18</v>
      </c>
      <c r="O402" s="731">
        <v>2</v>
      </c>
      <c r="P402" s="651">
        <v>50688</v>
      </c>
      <c r="Q402" s="666">
        <v>1</v>
      </c>
      <c r="R402" s="650">
        <v>18</v>
      </c>
      <c r="S402" s="666">
        <v>1</v>
      </c>
      <c r="T402" s="731">
        <v>2</v>
      </c>
      <c r="U402" s="689">
        <v>1</v>
      </c>
    </row>
    <row r="403" spans="1:21" ht="14.4" customHeight="1" x14ac:dyDescent="0.3">
      <c r="A403" s="649">
        <v>4</v>
      </c>
      <c r="B403" s="650" t="s">
        <v>3038</v>
      </c>
      <c r="C403" s="650">
        <v>89301042</v>
      </c>
      <c r="D403" s="729" t="s">
        <v>5236</v>
      </c>
      <c r="E403" s="730" t="s">
        <v>3383</v>
      </c>
      <c r="F403" s="650" t="s">
        <v>3365</v>
      </c>
      <c r="G403" s="650" t="s">
        <v>3823</v>
      </c>
      <c r="H403" s="650" t="s">
        <v>597</v>
      </c>
      <c r="I403" s="650" t="s">
        <v>3935</v>
      </c>
      <c r="J403" s="650" t="s">
        <v>3936</v>
      </c>
      <c r="K403" s="650" t="s">
        <v>3937</v>
      </c>
      <c r="L403" s="651">
        <v>2412.9</v>
      </c>
      <c r="M403" s="651">
        <v>4825.8</v>
      </c>
      <c r="N403" s="650">
        <v>2</v>
      </c>
      <c r="O403" s="731">
        <v>1</v>
      </c>
      <c r="P403" s="651">
        <v>4825.8</v>
      </c>
      <c r="Q403" s="666">
        <v>1</v>
      </c>
      <c r="R403" s="650">
        <v>2</v>
      </c>
      <c r="S403" s="666">
        <v>1</v>
      </c>
      <c r="T403" s="731">
        <v>1</v>
      </c>
      <c r="U403" s="689">
        <v>1</v>
      </c>
    </row>
    <row r="404" spans="1:21" ht="14.4" customHeight="1" x14ac:dyDescent="0.3">
      <c r="A404" s="649">
        <v>4</v>
      </c>
      <c r="B404" s="650" t="s">
        <v>3038</v>
      </c>
      <c r="C404" s="650">
        <v>89301042</v>
      </c>
      <c r="D404" s="729" t="s">
        <v>5236</v>
      </c>
      <c r="E404" s="730" t="s">
        <v>3383</v>
      </c>
      <c r="F404" s="650" t="s">
        <v>3365</v>
      </c>
      <c r="G404" s="650" t="s">
        <v>3823</v>
      </c>
      <c r="H404" s="650" t="s">
        <v>597</v>
      </c>
      <c r="I404" s="650" t="s">
        <v>3938</v>
      </c>
      <c r="J404" s="650" t="s">
        <v>3939</v>
      </c>
      <c r="K404" s="650" t="s">
        <v>3940</v>
      </c>
      <c r="L404" s="651">
        <v>1500.3</v>
      </c>
      <c r="M404" s="651">
        <v>16503.3</v>
      </c>
      <c r="N404" s="650">
        <v>11</v>
      </c>
      <c r="O404" s="731">
        <v>2</v>
      </c>
      <c r="P404" s="651">
        <v>16503.3</v>
      </c>
      <c r="Q404" s="666">
        <v>1</v>
      </c>
      <c r="R404" s="650">
        <v>11</v>
      </c>
      <c r="S404" s="666">
        <v>1</v>
      </c>
      <c r="T404" s="731">
        <v>2</v>
      </c>
      <c r="U404" s="689">
        <v>1</v>
      </c>
    </row>
    <row r="405" spans="1:21" ht="14.4" customHeight="1" x14ac:dyDescent="0.3">
      <c r="A405" s="649">
        <v>4</v>
      </c>
      <c r="B405" s="650" t="s">
        <v>3038</v>
      </c>
      <c r="C405" s="650">
        <v>89301042</v>
      </c>
      <c r="D405" s="729" t="s">
        <v>5236</v>
      </c>
      <c r="E405" s="730" t="s">
        <v>3383</v>
      </c>
      <c r="F405" s="650" t="s">
        <v>3365</v>
      </c>
      <c r="G405" s="650" t="s">
        <v>3823</v>
      </c>
      <c r="H405" s="650" t="s">
        <v>597</v>
      </c>
      <c r="I405" s="650" t="s">
        <v>3941</v>
      </c>
      <c r="J405" s="650" t="s">
        <v>3939</v>
      </c>
      <c r="K405" s="650" t="s">
        <v>3942</v>
      </c>
      <c r="L405" s="651">
        <v>1500.3</v>
      </c>
      <c r="M405" s="651">
        <v>3000.6</v>
      </c>
      <c r="N405" s="650">
        <v>2</v>
      </c>
      <c r="O405" s="731">
        <v>1</v>
      </c>
      <c r="P405" s="651">
        <v>3000.6</v>
      </c>
      <c r="Q405" s="666">
        <v>1</v>
      </c>
      <c r="R405" s="650">
        <v>2</v>
      </c>
      <c r="S405" s="666">
        <v>1</v>
      </c>
      <c r="T405" s="731">
        <v>1</v>
      </c>
      <c r="U405" s="689">
        <v>1</v>
      </c>
    </row>
    <row r="406" spans="1:21" ht="14.4" customHeight="1" x14ac:dyDescent="0.3">
      <c r="A406" s="649">
        <v>4</v>
      </c>
      <c r="B406" s="650" t="s">
        <v>3038</v>
      </c>
      <c r="C406" s="650">
        <v>89301042</v>
      </c>
      <c r="D406" s="729" t="s">
        <v>5236</v>
      </c>
      <c r="E406" s="730" t="s">
        <v>3383</v>
      </c>
      <c r="F406" s="650" t="s">
        <v>3365</v>
      </c>
      <c r="G406" s="650" t="s">
        <v>3823</v>
      </c>
      <c r="H406" s="650" t="s">
        <v>597</v>
      </c>
      <c r="I406" s="650" t="s">
        <v>3943</v>
      </c>
      <c r="J406" s="650" t="s">
        <v>3944</v>
      </c>
      <c r="K406" s="650" t="s">
        <v>3945</v>
      </c>
      <c r="L406" s="651">
        <v>761.3</v>
      </c>
      <c r="M406" s="651">
        <v>20555.099999999999</v>
      </c>
      <c r="N406" s="650">
        <v>27</v>
      </c>
      <c r="O406" s="731">
        <v>5</v>
      </c>
      <c r="P406" s="651">
        <v>20555.099999999999</v>
      </c>
      <c r="Q406" s="666">
        <v>1</v>
      </c>
      <c r="R406" s="650">
        <v>27</v>
      </c>
      <c r="S406" s="666">
        <v>1</v>
      </c>
      <c r="T406" s="731">
        <v>5</v>
      </c>
      <c r="U406" s="689">
        <v>1</v>
      </c>
    </row>
    <row r="407" spans="1:21" ht="14.4" customHeight="1" x14ac:dyDescent="0.3">
      <c r="A407" s="649">
        <v>4</v>
      </c>
      <c r="B407" s="650" t="s">
        <v>3038</v>
      </c>
      <c r="C407" s="650">
        <v>89301042</v>
      </c>
      <c r="D407" s="729" t="s">
        <v>5236</v>
      </c>
      <c r="E407" s="730" t="s">
        <v>3383</v>
      </c>
      <c r="F407" s="650" t="s">
        <v>3365</v>
      </c>
      <c r="G407" s="650" t="s">
        <v>3823</v>
      </c>
      <c r="H407" s="650" t="s">
        <v>597</v>
      </c>
      <c r="I407" s="650" t="s">
        <v>3946</v>
      </c>
      <c r="J407" s="650" t="s">
        <v>3944</v>
      </c>
      <c r="K407" s="650" t="s">
        <v>3947</v>
      </c>
      <c r="L407" s="651">
        <v>761.3</v>
      </c>
      <c r="M407" s="651">
        <v>6090.4</v>
      </c>
      <c r="N407" s="650">
        <v>8</v>
      </c>
      <c r="O407" s="731">
        <v>3</v>
      </c>
      <c r="P407" s="651">
        <v>6090.4</v>
      </c>
      <c r="Q407" s="666">
        <v>1</v>
      </c>
      <c r="R407" s="650">
        <v>8</v>
      </c>
      <c r="S407" s="666">
        <v>1</v>
      </c>
      <c r="T407" s="731">
        <v>3</v>
      </c>
      <c r="U407" s="689">
        <v>1</v>
      </c>
    </row>
    <row r="408" spans="1:21" ht="14.4" customHeight="1" x14ac:dyDescent="0.3">
      <c r="A408" s="649">
        <v>4</v>
      </c>
      <c r="B408" s="650" t="s">
        <v>3038</v>
      </c>
      <c r="C408" s="650">
        <v>89301042</v>
      </c>
      <c r="D408" s="729" t="s">
        <v>5236</v>
      </c>
      <c r="E408" s="730" t="s">
        <v>3383</v>
      </c>
      <c r="F408" s="650" t="s">
        <v>3365</v>
      </c>
      <c r="G408" s="650" t="s">
        <v>3823</v>
      </c>
      <c r="H408" s="650" t="s">
        <v>597</v>
      </c>
      <c r="I408" s="650" t="s">
        <v>3948</v>
      </c>
      <c r="J408" s="650" t="s">
        <v>3949</v>
      </c>
      <c r="K408" s="650" t="s">
        <v>3950</v>
      </c>
      <c r="L408" s="651">
        <v>5343.9</v>
      </c>
      <c r="M408" s="651">
        <v>32063.399999999998</v>
      </c>
      <c r="N408" s="650">
        <v>6</v>
      </c>
      <c r="O408" s="731">
        <v>2</v>
      </c>
      <c r="P408" s="651">
        <v>16031.699999999999</v>
      </c>
      <c r="Q408" s="666">
        <v>0.5</v>
      </c>
      <c r="R408" s="650">
        <v>3</v>
      </c>
      <c r="S408" s="666">
        <v>0.5</v>
      </c>
      <c r="T408" s="731">
        <v>1</v>
      </c>
      <c r="U408" s="689">
        <v>0.5</v>
      </c>
    </row>
    <row r="409" spans="1:21" ht="14.4" customHeight="1" x14ac:dyDescent="0.3">
      <c r="A409" s="649">
        <v>4</v>
      </c>
      <c r="B409" s="650" t="s">
        <v>3038</v>
      </c>
      <c r="C409" s="650">
        <v>89301042</v>
      </c>
      <c r="D409" s="729" t="s">
        <v>5236</v>
      </c>
      <c r="E409" s="730" t="s">
        <v>3383</v>
      </c>
      <c r="F409" s="650" t="s">
        <v>3365</v>
      </c>
      <c r="G409" s="650" t="s">
        <v>3823</v>
      </c>
      <c r="H409" s="650" t="s">
        <v>597</v>
      </c>
      <c r="I409" s="650" t="s">
        <v>3951</v>
      </c>
      <c r="J409" s="650" t="s">
        <v>3952</v>
      </c>
      <c r="K409" s="650" t="s">
        <v>3953</v>
      </c>
      <c r="L409" s="651">
        <v>2412.9</v>
      </c>
      <c r="M409" s="651">
        <v>26541.9</v>
      </c>
      <c r="N409" s="650">
        <v>11</v>
      </c>
      <c r="O409" s="731">
        <v>2</v>
      </c>
      <c r="P409" s="651">
        <v>26541.9</v>
      </c>
      <c r="Q409" s="666">
        <v>1</v>
      </c>
      <c r="R409" s="650">
        <v>11</v>
      </c>
      <c r="S409" s="666">
        <v>1</v>
      </c>
      <c r="T409" s="731">
        <v>2</v>
      </c>
      <c r="U409" s="689">
        <v>1</v>
      </c>
    </row>
    <row r="410" spans="1:21" ht="14.4" customHeight="1" x14ac:dyDescent="0.3">
      <c r="A410" s="649">
        <v>4</v>
      </c>
      <c r="B410" s="650" t="s">
        <v>3038</v>
      </c>
      <c r="C410" s="650">
        <v>89301042</v>
      </c>
      <c r="D410" s="729" t="s">
        <v>5236</v>
      </c>
      <c r="E410" s="730" t="s">
        <v>3383</v>
      </c>
      <c r="F410" s="650" t="s">
        <v>3365</v>
      </c>
      <c r="G410" s="650" t="s">
        <v>3823</v>
      </c>
      <c r="H410" s="650" t="s">
        <v>597</v>
      </c>
      <c r="I410" s="650" t="s">
        <v>3954</v>
      </c>
      <c r="J410" s="650" t="s">
        <v>3955</v>
      </c>
      <c r="K410" s="650" t="s">
        <v>3956</v>
      </c>
      <c r="L410" s="651">
        <v>1500.3</v>
      </c>
      <c r="M410" s="651">
        <v>18003.599999999999</v>
      </c>
      <c r="N410" s="650">
        <v>12</v>
      </c>
      <c r="O410" s="731">
        <v>2</v>
      </c>
      <c r="P410" s="651">
        <v>18003.599999999999</v>
      </c>
      <c r="Q410" s="666">
        <v>1</v>
      </c>
      <c r="R410" s="650">
        <v>12</v>
      </c>
      <c r="S410" s="666">
        <v>1</v>
      </c>
      <c r="T410" s="731">
        <v>2</v>
      </c>
      <c r="U410" s="689">
        <v>1</v>
      </c>
    </row>
    <row r="411" spans="1:21" ht="14.4" customHeight="1" x14ac:dyDescent="0.3">
      <c r="A411" s="649">
        <v>4</v>
      </c>
      <c r="B411" s="650" t="s">
        <v>3038</v>
      </c>
      <c r="C411" s="650">
        <v>89301042</v>
      </c>
      <c r="D411" s="729" t="s">
        <v>5236</v>
      </c>
      <c r="E411" s="730" t="s">
        <v>3383</v>
      </c>
      <c r="F411" s="650" t="s">
        <v>3365</v>
      </c>
      <c r="G411" s="650" t="s">
        <v>3823</v>
      </c>
      <c r="H411" s="650" t="s">
        <v>597</v>
      </c>
      <c r="I411" s="650" t="s">
        <v>3957</v>
      </c>
      <c r="J411" s="650" t="s">
        <v>3955</v>
      </c>
      <c r="K411" s="650" t="s">
        <v>3958</v>
      </c>
      <c r="L411" s="651">
        <v>1500.3</v>
      </c>
      <c r="M411" s="651">
        <v>12002.4</v>
      </c>
      <c r="N411" s="650">
        <v>8</v>
      </c>
      <c r="O411" s="731">
        <v>2</v>
      </c>
      <c r="P411" s="651">
        <v>12002.4</v>
      </c>
      <c r="Q411" s="666">
        <v>1</v>
      </c>
      <c r="R411" s="650">
        <v>8</v>
      </c>
      <c r="S411" s="666">
        <v>1</v>
      </c>
      <c r="T411" s="731">
        <v>2</v>
      </c>
      <c r="U411" s="689">
        <v>1</v>
      </c>
    </row>
    <row r="412" spans="1:21" ht="14.4" customHeight="1" x14ac:dyDescent="0.3">
      <c r="A412" s="649">
        <v>4</v>
      </c>
      <c r="B412" s="650" t="s">
        <v>3038</v>
      </c>
      <c r="C412" s="650">
        <v>89301042</v>
      </c>
      <c r="D412" s="729" t="s">
        <v>5236</v>
      </c>
      <c r="E412" s="730" t="s">
        <v>3383</v>
      </c>
      <c r="F412" s="650" t="s">
        <v>3365</v>
      </c>
      <c r="G412" s="650" t="s">
        <v>3823</v>
      </c>
      <c r="H412" s="650" t="s">
        <v>597</v>
      </c>
      <c r="I412" s="650" t="s">
        <v>3959</v>
      </c>
      <c r="J412" s="650" t="s">
        <v>3960</v>
      </c>
      <c r="K412" s="650" t="s">
        <v>3961</v>
      </c>
      <c r="L412" s="651">
        <v>1987.45</v>
      </c>
      <c r="M412" s="651">
        <v>11924.7</v>
      </c>
      <c r="N412" s="650">
        <v>6</v>
      </c>
      <c r="O412" s="731">
        <v>2</v>
      </c>
      <c r="P412" s="651">
        <v>11924.7</v>
      </c>
      <c r="Q412" s="666">
        <v>1</v>
      </c>
      <c r="R412" s="650">
        <v>6</v>
      </c>
      <c r="S412" s="666">
        <v>1</v>
      </c>
      <c r="T412" s="731">
        <v>2</v>
      </c>
      <c r="U412" s="689">
        <v>1</v>
      </c>
    </row>
    <row r="413" spans="1:21" ht="14.4" customHeight="1" x14ac:dyDescent="0.3">
      <c r="A413" s="649">
        <v>4</v>
      </c>
      <c r="B413" s="650" t="s">
        <v>3038</v>
      </c>
      <c r="C413" s="650">
        <v>89301042</v>
      </c>
      <c r="D413" s="729" t="s">
        <v>5236</v>
      </c>
      <c r="E413" s="730" t="s">
        <v>3383</v>
      </c>
      <c r="F413" s="650" t="s">
        <v>3365</v>
      </c>
      <c r="G413" s="650" t="s">
        <v>3823</v>
      </c>
      <c r="H413" s="650" t="s">
        <v>597</v>
      </c>
      <c r="I413" s="650" t="s">
        <v>3962</v>
      </c>
      <c r="J413" s="650" t="s">
        <v>3960</v>
      </c>
      <c r="K413" s="650" t="s">
        <v>3963</v>
      </c>
      <c r="L413" s="651">
        <v>1987.45</v>
      </c>
      <c r="M413" s="651">
        <v>11924.7</v>
      </c>
      <c r="N413" s="650">
        <v>6</v>
      </c>
      <c r="O413" s="731">
        <v>3</v>
      </c>
      <c r="P413" s="651">
        <v>7949.8</v>
      </c>
      <c r="Q413" s="666">
        <v>0.66666666666666663</v>
      </c>
      <c r="R413" s="650">
        <v>4</v>
      </c>
      <c r="S413" s="666">
        <v>0.66666666666666663</v>
      </c>
      <c r="T413" s="731">
        <v>2</v>
      </c>
      <c r="U413" s="689">
        <v>0.66666666666666663</v>
      </c>
    </row>
    <row r="414" spans="1:21" ht="14.4" customHeight="1" x14ac:dyDescent="0.3">
      <c r="A414" s="649">
        <v>4</v>
      </c>
      <c r="B414" s="650" t="s">
        <v>3038</v>
      </c>
      <c r="C414" s="650">
        <v>89301042</v>
      </c>
      <c r="D414" s="729" t="s">
        <v>5236</v>
      </c>
      <c r="E414" s="730" t="s">
        <v>3383</v>
      </c>
      <c r="F414" s="650" t="s">
        <v>3365</v>
      </c>
      <c r="G414" s="650" t="s">
        <v>3823</v>
      </c>
      <c r="H414" s="650" t="s">
        <v>597</v>
      </c>
      <c r="I414" s="650" t="s">
        <v>3964</v>
      </c>
      <c r="J414" s="650" t="s">
        <v>3965</v>
      </c>
      <c r="K414" s="650" t="s">
        <v>3966</v>
      </c>
      <c r="L414" s="651">
        <v>711.08</v>
      </c>
      <c r="M414" s="651">
        <v>12799.44</v>
      </c>
      <c r="N414" s="650">
        <v>18</v>
      </c>
      <c r="O414" s="731">
        <v>2</v>
      </c>
      <c r="P414" s="651">
        <v>12799.44</v>
      </c>
      <c r="Q414" s="666">
        <v>1</v>
      </c>
      <c r="R414" s="650">
        <v>18</v>
      </c>
      <c r="S414" s="666">
        <v>1</v>
      </c>
      <c r="T414" s="731">
        <v>2</v>
      </c>
      <c r="U414" s="689">
        <v>1</v>
      </c>
    </row>
    <row r="415" spans="1:21" ht="14.4" customHeight="1" x14ac:dyDescent="0.3">
      <c r="A415" s="649">
        <v>4</v>
      </c>
      <c r="B415" s="650" t="s">
        <v>3038</v>
      </c>
      <c r="C415" s="650">
        <v>89301042</v>
      </c>
      <c r="D415" s="729" t="s">
        <v>5236</v>
      </c>
      <c r="E415" s="730" t="s">
        <v>3383</v>
      </c>
      <c r="F415" s="650" t="s">
        <v>3365</v>
      </c>
      <c r="G415" s="650" t="s">
        <v>3823</v>
      </c>
      <c r="H415" s="650" t="s">
        <v>597</v>
      </c>
      <c r="I415" s="650" t="s">
        <v>3967</v>
      </c>
      <c r="J415" s="650" t="s">
        <v>3965</v>
      </c>
      <c r="K415" s="650" t="s">
        <v>3968</v>
      </c>
      <c r="L415" s="651">
        <v>711.08</v>
      </c>
      <c r="M415" s="651">
        <v>11377.280000000002</v>
      </c>
      <c r="N415" s="650">
        <v>16</v>
      </c>
      <c r="O415" s="731">
        <v>3</v>
      </c>
      <c r="P415" s="651">
        <v>11377.280000000002</v>
      </c>
      <c r="Q415" s="666">
        <v>1</v>
      </c>
      <c r="R415" s="650">
        <v>16</v>
      </c>
      <c r="S415" s="666">
        <v>1</v>
      </c>
      <c r="T415" s="731">
        <v>3</v>
      </c>
      <c r="U415" s="689">
        <v>1</v>
      </c>
    </row>
    <row r="416" spans="1:21" ht="14.4" customHeight="1" x14ac:dyDescent="0.3">
      <c r="A416" s="649">
        <v>4</v>
      </c>
      <c r="B416" s="650" t="s">
        <v>3038</v>
      </c>
      <c r="C416" s="650">
        <v>89301042</v>
      </c>
      <c r="D416" s="729" t="s">
        <v>5236</v>
      </c>
      <c r="E416" s="730" t="s">
        <v>3383</v>
      </c>
      <c r="F416" s="650" t="s">
        <v>3365</v>
      </c>
      <c r="G416" s="650" t="s">
        <v>3823</v>
      </c>
      <c r="H416" s="650" t="s">
        <v>597</v>
      </c>
      <c r="I416" s="650" t="s">
        <v>3969</v>
      </c>
      <c r="J416" s="650" t="s">
        <v>3970</v>
      </c>
      <c r="K416" s="650" t="s">
        <v>3971</v>
      </c>
      <c r="L416" s="651">
        <v>1074.31</v>
      </c>
      <c r="M416" s="651">
        <v>16114.649999999998</v>
      </c>
      <c r="N416" s="650">
        <v>15</v>
      </c>
      <c r="O416" s="731">
        <v>2</v>
      </c>
      <c r="P416" s="651">
        <v>16114.649999999998</v>
      </c>
      <c r="Q416" s="666">
        <v>1</v>
      </c>
      <c r="R416" s="650">
        <v>15</v>
      </c>
      <c r="S416" s="666">
        <v>1</v>
      </c>
      <c r="T416" s="731">
        <v>2</v>
      </c>
      <c r="U416" s="689">
        <v>1</v>
      </c>
    </row>
    <row r="417" spans="1:21" ht="14.4" customHeight="1" x14ac:dyDescent="0.3">
      <c r="A417" s="649">
        <v>4</v>
      </c>
      <c r="B417" s="650" t="s">
        <v>3038</v>
      </c>
      <c r="C417" s="650">
        <v>89301042</v>
      </c>
      <c r="D417" s="729" t="s">
        <v>5236</v>
      </c>
      <c r="E417" s="730" t="s">
        <v>3383</v>
      </c>
      <c r="F417" s="650" t="s">
        <v>3365</v>
      </c>
      <c r="G417" s="650" t="s">
        <v>3823</v>
      </c>
      <c r="H417" s="650" t="s">
        <v>597</v>
      </c>
      <c r="I417" s="650" t="s">
        <v>3972</v>
      </c>
      <c r="J417" s="650" t="s">
        <v>3970</v>
      </c>
      <c r="K417" s="650" t="s">
        <v>3973</v>
      </c>
      <c r="L417" s="651">
        <v>1074.31</v>
      </c>
      <c r="M417" s="651">
        <v>13966.029999999999</v>
      </c>
      <c r="N417" s="650">
        <v>13</v>
      </c>
      <c r="O417" s="731">
        <v>2</v>
      </c>
      <c r="P417" s="651">
        <v>13966.029999999999</v>
      </c>
      <c r="Q417" s="666">
        <v>1</v>
      </c>
      <c r="R417" s="650">
        <v>13</v>
      </c>
      <c r="S417" s="666">
        <v>1</v>
      </c>
      <c r="T417" s="731">
        <v>2</v>
      </c>
      <c r="U417" s="689">
        <v>1</v>
      </c>
    </row>
    <row r="418" spans="1:21" ht="14.4" customHeight="1" x14ac:dyDescent="0.3">
      <c r="A418" s="649">
        <v>4</v>
      </c>
      <c r="B418" s="650" t="s">
        <v>3038</v>
      </c>
      <c r="C418" s="650">
        <v>89301042</v>
      </c>
      <c r="D418" s="729" t="s">
        <v>5236</v>
      </c>
      <c r="E418" s="730" t="s">
        <v>3383</v>
      </c>
      <c r="F418" s="650" t="s">
        <v>3365</v>
      </c>
      <c r="G418" s="650" t="s">
        <v>3823</v>
      </c>
      <c r="H418" s="650" t="s">
        <v>597</v>
      </c>
      <c r="I418" s="650" t="s">
        <v>3974</v>
      </c>
      <c r="J418" s="650" t="s">
        <v>3975</v>
      </c>
      <c r="K418" s="650" t="s">
        <v>3976</v>
      </c>
      <c r="L418" s="651">
        <v>369.69</v>
      </c>
      <c r="M418" s="651">
        <v>739.38</v>
      </c>
      <c r="N418" s="650">
        <v>2</v>
      </c>
      <c r="O418" s="731">
        <v>1</v>
      </c>
      <c r="P418" s="651">
        <v>739.38</v>
      </c>
      <c r="Q418" s="666">
        <v>1</v>
      </c>
      <c r="R418" s="650">
        <v>2</v>
      </c>
      <c r="S418" s="666">
        <v>1</v>
      </c>
      <c r="T418" s="731">
        <v>1</v>
      </c>
      <c r="U418" s="689">
        <v>1</v>
      </c>
    </row>
    <row r="419" spans="1:21" ht="14.4" customHeight="1" x14ac:dyDescent="0.3">
      <c r="A419" s="649">
        <v>4</v>
      </c>
      <c r="B419" s="650" t="s">
        <v>3038</v>
      </c>
      <c r="C419" s="650">
        <v>89301042</v>
      </c>
      <c r="D419" s="729" t="s">
        <v>5236</v>
      </c>
      <c r="E419" s="730" t="s">
        <v>3383</v>
      </c>
      <c r="F419" s="650" t="s">
        <v>3365</v>
      </c>
      <c r="G419" s="650" t="s">
        <v>3823</v>
      </c>
      <c r="H419" s="650" t="s">
        <v>597</v>
      </c>
      <c r="I419" s="650" t="s">
        <v>2376</v>
      </c>
      <c r="J419" s="650" t="s">
        <v>3977</v>
      </c>
      <c r="K419" s="650" t="s">
        <v>3978</v>
      </c>
      <c r="L419" s="651">
        <v>1430.6</v>
      </c>
      <c r="M419" s="651">
        <v>21459</v>
      </c>
      <c r="N419" s="650">
        <v>15</v>
      </c>
      <c r="O419" s="731">
        <v>6</v>
      </c>
      <c r="P419" s="651">
        <v>21459</v>
      </c>
      <c r="Q419" s="666">
        <v>1</v>
      </c>
      <c r="R419" s="650">
        <v>15</v>
      </c>
      <c r="S419" s="666">
        <v>1</v>
      </c>
      <c r="T419" s="731">
        <v>6</v>
      </c>
      <c r="U419" s="689">
        <v>1</v>
      </c>
    </row>
    <row r="420" spans="1:21" ht="14.4" customHeight="1" x14ac:dyDescent="0.3">
      <c r="A420" s="649">
        <v>4</v>
      </c>
      <c r="B420" s="650" t="s">
        <v>3038</v>
      </c>
      <c r="C420" s="650">
        <v>89301042</v>
      </c>
      <c r="D420" s="729" t="s">
        <v>5236</v>
      </c>
      <c r="E420" s="730" t="s">
        <v>3383</v>
      </c>
      <c r="F420" s="650" t="s">
        <v>3365</v>
      </c>
      <c r="G420" s="650" t="s">
        <v>3823</v>
      </c>
      <c r="H420" s="650" t="s">
        <v>597</v>
      </c>
      <c r="I420" s="650" t="s">
        <v>3979</v>
      </c>
      <c r="J420" s="650" t="s">
        <v>3980</v>
      </c>
      <c r="K420" s="650" t="s">
        <v>3981</v>
      </c>
      <c r="L420" s="651">
        <v>1367</v>
      </c>
      <c r="M420" s="651">
        <v>16404</v>
      </c>
      <c r="N420" s="650">
        <v>12</v>
      </c>
      <c r="O420" s="731">
        <v>2</v>
      </c>
      <c r="P420" s="651">
        <v>16404</v>
      </c>
      <c r="Q420" s="666">
        <v>1</v>
      </c>
      <c r="R420" s="650">
        <v>12</v>
      </c>
      <c r="S420" s="666">
        <v>1</v>
      </c>
      <c r="T420" s="731">
        <v>2</v>
      </c>
      <c r="U420" s="689">
        <v>1</v>
      </c>
    </row>
    <row r="421" spans="1:21" ht="14.4" customHeight="1" x14ac:dyDescent="0.3">
      <c r="A421" s="649">
        <v>4</v>
      </c>
      <c r="B421" s="650" t="s">
        <v>3038</v>
      </c>
      <c r="C421" s="650">
        <v>89301042</v>
      </c>
      <c r="D421" s="729" t="s">
        <v>5236</v>
      </c>
      <c r="E421" s="730" t="s">
        <v>3383</v>
      </c>
      <c r="F421" s="650" t="s">
        <v>3365</v>
      </c>
      <c r="G421" s="650" t="s">
        <v>3823</v>
      </c>
      <c r="H421" s="650" t="s">
        <v>597</v>
      </c>
      <c r="I421" s="650" t="s">
        <v>3982</v>
      </c>
      <c r="J421" s="650" t="s">
        <v>3983</v>
      </c>
      <c r="K421" s="650" t="s">
        <v>3984</v>
      </c>
      <c r="L421" s="651">
        <v>2489.48</v>
      </c>
      <c r="M421" s="651">
        <v>2489.48</v>
      </c>
      <c r="N421" s="650">
        <v>1</v>
      </c>
      <c r="O421" s="731">
        <v>1</v>
      </c>
      <c r="P421" s="651">
        <v>2489.48</v>
      </c>
      <c r="Q421" s="666">
        <v>1</v>
      </c>
      <c r="R421" s="650">
        <v>1</v>
      </c>
      <c r="S421" s="666">
        <v>1</v>
      </c>
      <c r="T421" s="731">
        <v>1</v>
      </c>
      <c r="U421" s="689">
        <v>1</v>
      </c>
    </row>
    <row r="422" spans="1:21" ht="14.4" customHeight="1" x14ac:dyDescent="0.3">
      <c r="A422" s="649">
        <v>4</v>
      </c>
      <c r="B422" s="650" t="s">
        <v>3038</v>
      </c>
      <c r="C422" s="650">
        <v>89301042</v>
      </c>
      <c r="D422" s="729" t="s">
        <v>5236</v>
      </c>
      <c r="E422" s="730" t="s">
        <v>3383</v>
      </c>
      <c r="F422" s="650" t="s">
        <v>3365</v>
      </c>
      <c r="G422" s="650" t="s">
        <v>3823</v>
      </c>
      <c r="H422" s="650" t="s">
        <v>597</v>
      </c>
      <c r="I422" s="650" t="s">
        <v>3985</v>
      </c>
      <c r="J422" s="650" t="s">
        <v>3986</v>
      </c>
      <c r="K422" s="650" t="s">
        <v>3855</v>
      </c>
      <c r="L422" s="651">
        <v>500</v>
      </c>
      <c r="M422" s="651">
        <v>13000</v>
      </c>
      <c r="N422" s="650">
        <v>26</v>
      </c>
      <c r="O422" s="731">
        <v>16</v>
      </c>
      <c r="P422" s="651">
        <v>12000</v>
      </c>
      <c r="Q422" s="666">
        <v>0.92307692307692313</v>
      </c>
      <c r="R422" s="650">
        <v>24</v>
      </c>
      <c r="S422" s="666">
        <v>0.92307692307692313</v>
      </c>
      <c r="T422" s="731">
        <v>15</v>
      </c>
      <c r="U422" s="689">
        <v>0.9375</v>
      </c>
    </row>
    <row r="423" spans="1:21" ht="14.4" customHeight="1" x14ac:dyDescent="0.3">
      <c r="A423" s="649">
        <v>4</v>
      </c>
      <c r="B423" s="650" t="s">
        <v>3038</v>
      </c>
      <c r="C423" s="650">
        <v>89301042</v>
      </c>
      <c r="D423" s="729" t="s">
        <v>5236</v>
      </c>
      <c r="E423" s="730" t="s">
        <v>3383</v>
      </c>
      <c r="F423" s="650" t="s">
        <v>3365</v>
      </c>
      <c r="G423" s="650" t="s">
        <v>3823</v>
      </c>
      <c r="H423" s="650" t="s">
        <v>597</v>
      </c>
      <c r="I423" s="650" t="s">
        <v>3987</v>
      </c>
      <c r="J423" s="650" t="s">
        <v>3988</v>
      </c>
      <c r="K423" s="650" t="s">
        <v>3989</v>
      </c>
      <c r="L423" s="651">
        <v>556</v>
      </c>
      <c r="M423" s="651">
        <v>5560</v>
      </c>
      <c r="N423" s="650">
        <v>10</v>
      </c>
      <c r="O423" s="731">
        <v>4</v>
      </c>
      <c r="P423" s="651">
        <v>3892</v>
      </c>
      <c r="Q423" s="666">
        <v>0.7</v>
      </c>
      <c r="R423" s="650">
        <v>7</v>
      </c>
      <c r="S423" s="666">
        <v>0.7</v>
      </c>
      <c r="T423" s="731">
        <v>3</v>
      </c>
      <c r="U423" s="689">
        <v>0.75</v>
      </c>
    </row>
    <row r="424" spans="1:21" ht="14.4" customHeight="1" x14ac:dyDescent="0.3">
      <c r="A424" s="649">
        <v>4</v>
      </c>
      <c r="B424" s="650" t="s">
        <v>3038</v>
      </c>
      <c r="C424" s="650">
        <v>89301042</v>
      </c>
      <c r="D424" s="729" t="s">
        <v>5236</v>
      </c>
      <c r="E424" s="730" t="s">
        <v>3383</v>
      </c>
      <c r="F424" s="650" t="s">
        <v>3365</v>
      </c>
      <c r="G424" s="650" t="s">
        <v>3823</v>
      </c>
      <c r="H424" s="650" t="s">
        <v>597</v>
      </c>
      <c r="I424" s="650" t="s">
        <v>3990</v>
      </c>
      <c r="J424" s="650" t="s">
        <v>3991</v>
      </c>
      <c r="K424" s="650" t="s">
        <v>3992</v>
      </c>
      <c r="L424" s="651">
        <v>2939</v>
      </c>
      <c r="M424" s="651">
        <v>35268</v>
      </c>
      <c r="N424" s="650">
        <v>12</v>
      </c>
      <c r="O424" s="731">
        <v>6</v>
      </c>
      <c r="P424" s="651">
        <v>32329</v>
      </c>
      <c r="Q424" s="666">
        <v>0.91666666666666663</v>
      </c>
      <c r="R424" s="650">
        <v>11</v>
      </c>
      <c r="S424" s="666">
        <v>0.91666666666666663</v>
      </c>
      <c r="T424" s="731">
        <v>5</v>
      </c>
      <c r="U424" s="689">
        <v>0.83333333333333337</v>
      </c>
    </row>
    <row r="425" spans="1:21" ht="14.4" customHeight="1" x14ac:dyDescent="0.3">
      <c r="A425" s="649">
        <v>4</v>
      </c>
      <c r="B425" s="650" t="s">
        <v>3038</v>
      </c>
      <c r="C425" s="650">
        <v>89301042</v>
      </c>
      <c r="D425" s="729" t="s">
        <v>5236</v>
      </c>
      <c r="E425" s="730" t="s">
        <v>3383</v>
      </c>
      <c r="F425" s="650" t="s">
        <v>3365</v>
      </c>
      <c r="G425" s="650" t="s">
        <v>3823</v>
      </c>
      <c r="H425" s="650" t="s">
        <v>597</v>
      </c>
      <c r="I425" s="650" t="s">
        <v>3993</v>
      </c>
      <c r="J425" s="650" t="s">
        <v>3994</v>
      </c>
      <c r="K425" s="650" t="s">
        <v>3995</v>
      </c>
      <c r="L425" s="651">
        <v>2816</v>
      </c>
      <c r="M425" s="651">
        <v>11264</v>
      </c>
      <c r="N425" s="650">
        <v>4</v>
      </c>
      <c r="O425" s="731">
        <v>1</v>
      </c>
      <c r="P425" s="651">
        <v>11264</v>
      </c>
      <c r="Q425" s="666">
        <v>1</v>
      </c>
      <c r="R425" s="650">
        <v>4</v>
      </c>
      <c r="S425" s="666">
        <v>1</v>
      </c>
      <c r="T425" s="731">
        <v>1</v>
      </c>
      <c r="U425" s="689">
        <v>1</v>
      </c>
    </row>
    <row r="426" spans="1:21" ht="14.4" customHeight="1" x14ac:dyDescent="0.3">
      <c r="A426" s="649">
        <v>4</v>
      </c>
      <c r="B426" s="650" t="s">
        <v>3038</v>
      </c>
      <c r="C426" s="650">
        <v>89301042</v>
      </c>
      <c r="D426" s="729" t="s">
        <v>5236</v>
      </c>
      <c r="E426" s="730" t="s">
        <v>3383</v>
      </c>
      <c r="F426" s="650" t="s">
        <v>3365</v>
      </c>
      <c r="G426" s="650" t="s">
        <v>3823</v>
      </c>
      <c r="H426" s="650" t="s">
        <v>597</v>
      </c>
      <c r="I426" s="650" t="s">
        <v>3996</v>
      </c>
      <c r="J426" s="650" t="s">
        <v>3997</v>
      </c>
      <c r="K426" s="650" t="s">
        <v>3998</v>
      </c>
      <c r="L426" s="651">
        <v>1249.73</v>
      </c>
      <c r="M426" s="651">
        <v>22495.14</v>
      </c>
      <c r="N426" s="650">
        <v>18</v>
      </c>
      <c r="O426" s="731">
        <v>2</v>
      </c>
      <c r="P426" s="651">
        <v>22495.14</v>
      </c>
      <c r="Q426" s="666">
        <v>1</v>
      </c>
      <c r="R426" s="650">
        <v>18</v>
      </c>
      <c r="S426" s="666">
        <v>1</v>
      </c>
      <c r="T426" s="731">
        <v>2</v>
      </c>
      <c r="U426" s="689">
        <v>1</v>
      </c>
    </row>
    <row r="427" spans="1:21" ht="14.4" customHeight="1" x14ac:dyDescent="0.3">
      <c r="A427" s="649">
        <v>4</v>
      </c>
      <c r="B427" s="650" t="s">
        <v>3038</v>
      </c>
      <c r="C427" s="650">
        <v>89301042</v>
      </c>
      <c r="D427" s="729" t="s">
        <v>5236</v>
      </c>
      <c r="E427" s="730" t="s">
        <v>3383</v>
      </c>
      <c r="F427" s="650" t="s">
        <v>3365</v>
      </c>
      <c r="G427" s="650" t="s">
        <v>3823</v>
      </c>
      <c r="H427" s="650" t="s">
        <v>597</v>
      </c>
      <c r="I427" s="650" t="s">
        <v>3999</v>
      </c>
      <c r="J427" s="650" t="s">
        <v>4000</v>
      </c>
      <c r="K427" s="650" t="s">
        <v>3826</v>
      </c>
      <c r="L427" s="651">
        <v>1080</v>
      </c>
      <c r="M427" s="651">
        <v>10800</v>
      </c>
      <c r="N427" s="650">
        <v>10</v>
      </c>
      <c r="O427" s="731">
        <v>10</v>
      </c>
      <c r="P427" s="651">
        <v>10800</v>
      </c>
      <c r="Q427" s="666">
        <v>1</v>
      </c>
      <c r="R427" s="650">
        <v>10</v>
      </c>
      <c r="S427" s="666">
        <v>1</v>
      </c>
      <c r="T427" s="731">
        <v>10</v>
      </c>
      <c r="U427" s="689">
        <v>1</v>
      </c>
    </row>
    <row r="428" spans="1:21" ht="14.4" customHeight="1" x14ac:dyDescent="0.3">
      <c r="A428" s="649">
        <v>4</v>
      </c>
      <c r="B428" s="650" t="s">
        <v>3038</v>
      </c>
      <c r="C428" s="650">
        <v>89301042</v>
      </c>
      <c r="D428" s="729" t="s">
        <v>5236</v>
      </c>
      <c r="E428" s="730" t="s">
        <v>3383</v>
      </c>
      <c r="F428" s="650" t="s">
        <v>3365</v>
      </c>
      <c r="G428" s="650" t="s">
        <v>3823</v>
      </c>
      <c r="H428" s="650" t="s">
        <v>597</v>
      </c>
      <c r="I428" s="650" t="s">
        <v>4001</v>
      </c>
      <c r="J428" s="650" t="s">
        <v>4002</v>
      </c>
      <c r="K428" s="650" t="s">
        <v>2648</v>
      </c>
      <c r="L428" s="651">
        <v>600</v>
      </c>
      <c r="M428" s="651">
        <v>14400</v>
      </c>
      <c r="N428" s="650">
        <v>24</v>
      </c>
      <c r="O428" s="731">
        <v>22</v>
      </c>
      <c r="P428" s="651">
        <v>12600</v>
      </c>
      <c r="Q428" s="666">
        <v>0.875</v>
      </c>
      <c r="R428" s="650">
        <v>21</v>
      </c>
      <c r="S428" s="666">
        <v>0.875</v>
      </c>
      <c r="T428" s="731">
        <v>20</v>
      </c>
      <c r="U428" s="689">
        <v>0.90909090909090906</v>
      </c>
    </row>
    <row r="429" spans="1:21" ht="14.4" customHeight="1" x14ac:dyDescent="0.3">
      <c r="A429" s="649">
        <v>4</v>
      </c>
      <c r="B429" s="650" t="s">
        <v>3038</v>
      </c>
      <c r="C429" s="650">
        <v>89301042</v>
      </c>
      <c r="D429" s="729" t="s">
        <v>5236</v>
      </c>
      <c r="E429" s="730" t="s">
        <v>3383</v>
      </c>
      <c r="F429" s="650" t="s">
        <v>3365</v>
      </c>
      <c r="G429" s="650" t="s">
        <v>3823</v>
      </c>
      <c r="H429" s="650" t="s">
        <v>597</v>
      </c>
      <c r="I429" s="650" t="s">
        <v>4003</v>
      </c>
      <c r="J429" s="650" t="s">
        <v>4004</v>
      </c>
      <c r="K429" s="650" t="s">
        <v>3865</v>
      </c>
      <c r="L429" s="651">
        <v>500</v>
      </c>
      <c r="M429" s="651">
        <v>9000</v>
      </c>
      <c r="N429" s="650">
        <v>18</v>
      </c>
      <c r="O429" s="731">
        <v>10</v>
      </c>
      <c r="P429" s="651">
        <v>9000</v>
      </c>
      <c r="Q429" s="666">
        <v>1</v>
      </c>
      <c r="R429" s="650">
        <v>18</v>
      </c>
      <c r="S429" s="666">
        <v>1</v>
      </c>
      <c r="T429" s="731">
        <v>10</v>
      </c>
      <c r="U429" s="689">
        <v>1</v>
      </c>
    </row>
    <row r="430" spans="1:21" ht="14.4" customHeight="1" x14ac:dyDescent="0.3">
      <c r="A430" s="649">
        <v>4</v>
      </c>
      <c r="B430" s="650" t="s">
        <v>3038</v>
      </c>
      <c r="C430" s="650">
        <v>89301042</v>
      </c>
      <c r="D430" s="729" t="s">
        <v>5236</v>
      </c>
      <c r="E430" s="730" t="s">
        <v>3383</v>
      </c>
      <c r="F430" s="650" t="s">
        <v>3365</v>
      </c>
      <c r="G430" s="650" t="s">
        <v>3823</v>
      </c>
      <c r="H430" s="650" t="s">
        <v>597</v>
      </c>
      <c r="I430" s="650" t="s">
        <v>4005</v>
      </c>
      <c r="J430" s="650" t="s">
        <v>4006</v>
      </c>
      <c r="K430" s="650" t="s">
        <v>2648</v>
      </c>
      <c r="L430" s="651">
        <v>1000</v>
      </c>
      <c r="M430" s="651">
        <v>16000</v>
      </c>
      <c r="N430" s="650">
        <v>16</v>
      </c>
      <c r="O430" s="731">
        <v>15</v>
      </c>
      <c r="P430" s="651">
        <v>13000</v>
      </c>
      <c r="Q430" s="666">
        <v>0.8125</v>
      </c>
      <c r="R430" s="650">
        <v>13</v>
      </c>
      <c r="S430" s="666">
        <v>0.8125</v>
      </c>
      <c r="T430" s="731">
        <v>13</v>
      </c>
      <c r="U430" s="689">
        <v>0.8666666666666667</v>
      </c>
    </row>
    <row r="431" spans="1:21" ht="14.4" customHeight="1" x14ac:dyDescent="0.3">
      <c r="A431" s="649">
        <v>4</v>
      </c>
      <c r="B431" s="650" t="s">
        <v>3038</v>
      </c>
      <c r="C431" s="650">
        <v>89301042</v>
      </c>
      <c r="D431" s="729" t="s">
        <v>5236</v>
      </c>
      <c r="E431" s="730" t="s">
        <v>3383</v>
      </c>
      <c r="F431" s="650" t="s">
        <v>3365</v>
      </c>
      <c r="G431" s="650" t="s">
        <v>3823</v>
      </c>
      <c r="H431" s="650" t="s">
        <v>597</v>
      </c>
      <c r="I431" s="650" t="s">
        <v>4007</v>
      </c>
      <c r="J431" s="650" t="s">
        <v>4008</v>
      </c>
      <c r="K431" s="650" t="s">
        <v>4009</v>
      </c>
      <c r="L431" s="651">
        <v>3000</v>
      </c>
      <c r="M431" s="651">
        <v>15000</v>
      </c>
      <c r="N431" s="650">
        <v>5</v>
      </c>
      <c r="O431" s="731">
        <v>2</v>
      </c>
      <c r="P431" s="651">
        <v>6000</v>
      </c>
      <c r="Q431" s="666">
        <v>0.4</v>
      </c>
      <c r="R431" s="650">
        <v>2</v>
      </c>
      <c r="S431" s="666">
        <v>0.4</v>
      </c>
      <c r="T431" s="731">
        <v>1</v>
      </c>
      <c r="U431" s="689">
        <v>0.5</v>
      </c>
    </row>
    <row r="432" spans="1:21" ht="14.4" customHeight="1" x14ac:dyDescent="0.3">
      <c r="A432" s="649">
        <v>4</v>
      </c>
      <c r="B432" s="650" t="s">
        <v>3038</v>
      </c>
      <c r="C432" s="650">
        <v>89301042</v>
      </c>
      <c r="D432" s="729" t="s">
        <v>5236</v>
      </c>
      <c r="E432" s="730" t="s">
        <v>3383</v>
      </c>
      <c r="F432" s="650" t="s">
        <v>3365</v>
      </c>
      <c r="G432" s="650" t="s">
        <v>3823</v>
      </c>
      <c r="H432" s="650" t="s">
        <v>597</v>
      </c>
      <c r="I432" s="650" t="s">
        <v>4010</v>
      </c>
      <c r="J432" s="650" t="s">
        <v>4008</v>
      </c>
      <c r="K432" s="650" t="s">
        <v>4011</v>
      </c>
      <c r="L432" s="651">
        <v>3000</v>
      </c>
      <c r="M432" s="651">
        <v>9000</v>
      </c>
      <c r="N432" s="650">
        <v>3</v>
      </c>
      <c r="O432" s="731">
        <v>1</v>
      </c>
      <c r="P432" s="651">
        <v>9000</v>
      </c>
      <c r="Q432" s="666">
        <v>1</v>
      </c>
      <c r="R432" s="650">
        <v>3</v>
      </c>
      <c r="S432" s="666">
        <v>1</v>
      </c>
      <c r="T432" s="731">
        <v>1</v>
      </c>
      <c r="U432" s="689">
        <v>1</v>
      </c>
    </row>
    <row r="433" spans="1:21" ht="14.4" customHeight="1" x14ac:dyDescent="0.3">
      <c r="A433" s="649">
        <v>4</v>
      </c>
      <c r="B433" s="650" t="s">
        <v>3038</v>
      </c>
      <c r="C433" s="650">
        <v>89301042</v>
      </c>
      <c r="D433" s="729" t="s">
        <v>5236</v>
      </c>
      <c r="E433" s="730" t="s">
        <v>3383</v>
      </c>
      <c r="F433" s="650" t="s">
        <v>3365</v>
      </c>
      <c r="G433" s="650" t="s">
        <v>3823</v>
      </c>
      <c r="H433" s="650" t="s">
        <v>597</v>
      </c>
      <c r="I433" s="650" t="s">
        <v>4012</v>
      </c>
      <c r="J433" s="650" t="s">
        <v>4013</v>
      </c>
      <c r="K433" s="650" t="s">
        <v>4014</v>
      </c>
      <c r="L433" s="651">
        <v>233.18</v>
      </c>
      <c r="M433" s="651">
        <v>466.36</v>
      </c>
      <c r="N433" s="650">
        <v>2</v>
      </c>
      <c r="O433" s="731">
        <v>1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4</v>
      </c>
      <c r="B434" s="650" t="s">
        <v>3038</v>
      </c>
      <c r="C434" s="650">
        <v>89301042</v>
      </c>
      <c r="D434" s="729" t="s">
        <v>5236</v>
      </c>
      <c r="E434" s="730" t="s">
        <v>3383</v>
      </c>
      <c r="F434" s="650" t="s">
        <v>3365</v>
      </c>
      <c r="G434" s="650" t="s">
        <v>3823</v>
      </c>
      <c r="H434" s="650" t="s">
        <v>597</v>
      </c>
      <c r="I434" s="650" t="s">
        <v>4015</v>
      </c>
      <c r="J434" s="650" t="s">
        <v>4016</v>
      </c>
      <c r="K434" s="650" t="s">
        <v>3865</v>
      </c>
      <c r="L434" s="651">
        <v>300</v>
      </c>
      <c r="M434" s="651">
        <v>5700</v>
      </c>
      <c r="N434" s="650">
        <v>19</v>
      </c>
      <c r="O434" s="731">
        <v>15</v>
      </c>
      <c r="P434" s="651">
        <v>5700</v>
      </c>
      <c r="Q434" s="666">
        <v>1</v>
      </c>
      <c r="R434" s="650">
        <v>19</v>
      </c>
      <c r="S434" s="666">
        <v>1</v>
      </c>
      <c r="T434" s="731">
        <v>15</v>
      </c>
      <c r="U434" s="689">
        <v>1</v>
      </c>
    </row>
    <row r="435" spans="1:21" ht="14.4" customHeight="1" x14ac:dyDescent="0.3">
      <c r="A435" s="649">
        <v>4</v>
      </c>
      <c r="B435" s="650" t="s">
        <v>3038</v>
      </c>
      <c r="C435" s="650">
        <v>89301042</v>
      </c>
      <c r="D435" s="729" t="s">
        <v>5236</v>
      </c>
      <c r="E435" s="730" t="s">
        <v>3383</v>
      </c>
      <c r="F435" s="650" t="s">
        <v>3365</v>
      </c>
      <c r="G435" s="650" t="s">
        <v>3823</v>
      </c>
      <c r="H435" s="650" t="s">
        <v>597</v>
      </c>
      <c r="I435" s="650" t="s">
        <v>4017</v>
      </c>
      <c r="J435" s="650" t="s">
        <v>4018</v>
      </c>
      <c r="K435" s="650" t="s">
        <v>4019</v>
      </c>
      <c r="L435" s="651">
        <v>304.69</v>
      </c>
      <c r="M435" s="651">
        <v>304.69</v>
      </c>
      <c r="N435" s="650">
        <v>1</v>
      </c>
      <c r="O435" s="731">
        <v>1</v>
      </c>
      <c r="P435" s="651">
        <v>304.69</v>
      </c>
      <c r="Q435" s="666">
        <v>1</v>
      </c>
      <c r="R435" s="650">
        <v>1</v>
      </c>
      <c r="S435" s="666">
        <v>1</v>
      </c>
      <c r="T435" s="731">
        <v>1</v>
      </c>
      <c r="U435" s="689">
        <v>1</v>
      </c>
    </row>
    <row r="436" spans="1:21" ht="14.4" customHeight="1" x14ac:dyDescent="0.3">
      <c r="A436" s="649">
        <v>4</v>
      </c>
      <c r="B436" s="650" t="s">
        <v>3038</v>
      </c>
      <c r="C436" s="650">
        <v>89301042</v>
      </c>
      <c r="D436" s="729" t="s">
        <v>5236</v>
      </c>
      <c r="E436" s="730" t="s">
        <v>3383</v>
      </c>
      <c r="F436" s="650" t="s">
        <v>3365</v>
      </c>
      <c r="G436" s="650" t="s">
        <v>3823</v>
      </c>
      <c r="H436" s="650" t="s">
        <v>597</v>
      </c>
      <c r="I436" s="650" t="s">
        <v>4020</v>
      </c>
      <c r="J436" s="650" t="s">
        <v>4021</v>
      </c>
      <c r="K436" s="650" t="s">
        <v>3868</v>
      </c>
      <c r="L436" s="651">
        <v>193.9</v>
      </c>
      <c r="M436" s="651">
        <v>193.9</v>
      </c>
      <c r="N436" s="650">
        <v>1</v>
      </c>
      <c r="O436" s="731">
        <v>1</v>
      </c>
      <c r="P436" s="651">
        <v>193.9</v>
      </c>
      <c r="Q436" s="666">
        <v>1</v>
      </c>
      <c r="R436" s="650">
        <v>1</v>
      </c>
      <c r="S436" s="666">
        <v>1</v>
      </c>
      <c r="T436" s="731">
        <v>1</v>
      </c>
      <c r="U436" s="689">
        <v>1</v>
      </c>
    </row>
    <row r="437" spans="1:21" ht="14.4" customHeight="1" x14ac:dyDescent="0.3">
      <c r="A437" s="649">
        <v>4</v>
      </c>
      <c r="B437" s="650" t="s">
        <v>3038</v>
      </c>
      <c r="C437" s="650">
        <v>89301042</v>
      </c>
      <c r="D437" s="729" t="s">
        <v>5236</v>
      </c>
      <c r="E437" s="730" t="s">
        <v>3383</v>
      </c>
      <c r="F437" s="650" t="s">
        <v>3365</v>
      </c>
      <c r="G437" s="650" t="s">
        <v>3823</v>
      </c>
      <c r="H437" s="650" t="s">
        <v>597</v>
      </c>
      <c r="I437" s="650" t="s">
        <v>4022</v>
      </c>
      <c r="J437" s="650" t="s">
        <v>4023</v>
      </c>
      <c r="K437" s="650" t="s">
        <v>4024</v>
      </c>
      <c r="L437" s="651">
        <v>856.97</v>
      </c>
      <c r="M437" s="651">
        <v>10283.64</v>
      </c>
      <c r="N437" s="650">
        <v>12</v>
      </c>
      <c r="O437" s="731">
        <v>2</v>
      </c>
      <c r="P437" s="651">
        <v>10283.64</v>
      </c>
      <c r="Q437" s="666">
        <v>1</v>
      </c>
      <c r="R437" s="650">
        <v>12</v>
      </c>
      <c r="S437" s="666">
        <v>1</v>
      </c>
      <c r="T437" s="731">
        <v>2</v>
      </c>
      <c r="U437" s="689">
        <v>1</v>
      </c>
    </row>
    <row r="438" spans="1:21" ht="14.4" customHeight="1" x14ac:dyDescent="0.3">
      <c r="A438" s="649">
        <v>4</v>
      </c>
      <c r="B438" s="650" t="s">
        <v>3038</v>
      </c>
      <c r="C438" s="650">
        <v>89301042</v>
      </c>
      <c r="D438" s="729" t="s">
        <v>5236</v>
      </c>
      <c r="E438" s="730" t="s">
        <v>3383</v>
      </c>
      <c r="F438" s="650" t="s">
        <v>3365</v>
      </c>
      <c r="G438" s="650" t="s">
        <v>3823</v>
      </c>
      <c r="H438" s="650" t="s">
        <v>597</v>
      </c>
      <c r="I438" s="650" t="s">
        <v>4025</v>
      </c>
      <c r="J438" s="650" t="s">
        <v>4026</v>
      </c>
      <c r="K438" s="650" t="s">
        <v>4027</v>
      </c>
      <c r="L438" s="651">
        <v>370.4</v>
      </c>
      <c r="M438" s="651">
        <v>2963.2000000000003</v>
      </c>
      <c r="N438" s="650">
        <v>8</v>
      </c>
      <c r="O438" s="731">
        <v>6</v>
      </c>
      <c r="P438" s="651">
        <v>2963.2000000000003</v>
      </c>
      <c r="Q438" s="666">
        <v>1</v>
      </c>
      <c r="R438" s="650">
        <v>8</v>
      </c>
      <c r="S438" s="666">
        <v>1</v>
      </c>
      <c r="T438" s="731">
        <v>6</v>
      </c>
      <c r="U438" s="689">
        <v>1</v>
      </c>
    </row>
    <row r="439" spans="1:21" ht="14.4" customHeight="1" x14ac:dyDescent="0.3">
      <c r="A439" s="649">
        <v>4</v>
      </c>
      <c r="B439" s="650" t="s">
        <v>3038</v>
      </c>
      <c r="C439" s="650">
        <v>89301042</v>
      </c>
      <c r="D439" s="729" t="s">
        <v>5236</v>
      </c>
      <c r="E439" s="730" t="s">
        <v>3383</v>
      </c>
      <c r="F439" s="650" t="s">
        <v>3365</v>
      </c>
      <c r="G439" s="650" t="s">
        <v>3823</v>
      </c>
      <c r="H439" s="650" t="s">
        <v>597</v>
      </c>
      <c r="I439" s="650" t="s">
        <v>4028</v>
      </c>
      <c r="J439" s="650" t="s">
        <v>4029</v>
      </c>
      <c r="K439" s="650" t="s">
        <v>4030</v>
      </c>
      <c r="L439" s="651">
        <v>453.2</v>
      </c>
      <c r="M439" s="651">
        <v>4532</v>
      </c>
      <c r="N439" s="650">
        <v>10</v>
      </c>
      <c r="O439" s="731">
        <v>8</v>
      </c>
      <c r="P439" s="651">
        <v>4078.7999999999997</v>
      </c>
      <c r="Q439" s="666">
        <v>0.89999999999999991</v>
      </c>
      <c r="R439" s="650">
        <v>9</v>
      </c>
      <c r="S439" s="666">
        <v>0.9</v>
      </c>
      <c r="T439" s="731">
        <v>7</v>
      </c>
      <c r="U439" s="689">
        <v>0.875</v>
      </c>
    </row>
    <row r="440" spans="1:21" ht="14.4" customHeight="1" x14ac:dyDescent="0.3">
      <c r="A440" s="649">
        <v>4</v>
      </c>
      <c r="B440" s="650" t="s">
        <v>3038</v>
      </c>
      <c r="C440" s="650">
        <v>89301042</v>
      </c>
      <c r="D440" s="729" t="s">
        <v>5236</v>
      </c>
      <c r="E440" s="730" t="s">
        <v>3383</v>
      </c>
      <c r="F440" s="650" t="s">
        <v>3365</v>
      </c>
      <c r="G440" s="650" t="s">
        <v>3823</v>
      </c>
      <c r="H440" s="650" t="s">
        <v>597</v>
      </c>
      <c r="I440" s="650" t="s">
        <v>4031</v>
      </c>
      <c r="J440" s="650" t="s">
        <v>4032</v>
      </c>
      <c r="K440" s="650" t="s">
        <v>4033</v>
      </c>
      <c r="L440" s="651">
        <v>5343.9</v>
      </c>
      <c r="M440" s="651">
        <v>42751.199999999997</v>
      </c>
      <c r="N440" s="650">
        <v>8</v>
      </c>
      <c r="O440" s="731">
        <v>4</v>
      </c>
      <c r="P440" s="651">
        <v>42751.199999999997</v>
      </c>
      <c r="Q440" s="666">
        <v>1</v>
      </c>
      <c r="R440" s="650">
        <v>8</v>
      </c>
      <c r="S440" s="666">
        <v>1</v>
      </c>
      <c r="T440" s="731">
        <v>4</v>
      </c>
      <c r="U440" s="689">
        <v>1</v>
      </c>
    </row>
    <row r="441" spans="1:21" ht="14.4" customHeight="1" x14ac:dyDescent="0.3">
      <c r="A441" s="649">
        <v>4</v>
      </c>
      <c r="B441" s="650" t="s">
        <v>3038</v>
      </c>
      <c r="C441" s="650">
        <v>89301042</v>
      </c>
      <c r="D441" s="729" t="s">
        <v>5236</v>
      </c>
      <c r="E441" s="730" t="s">
        <v>3383</v>
      </c>
      <c r="F441" s="650" t="s">
        <v>3365</v>
      </c>
      <c r="G441" s="650" t="s">
        <v>3823</v>
      </c>
      <c r="H441" s="650" t="s">
        <v>597</v>
      </c>
      <c r="I441" s="650" t="s">
        <v>4034</v>
      </c>
      <c r="J441" s="650" t="s">
        <v>4035</v>
      </c>
      <c r="K441" s="650" t="s">
        <v>4036</v>
      </c>
      <c r="L441" s="651">
        <v>5343.9</v>
      </c>
      <c r="M441" s="651">
        <v>37407.299999999996</v>
      </c>
      <c r="N441" s="650">
        <v>7</v>
      </c>
      <c r="O441" s="731">
        <v>3</v>
      </c>
      <c r="P441" s="651">
        <v>21375.599999999999</v>
      </c>
      <c r="Q441" s="666">
        <v>0.57142857142857151</v>
      </c>
      <c r="R441" s="650">
        <v>4</v>
      </c>
      <c r="S441" s="666">
        <v>0.5714285714285714</v>
      </c>
      <c r="T441" s="731">
        <v>2</v>
      </c>
      <c r="U441" s="689">
        <v>0.66666666666666663</v>
      </c>
    </row>
    <row r="442" spans="1:21" ht="14.4" customHeight="1" x14ac:dyDescent="0.3">
      <c r="A442" s="649">
        <v>4</v>
      </c>
      <c r="B442" s="650" t="s">
        <v>3038</v>
      </c>
      <c r="C442" s="650">
        <v>89301042</v>
      </c>
      <c r="D442" s="729" t="s">
        <v>5236</v>
      </c>
      <c r="E442" s="730" t="s">
        <v>3383</v>
      </c>
      <c r="F442" s="650" t="s">
        <v>3365</v>
      </c>
      <c r="G442" s="650" t="s">
        <v>3823</v>
      </c>
      <c r="H442" s="650" t="s">
        <v>597</v>
      </c>
      <c r="I442" s="650" t="s">
        <v>4037</v>
      </c>
      <c r="J442" s="650" t="s">
        <v>4038</v>
      </c>
      <c r="K442" s="650" t="s">
        <v>4039</v>
      </c>
      <c r="L442" s="651">
        <v>1500.3</v>
      </c>
      <c r="M442" s="651">
        <v>9001.7999999999993</v>
      </c>
      <c r="N442" s="650">
        <v>6</v>
      </c>
      <c r="O442" s="731">
        <v>1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4</v>
      </c>
      <c r="B443" s="650" t="s">
        <v>3038</v>
      </c>
      <c r="C443" s="650">
        <v>89301042</v>
      </c>
      <c r="D443" s="729" t="s">
        <v>5236</v>
      </c>
      <c r="E443" s="730" t="s">
        <v>3383</v>
      </c>
      <c r="F443" s="650" t="s">
        <v>3365</v>
      </c>
      <c r="G443" s="650" t="s">
        <v>3823</v>
      </c>
      <c r="H443" s="650" t="s">
        <v>597</v>
      </c>
      <c r="I443" s="650" t="s">
        <v>4040</v>
      </c>
      <c r="J443" s="650" t="s">
        <v>4041</v>
      </c>
      <c r="K443" s="650" t="s">
        <v>4042</v>
      </c>
      <c r="L443" s="651">
        <v>2284</v>
      </c>
      <c r="M443" s="651">
        <v>11420</v>
      </c>
      <c r="N443" s="650">
        <v>5</v>
      </c>
      <c r="O443" s="731">
        <v>4</v>
      </c>
      <c r="P443" s="651">
        <v>11420</v>
      </c>
      <c r="Q443" s="666">
        <v>1</v>
      </c>
      <c r="R443" s="650">
        <v>5</v>
      </c>
      <c r="S443" s="666">
        <v>1</v>
      </c>
      <c r="T443" s="731">
        <v>4</v>
      </c>
      <c r="U443" s="689">
        <v>1</v>
      </c>
    </row>
    <row r="444" spans="1:21" ht="14.4" customHeight="1" x14ac:dyDescent="0.3">
      <c r="A444" s="649">
        <v>4</v>
      </c>
      <c r="B444" s="650" t="s">
        <v>3038</v>
      </c>
      <c r="C444" s="650">
        <v>89301042</v>
      </c>
      <c r="D444" s="729" t="s">
        <v>5236</v>
      </c>
      <c r="E444" s="730" t="s">
        <v>3383</v>
      </c>
      <c r="F444" s="650" t="s">
        <v>3365</v>
      </c>
      <c r="G444" s="650" t="s">
        <v>3823</v>
      </c>
      <c r="H444" s="650" t="s">
        <v>597</v>
      </c>
      <c r="I444" s="650" t="s">
        <v>4043</v>
      </c>
      <c r="J444" s="650" t="s">
        <v>4041</v>
      </c>
      <c r="K444" s="650" t="s">
        <v>4044</v>
      </c>
      <c r="L444" s="651">
        <v>2284</v>
      </c>
      <c r="M444" s="651">
        <v>18272</v>
      </c>
      <c r="N444" s="650">
        <v>8</v>
      </c>
      <c r="O444" s="731">
        <v>3</v>
      </c>
      <c r="P444" s="651">
        <v>18272</v>
      </c>
      <c r="Q444" s="666">
        <v>1</v>
      </c>
      <c r="R444" s="650">
        <v>8</v>
      </c>
      <c r="S444" s="666">
        <v>1</v>
      </c>
      <c r="T444" s="731">
        <v>3</v>
      </c>
      <c r="U444" s="689">
        <v>1</v>
      </c>
    </row>
    <row r="445" spans="1:21" ht="14.4" customHeight="1" x14ac:dyDescent="0.3">
      <c r="A445" s="649">
        <v>4</v>
      </c>
      <c r="B445" s="650" t="s">
        <v>3038</v>
      </c>
      <c r="C445" s="650">
        <v>89301042</v>
      </c>
      <c r="D445" s="729" t="s">
        <v>5236</v>
      </c>
      <c r="E445" s="730" t="s">
        <v>3383</v>
      </c>
      <c r="F445" s="650" t="s">
        <v>3365</v>
      </c>
      <c r="G445" s="650" t="s">
        <v>3823</v>
      </c>
      <c r="H445" s="650" t="s">
        <v>597</v>
      </c>
      <c r="I445" s="650" t="s">
        <v>4045</v>
      </c>
      <c r="J445" s="650" t="s">
        <v>4046</v>
      </c>
      <c r="K445" s="650" t="s">
        <v>4047</v>
      </c>
      <c r="L445" s="651">
        <v>3000</v>
      </c>
      <c r="M445" s="651">
        <v>27000</v>
      </c>
      <c r="N445" s="650">
        <v>9</v>
      </c>
      <c r="O445" s="731">
        <v>3</v>
      </c>
      <c r="P445" s="651">
        <v>18000</v>
      </c>
      <c r="Q445" s="666">
        <v>0.66666666666666663</v>
      </c>
      <c r="R445" s="650">
        <v>6</v>
      </c>
      <c r="S445" s="666">
        <v>0.66666666666666663</v>
      </c>
      <c r="T445" s="731">
        <v>2</v>
      </c>
      <c r="U445" s="689">
        <v>0.66666666666666663</v>
      </c>
    </row>
    <row r="446" spans="1:21" ht="14.4" customHeight="1" x14ac:dyDescent="0.3">
      <c r="A446" s="649">
        <v>4</v>
      </c>
      <c r="B446" s="650" t="s">
        <v>3038</v>
      </c>
      <c r="C446" s="650">
        <v>89301042</v>
      </c>
      <c r="D446" s="729" t="s">
        <v>5236</v>
      </c>
      <c r="E446" s="730" t="s">
        <v>3383</v>
      </c>
      <c r="F446" s="650" t="s">
        <v>3365</v>
      </c>
      <c r="G446" s="650" t="s">
        <v>3823</v>
      </c>
      <c r="H446" s="650" t="s">
        <v>597</v>
      </c>
      <c r="I446" s="650" t="s">
        <v>4048</v>
      </c>
      <c r="J446" s="650" t="s">
        <v>4049</v>
      </c>
      <c r="K446" s="650" t="s">
        <v>4050</v>
      </c>
      <c r="L446" s="651">
        <v>761.3</v>
      </c>
      <c r="M446" s="651">
        <v>25884.199999999997</v>
      </c>
      <c r="N446" s="650">
        <v>34</v>
      </c>
      <c r="O446" s="731">
        <v>6</v>
      </c>
      <c r="P446" s="651">
        <v>25884.199999999997</v>
      </c>
      <c r="Q446" s="666">
        <v>1</v>
      </c>
      <c r="R446" s="650">
        <v>34</v>
      </c>
      <c r="S446" s="666">
        <v>1</v>
      </c>
      <c r="T446" s="731">
        <v>6</v>
      </c>
      <c r="U446" s="689">
        <v>1</v>
      </c>
    </row>
    <row r="447" spans="1:21" ht="14.4" customHeight="1" x14ac:dyDescent="0.3">
      <c r="A447" s="649">
        <v>4</v>
      </c>
      <c r="B447" s="650" t="s">
        <v>3038</v>
      </c>
      <c r="C447" s="650">
        <v>89301042</v>
      </c>
      <c r="D447" s="729" t="s">
        <v>5236</v>
      </c>
      <c r="E447" s="730" t="s">
        <v>3383</v>
      </c>
      <c r="F447" s="650" t="s">
        <v>3365</v>
      </c>
      <c r="G447" s="650" t="s">
        <v>3823</v>
      </c>
      <c r="H447" s="650" t="s">
        <v>597</v>
      </c>
      <c r="I447" s="650" t="s">
        <v>4051</v>
      </c>
      <c r="J447" s="650" t="s">
        <v>4052</v>
      </c>
      <c r="K447" s="650" t="s">
        <v>4053</v>
      </c>
      <c r="L447" s="651">
        <v>761.3</v>
      </c>
      <c r="M447" s="651">
        <v>9135.5999999999985</v>
      </c>
      <c r="N447" s="650">
        <v>12</v>
      </c>
      <c r="O447" s="731">
        <v>2</v>
      </c>
      <c r="P447" s="651">
        <v>9135.5999999999985</v>
      </c>
      <c r="Q447" s="666">
        <v>1</v>
      </c>
      <c r="R447" s="650">
        <v>12</v>
      </c>
      <c r="S447" s="666">
        <v>1</v>
      </c>
      <c r="T447" s="731">
        <v>2</v>
      </c>
      <c r="U447" s="689">
        <v>1</v>
      </c>
    </row>
    <row r="448" spans="1:21" ht="14.4" customHeight="1" x14ac:dyDescent="0.3">
      <c r="A448" s="649">
        <v>4</v>
      </c>
      <c r="B448" s="650" t="s">
        <v>3038</v>
      </c>
      <c r="C448" s="650">
        <v>89301042</v>
      </c>
      <c r="D448" s="729" t="s">
        <v>5236</v>
      </c>
      <c r="E448" s="730" t="s">
        <v>3383</v>
      </c>
      <c r="F448" s="650" t="s">
        <v>3365</v>
      </c>
      <c r="G448" s="650" t="s">
        <v>3823</v>
      </c>
      <c r="H448" s="650" t="s">
        <v>597</v>
      </c>
      <c r="I448" s="650" t="s">
        <v>4054</v>
      </c>
      <c r="J448" s="650" t="s">
        <v>4055</v>
      </c>
      <c r="K448" s="650" t="s">
        <v>4056</v>
      </c>
      <c r="L448" s="651">
        <v>1500.3</v>
      </c>
      <c r="M448" s="651">
        <v>19503.899999999998</v>
      </c>
      <c r="N448" s="650">
        <v>13</v>
      </c>
      <c r="O448" s="731">
        <v>4</v>
      </c>
      <c r="P448" s="651">
        <v>19503.899999999998</v>
      </c>
      <c r="Q448" s="666">
        <v>1</v>
      </c>
      <c r="R448" s="650">
        <v>13</v>
      </c>
      <c r="S448" s="666">
        <v>1</v>
      </c>
      <c r="T448" s="731">
        <v>4</v>
      </c>
      <c r="U448" s="689">
        <v>1</v>
      </c>
    </row>
    <row r="449" spans="1:21" ht="14.4" customHeight="1" x14ac:dyDescent="0.3">
      <c r="A449" s="649">
        <v>4</v>
      </c>
      <c r="B449" s="650" t="s">
        <v>3038</v>
      </c>
      <c r="C449" s="650">
        <v>89301042</v>
      </c>
      <c r="D449" s="729" t="s">
        <v>5236</v>
      </c>
      <c r="E449" s="730" t="s">
        <v>3383</v>
      </c>
      <c r="F449" s="650" t="s">
        <v>3365</v>
      </c>
      <c r="G449" s="650" t="s">
        <v>3823</v>
      </c>
      <c r="H449" s="650" t="s">
        <v>597</v>
      </c>
      <c r="I449" s="650" t="s">
        <v>4057</v>
      </c>
      <c r="J449" s="650" t="s">
        <v>4058</v>
      </c>
      <c r="K449" s="650" t="s">
        <v>4059</v>
      </c>
      <c r="L449" s="651">
        <v>3000</v>
      </c>
      <c r="M449" s="651">
        <v>21000</v>
      </c>
      <c r="N449" s="650">
        <v>7</v>
      </c>
      <c r="O449" s="731">
        <v>1</v>
      </c>
      <c r="P449" s="651">
        <v>21000</v>
      </c>
      <c r="Q449" s="666">
        <v>1</v>
      </c>
      <c r="R449" s="650">
        <v>7</v>
      </c>
      <c r="S449" s="666">
        <v>1</v>
      </c>
      <c r="T449" s="731">
        <v>1</v>
      </c>
      <c r="U449" s="689">
        <v>1</v>
      </c>
    </row>
    <row r="450" spans="1:21" ht="14.4" customHeight="1" x14ac:dyDescent="0.3">
      <c r="A450" s="649">
        <v>4</v>
      </c>
      <c r="B450" s="650" t="s">
        <v>3038</v>
      </c>
      <c r="C450" s="650">
        <v>89301042</v>
      </c>
      <c r="D450" s="729" t="s">
        <v>5236</v>
      </c>
      <c r="E450" s="730" t="s">
        <v>3383</v>
      </c>
      <c r="F450" s="650" t="s">
        <v>3365</v>
      </c>
      <c r="G450" s="650" t="s">
        <v>3823</v>
      </c>
      <c r="H450" s="650" t="s">
        <v>597</v>
      </c>
      <c r="I450" s="650" t="s">
        <v>4060</v>
      </c>
      <c r="J450" s="650" t="s">
        <v>4061</v>
      </c>
      <c r="K450" s="650" t="s">
        <v>4062</v>
      </c>
      <c r="L450" s="651">
        <v>1500</v>
      </c>
      <c r="M450" s="651">
        <v>9000</v>
      </c>
      <c r="N450" s="650">
        <v>6</v>
      </c>
      <c r="O450" s="731">
        <v>1</v>
      </c>
      <c r="P450" s="651">
        <v>9000</v>
      </c>
      <c r="Q450" s="666">
        <v>1</v>
      </c>
      <c r="R450" s="650">
        <v>6</v>
      </c>
      <c r="S450" s="666">
        <v>1</v>
      </c>
      <c r="T450" s="731">
        <v>1</v>
      </c>
      <c r="U450" s="689">
        <v>1</v>
      </c>
    </row>
    <row r="451" spans="1:21" ht="14.4" customHeight="1" x14ac:dyDescent="0.3">
      <c r="A451" s="649">
        <v>4</v>
      </c>
      <c r="B451" s="650" t="s">
        <v>3038</v>
      </c>
      <c r="C451" s="650">
        <v>89301042</v>
      </c>
      <c r="D451" s="729" t="s">
        <v>5236</v>
      </c>
      <c r="E451" s="730" t="s">
        <v>3383</v>
      </c>
      <c r="F451" s="650" t="s">
        <v>3365</v>
      </c>
      <c r="G451" s="650" t="s">
        <v>3823</v>
      </c>
      <c r="H451" s="650" t="s">
        <v>597</v>
      </c>
      <c r="I451" s="650" t="s">
        <v>4063</v>
      </c>
      <c r="J451" s="650" t="s">
        <v>4064</v>
      </c>
      <c r="K451" s="650" t="s">
        <v>4065</v>
      </c>
      <c r="L451" s="651">
        <v>198.08</v>
      </c>
      <c r="M451" s="651">
        <v>1584.64</v>
      </c>
      <c r="N451" s="650">
        <v>8</v>
      </c>
      <c r="O451" s="731">
        <v>6</v>
      </c>
      <c r="P451" s="651">
        <v>1188.48</v>
      </c>
      <c r="Q451" s="666">
        <v>0.75</v>
      </c>
      <c r="R451" s="650">
        <v>6</v>
      </c>
      <c r="S451" s="666">
        <v>0.75</v>
      </c>
      <c r="T451" s="731">
        <v>5</v>
      </c>
      <c r="U451" s="689">
        <v>0.83333333333333337</v>
      </c>
    </row>
    <row r="452" spans="1:21" ht="14.4" customHeight="1" x14ac:dyDescent="0.3">
      <c r="A452" s="649">
        <v>4</v>
      </c>
      <c r="B452" s="650" t="s">
        <v>3038</v>
      </c>
      <c r="C452" s="650">
        <v>89301042</v>
      </c>
      <c r="D452" s="729" t="s">
        <v>5236</v>
      </c>
      <c r="E452" s="730" t="s">
        <v>3383</v>
      </c>
      <c r="F452" s="650" t="s">
        <v>3365</v>
      </c>
      <c r="G452" s="650" t="s">
        <v>3823</v>
      </c>
      <c r="H452" s="650" t="s">
        <v>597</v>
      </c>
      <c r="I452" s="650" t="s">
        <v>4066</v>
      </c>
      <c r="J452" s="650" t="s">
        <v>4067</v>
      </c>
      <c r="K452" s="650" t="s">
        <v>4068</v>
      </c>
      <c r="L452" s="651">
        <v>1500</v>
      </c>
      <c r="M452" s="651">
        <v>22500</v>
      </c>
      <c r="N452" s="650">
        <v>15</v>
      </c>
      <c r="O452" s="731">
        <v>2</v>
      </c>
      <c r="P452" s="651">
        <v>22500</v>
      </c>
      <c r="Q452" s="666">
        <v>1</v>
      </c>
      <c r="R452" s="650">
        <v>15</v>
      </c>
      <c r="S452" s="666">
        <v>1</v>
      </c>
      <c r="T452" s="731">
        <v>2</v>
      </c>
      <c r="U452" s="689">
        <v>1</v>
      </c>
    </row>
    <row r="453" spans="1:21" ht="14.4" customHeight="1" x14ac:dyDescent="0.3">
      <c r="A453" s="649">
        <v>4</v>
      </c>
      <c r="B453" s="650" t="s">
        <v>3038</v>
      </c>
      <c r="C453" s="650">
        <v>89301042</v>
      </c>
      <c r="D453" s="729" t="s">
        <v>5236</v>
      </c>
      <c r="E453" s="730" t="s">
        <v>3383</v>
      </c>
      <c r="F453" s="650" t="s">
        <v>3365</v>
      </c>
      <c r="G453" s="650" t="s">
        <v>3823</v>
      </c>
      <c r="H453" s="650" t="s">
        <v>597</v>
      </c>
      <c r="I453" s="650" t="s">
        <v>4069</v>
      </c>
      <c r="J453" s="650" t="s">
        <v>4067</v>
      </c>
      <c r="K453" s="650" t="s">
        <v>4070</v>
      </c>
      <c r="L453" s="651">
        <v>1500</v>
      </c>
      <c r="M453" s="651">
        <v>97500</v>
      </c>
      <c r="N453" s="650">
        <v>65</v>
      </c>
      <c r="O453" s="731">
        <v>12</v>
      </c>
      <c r="P453" s="651">
        <v>84000</v>
      </c>
      <c r="Q453" s="666">
        <v>0.86153846153846159</v>
      </c>
      <c r="R453" s="650">
        <v>56</v>
      </c>
      <c r="S453" s="666">
        <v>0.86153846153846159</v>
      </c>
      <c r="T453" s="731">
        <v>11</v>
      </c>
      <c r="U453" s="689">
        <v>0.91666666666666663</v>
      </c>
    </row>
    <row r="454" spans="1:21" ht="14.4" customHeight="1" x14ac:dyDescent="0.3">
      <c r="A454" s="649">
        <v>4</v>
      </c>
      <c r="B454" s="650" t="s">
        <v>3038</v>
      </c>
      <c r="C454" s="650">
        <v>89301042</v>
      </c>
      <c r="D454" s="729" t="s">
        <v>5236</v>
      </c>
      <c r="E454" s="730" t="s">
        <v>3383</v>
      </c>
      <c r="F454" s="650" t="s">
        <v>3365</v>
      </c>
      <c r="G454" s="650" t="s">
        <v>3823</v>
      </c>
      <c r="H454" s="650" t="s">
        <v>597</v>
      </c>
      <c r="I454" s="650" t="s">
        <v>4071</v>
      </c>
      <c r="J454" s="650" t="s">
        <v>4072</v>
      </c>
      <c r="K454" s="650" t="s">
        <v>4073</v>
      </c>
      <c r="L454" s="651">
        <v>159.5</v>
      </c>
      <c r="M454" s="651">
        <v>4147</v>
      </c>
      <c r="N454" s="650">
        <v>26</v>
      </c>
      <c r="O454" s="731">
        <v>18</v>
      </c>
      <c r="P454" s="651">
        <v>1754.5</v>
      </c>
      <c r="Q454" s="666">
        <v>0.42307692307692307</v>
      </c>
      <c r="R454" s="650">
        <v>11</v>
      </c>
      <c r="S454" s="666">
        <v>0.42307692307692307</v>
      </c>
      <c r="T454" s="731">
        <v>9</v>
      </c>
      <c r="U454" s="689">
        <v>0.5</v>
      </c>
    </row>
    <row r="455" spans="1:21" ht="14.4" customHeight="1" x14ac:dyDescent="0.3">
      <c r="A455" s="649">
        <v>4</v>
      </c>
      <c r="B455" s="650" t="s">
        <v>3038</v>
      </c>
      <c r="C455" s="650">
        <v>89301042</v>
      </c>
      <c r="D455" s="729" t="s">
        <v>5236</v>
      </c>
      <c r="E455" s="730" t="s">
        <v>3383</v>
      </c>
      <c r="F455" s="650" t="s">
        <v>3365</v>
      </c>
      <c r="G455" s="650" t="s">
        <v>3823</v>
      </c>
      <c r="H455" s="650" t="s">
        <v>597</v>
      </c>
      <c r="I455" s="650" t="s">
        <v>4074</v>
      </c>
      <c r="J455" s="650" t="s">
        <v>4075</v>
      </c>
      <c r="K455" s="650" t="s">
        <v>4076</v>
      </c>
      <c r="L455" s="651">
        <v>864</v>
      </c>
      <c r="M455" s="651">
        <v>5184</v>
      </c>
      <c r="N455" s="650">
        <v>6</v>
      </c>
      <c r="O455" s="731">
        <v>1</v>
      </c>
      <c r="P455" s="651">
        <v>5184</v>
      </c>
      <c r="Q455" s="666">
        <v>1</v>
      </c>
      <c r="R455" s="650">
        <v>6</v>
      </c>
      <c r="S455" s="666">
        <v>1</v>
      </c>
      <c r="T455" s="731">
        <v>1</v>
      </c>
      <c r="U455" s="689">
        <v>1</v>
      </c>
    </row>
    <row r="456" spans="1:21" ht="14.4" customHeight="1" x14ac:dyDescent="0.3">
      <c r="A456" s="649">
        <v>4</v>
      </c>
      <c r="B456" s="650" t="s">
        <v>3038</v>
      </c>
      <c r="C456" s="650">
        <v>89301042</v>
      </c>
      <c r="D456" s="729" t="s">
        <v>5236</v>
      </c>
      <c r="E456" s="730" t="s">
        <v>3383</v>
      </c>
      <c r="F456" s="650" t="s">
        <v>3365</v>
      </c>
      <c r="G456" s="650" t="s">
        <v>3823</v>
      </c>
      <c r="H456" s="650" t="s">
        <v>597</v>
      </c>
      <c r="I456" s="650" t="s">
        <v>4077</v>
      </c>
      <c r="J456" s="650" t="s">
        <v>3872</v>
      </c>
      <c r="K456" s="650" t="s">
        <v>4078</v>
      </c>
      <c r="L456" s="651">
        <v>498.24</v>
      </c>
      <c r="M456" s="651">
        <v>1494.72</v>
      </c>
      <c r="N456" s="650">
        <v>3</v>
      </c>
      <c r="O456" s="731">
        <v>3</v>
      </c>
      <c r="P456" s="651">
        <v>498.24</v>
      </c>
      <c r="Q456" s="666">
        <v>0.33333333333333331</v>
      </c>
      <c r="R456" s="650">
        <v>1</v>
      </c>
      <c r="S456" s="666">
        <v>0.33333333333333331</v>
      </c>
      <c r="T456" s="731">
        <v>1</v>
      </c>
      <c r="U456" s="689">
        <v>0.33333333333333331</v>
      </c>
    </row>
    <row r="457" spans="1:21" ht="14.4" customHeight="1" x14ac:dyDescent="0.3">
      <c r="A457" s="649">
        <v>4</v>
      </c>
      <c r="B457" s="650" t="s">
        <v>3038</v>
      </c>
      <c r="C457" s="650">
        <v>89301042</v>
      </c>
      <c r="D457" s="729" t="s">
        <v>5236</v>
      </c>
      <c r="E457" s="730" t="s">
        <v>3383</v>
      </c>
      <c r="F457" s="650" t="s">
        <v>3365</v>
      </c>
      <c r="G457" s="650" t="s">
        <v>3823</v>
      </c>
      <c r="H457" s="650" t="s">
        <v>597</v>
      </c>
      <c r="I457" s="650" t="s">
        <v>4079</v>
      </c>
      <c r="J457" s="650" t="s">
        <v>4080</v>
      </c>
      <c r="K457" s="650" t="s">
        <v>4081</v>
      </c>
      <c r="L457" s="651">
        <v>1080</v>
      </c>
      <c r="M457" s="651">
        <v>2160</v>
      </c>
      <c r="N457" s="650">
        <v>2</v>
      </c>
      <c r="O457" s="731">
        <v>2</v>
      </c>
      <c r="P457" s="651">
        <v>2160</v>
      </c>
      <c r="Q457" s="666">
        <v>1</v>
      </c>
      <c r="R457" s="650">
        <v>2</v>
      </c>
      <c r="S457" s="666">
        <v>1</v>
      </c>
      <c r="T457" s="731">
        <v>2</v>
      </c>
      <c r="U457" s="689">
        <v>1</v>
      </c>
    </row>
    <row r="458" spans="1:21" ht="14.4" customHeight="1" x14ac:dyDescent="0.3">
      <c r="A458" s="649">
        <v>4</v>
      </c>
      <c r="B458" s="650" t="s">
        <v>3038</v>
      </c>
      <c r="C458" s="650">
        <v>89301042</v>
      </c>
      <c r="D458" s="729" t="s">
        <v>5236</v>
      </c>
      <c r="E458" s="730" t="s">
        <v>3383</v>
      </c>
      <c r="F458" s="650" t="s">
        <v>3365</v>
      </c>
      <c r="G458" s="650" t="s">
        <v>3823</v>
      </c>
      <c r="H458" s="650" t="s">
        <v>597</v>
      </c>
      <c r="I458" s="650" t="s">
        <v>4079</v>
      </c>
      <c r="J458" s="650" t="s">
        <v>4082</v>
      </c>
      <c r="K458" s="650" t="s">
        <v>4083</v>
      </c>
      <c r="L458" s="651">
        <v>1080</v>
      </c>
      <c r="M458" s="651">
        <v>2160</v>
      </c>
      <c r="N458" s="650">
        <v>2</v>
      </c>
      <c r="O458" s="731">
        <v>2</v>
      </c>
      <c r="P458" s="651">
        <v>2160</v>
      </c>
      <c r="Q458" s="666">
        <v>1</v>
      </c>
      <c r="R458" s="650">
        <v>2</v>
      </c>
      <c r="S458" s="666">
        <v>1</v>
      </c>
      <c r="T458" s="731">
        <v>2</v>
      </c>
      <c r="U458" s="689">
        <v>1</v>
      </c>
    </row>
    <row r="459" spans="1:21" ht="14.4" customHeight="1" x14ac:dyDescent="0.3">
      <c r="A459" s="649">
        <v>4</v>
      </c>
      <c r="B459" s="650" t="s">
        <v>3038</v>
      </c>
      <c r="C459" s="650">
        <v>89301042</v>
      </c>
      <c r="D459" s="729" t="s">
        <v>5236</v>
      </c>
      <c r="E459" s="730" t="s">
        <v>3383</v>
      </c>
      <c r="F459" s="650" t="s">
        <v>3365</v>
      </c>
      <c r="G459" s="650" t="s">
        <v>3823</v>
      </c>
      <c r="H459" s="650" t="s">
        <v>597</v>
      </c>
      <c r="I459" s="650" t="s">
        <v>4079</v>
      </c>
      <c r="J459" s="650" t="s">
        <v>4082</v>
      </c>
      <c r="K459" s="650" t="s">
        <v>4083</v>
      </c>
      <c r="L459" s="651">
        <v>540</v>
      </c>
      <c r="M459" s="651">
        <v>1080</v>
      </c>
      <c r="N459" s="650">
        <v>2</v>
      </c>
      <c r="O459" s="731">
        <v>2</v>
      </c>
      <c r="P459" s="651">
        <v>540</v>
      </c>
      <c r="Q459" s="666">
        <v>0.5</v>
      </c>
      <c r="R459" s="650">
        <v>1</v>
      </c>
      <c r="S459" s="666">
        <v>0.5</v>
      </c>
      <c r="T459" s="731">
        <v>1</v>
      </c>
      <c r="U459" s="689">
        <v>0.5</v>
      </c>
    </row>
    <row r="460" spans="1:21" ht="14.4" customHeight="1" x14ac:dyDescent="0.3">
      <c r="A460" s="649">
        <v>4</v>
      </c>
      <c r="B460" s="650" t="s">
        <v>3038</v>
      </c>
      <c r="C460" s="650">
        <v>89301042</v>
      </c>
      <c r="D460" s="729" t="s">
        <v>5236</v>
      </c>
      <c r="E460" s="730" t="s">
        <v>3383</v>
      </c>
      <c r="F460" s="650" t="s">
        <v>3365</v>
      </c>
      <c r="G460" s="650" t="s">
        <v>3823</v>
      </c>
      <c r="H460" s="650" t="s">
        <v>597</v>
      </c>
      <c r="I460" s="650" t="s">
        <v>4084</v>
      </c>
      <c r="J460" s="650" t="s">
        <v>3900</v>
      </c>
      <c r="K460" s="650" t="s">
        <v>4085</v>
      </c>
      <c r="L460" s="651">
        <v>1000</v>
      </c>
      <c r="M460" s="651">
        <v>1000</v>
      </c>
      <c r="N460" s="650">
        <v>1</v>
      </c>
      <c r="O460" s="731">
        <v>1</v>
      </c>
      <c r="P460" s="651">
        <v>1000</v>
      </c>
      <c r="Q460" s="666">
        <v>1</v>
      </c>
      <c r="R460" s="650">
        <v>1</v>
      </c>
      <c r="S460" s="666">
        <v>1</v>
      </c>
      <c r="T460" s="731">
        <v>1</v>
      </c>
      <c r="U460" s="689">
        <v>1</v>
      </c>
    </row>
    <row r="461" spans="1:21" ht="14.4" customHeight="1" x14ac:dyDescent="0.3">
      <c r="A461" s="649">
        <v>4</v>
      </c>
      <c r="B461" s="650" t="s">
        <v>3038</v>
      </c>
      <c r="C461" s="650">
        <v>89301042</v>
      </c>
      <c r="D461" s="729" t="s">
        <v>5236</v>
      </c>
      <c r="E461" s="730" t="s">
        <v>3383</v>
      </c>
      <c r="F461" s="650" t="s">
        <v>3365</v>
      </c>
      <c r="G461" s="650" t="s">
        <v>3823</v>
      </c>
      <c r="H461" s="650" t="s">
        <v>597</v>
      </c>
      <c r="I461" s="650" t="s">
        <v>4086</v>
      </c>
      <c r="J461" s="650" t="s">
        <v>4087</v>
      </c>
      <c r="K461" s="650" t="s">
        <v>4088</v>
      </c>
      <c r="L461" s="651">
        <v>957</v>
      </c>
      <c r="M461" s="651">
        <v>5742</v>
      </c>
      <c r="N461" s="650">
        <v>6</v>
      </c>
      <c r="O461" s="731">
        <v>2</v>
      </c>
      <c r="P461" s="651">
        <v>5742</v>
      </c>
      <c r="Q461" s="666">
        <v>1</v>
      </c>
      <c r="R461" s="650">
        <v>6</v>
      </c>
      <c r="S461" s="666">
        <v>1</v>
      </c>
      <c r="T461" s="731">
        <v>2</v>
      </c>
      <c r="U461" s="689">
        <v>1</v>
      </c>
    </row>
    <row r="462" spans="1:21" ht="14.4" customHeight="1" x14ac:dyDescent="0.3">
      <c r="A462" s="649">
        <v>4</v>
      </c>
      <c r="B462" s="650" t="s">
        <v>3038</v>
      </c>
      <c r="C462" s="650">
        <v>89301042</v>
      </c>
      <c r="D462" s="729" t="s">
        <v>5236</v>
      </c>
      <c r="E462" s="730" t="s">
        <v>3383</v>
      </c>
      <c r="F462" s="650" t="s">
        <v>3365</v>
      </c>
      <c r="G462" s="650" t="s">
        <v>3823</v>
      </c>
      <c r="H462" s="650" t="s">
        <v>597</v>
      </c>
      <c r="I462" s="650" t="s">
        <v>4089</v>
      </c>
      <c r="J462" s="650" t="s">
        <v>4090</v>
      </c>
      <c r="K462" s="650" t="s">
        <v>4091</v>
      </c>
      <c r="L462" s="651">
        <v>2816</v>
      </c>
      <c r="M462" s="651">
        <v>14080</v>
      </c>
      <c r="N462" s="650">
        <v>5</v>
      </c>
      <c r="O462" s="731">
        <v>1</v>
      </c>
      <c r="P462" s="651">
        <v>14080</v>
      </c>
      <c r="Q462" s="666">
        <v>1</v>
      </c>
      <c r="R462" s="650">
        <v>5</v>
      </c>
      <c r="S462" s="666">
        <v>1</v>
      </c>
      <c r="T462" s="731">
        <v>1</v>
      </c>
      <c r="U462" s="689">
        <v>1</v>
      </c>
    </row>
    <row r="463" spans="1:21" ht="14.4" customHeight="1" x14ac:dyDescent="0.3">
      <c r="A463" s="649">
        <v>4</v>
      </c>
      <c r="B463" s="650" t="s">
        <v>3038</v>
      </c>
      <c r="C463" s="650">
        <v>89301042</v>
      </c>
      <c r="D463" s="729" t="s">
        <v>5236</v>
      </c>
      <c r="E463" s="730" t="s">
        <v>3383</v>
      </c>
      <c r="F463" s="650" t="s">
        <v>3365</v>
      </c>
      <c r="G463" s="650" t="s">
        <v>3823</v>
      </c>
      <c r="H463" s="650" t="s">
        <v>597</v>
      </c>
      <c r="I463" s="650" t="s">
        <v>4092</v>
      </c>
      <c r="J463" s="650" t="s">
        <v>4093</v>
      </c>
      <c r="K463" s="650" t="s">
        <v>4094</v>
      </c>
      <c r="L463" s="651">
        <v>319</v>
      </c>
      <c r="M463" s="651">
        <v>2233</v>
      </c>
      <c r="N463" s="650">
        <v>7</v>
      </c>
      <c r="O463" s="731">
        <v>6</v>
      </c>
      <c r="P463" s="651">
        <v>2233</v>
      </c>
      <c r="Q463" s="666">
        <v>1</v>
      </c>
      <c r="R463" s="650">
        <v>7</v>
      </c>
      <c r="S463" s="666">
        <v>1</v>
      </c>
      <c r="T463" s="731">
        <v>6</v>
      </c>
      <c r="U463" s="689">
        <v>1</v>
      </c>
    </row>
    <row r="464" spans="1:21" ht="14.4" customHeight="1" x14ac:dyDescent="0.3">
      <c r="A464" s="649">
        <v>4</v>
      </c>
      <c r="B464" s="650" t="s">
        <v>3038</v>
      </c>
      <c r="C464" s="650">
        <v>89301042</v>
      </c>
      <c r="D464" s="729" t="s">
        <v>5236</v>
      </c>
      <c r="E464" s="730" t="s">
        <v>3383</v>
      </c>
      <c r="F464" s="650" t="s">
        <v>3365</v>
      </c>
      <c r="G464" s="650" t="s">
        <v>3823</v>
      </c>
      <c r="H464" s="650" t="s">
        <v>597</v>
      </c>
      <c r="I464" s="650" t="s">
        <v>4095</v>
      </c>
      <c r="J464" s="650" t="s">
        <v>3842</v>
      </c>
      <c r="K464" s="650" t="s">
        <v>4096</v>
      </c>
      <c r="L464" s="651">
        <v>2304</v>
      </c>
      <c r="M464" s="651">
        <v>32256</v>
      </c>
      <c r="N464" s="650">
        <v>14</v>
      </c>
      <c r="O464" s="731">
        <v>3</v>
      </c>
      <c r="P464" s="651">
        <v>32256</v>
      </c>
      <c r="Q464" s="666">
        <v>1</v>
      </c>
      <c r="R464" s="650">
        <v>14</v>
      </c>
      <c r="S464" s="666">
        <v>1</v>
      </c>
      <c r="T464" s="731">
        <v>3</v>
      </c>
      <c r="U464" s="689">
        <v>1</v>
      </c>
    </row>
    <row r="465" spans="1:21" ht="14.4" customHeight="1" x14ac:dyDescent="0.3">
      <c r="A465" s="649">
        <v>4</v>
      </c>
      <c r="B465" s="650" t="s">
        <v>3038</v>
      </c>
      <c r="C465" s="650">
        <v>89301042</v>
      </c>
      <c r="D465" s="729" t="s">
        <v>5236</v>
      </c>
      <c r="E465" s="730" t="s">
        <v>3383</v>
      </c>
      <c r="F465" s="650" t="s">
        <v>3365</v>
      </c>
      <c r="G465" s="650" t="s">
        <v>3823</v>
      </c>
      <c r="H465" s="650" t="s">
        <v>597</v>
      </c>
      <c r="I465" s="650" t="s">
        <v>4097</v>
      </c>
      <c r="J465" s="650" t="s">
        <v>4098</v>
      </c>
      <c r="K465" s="650" t="s">
        <v>4099</v>
      </c>
      <c r="L465" s="651">
        <v>479.84</v>
      </c>
      <c r="M465" s="651">
        <v>959.68</v>
      </c>
      <c r="N465" s="650">
        <v>2</v>
      </c>
      <c r="O465" s="731">
        <v>2</v>
      </c>
      <c r="P465" s="651">
        <v>959.68</v>
      </c>
      <c r="Q465" s="666">
        <v>1</v>
      </c>
      <c r="R465" s="650">
        <v>2</v>
      </c>
      <c r="S465" s="666">
        <v>1</v>
      </c>
      <c r="T465" s="731">
        <v>2</v>
      </c>
      <c r="U465" s="689">
        <v>1</v>
      </c>
    </row>
    <row r="466" spans="1:21" ht="14.4" customHeight="1" x14ac:dyDescent="0.3">
      <c r="A466" s="649">
        <v>4</v>
      </c>
      <c r="B466" s="650" t="s">
        <v>3038</v>
      </c>
      <c r="C466" s="650">
        <v>89301042</v>
      </c>
      <c r="D466" s="729" t="s">
        <v>5236</v>
      </c>
      <c r="E466" s="730" t="s">
        <v>3383</v>
      </c>
      <c r="F466" s="650" t="s">
        <v>3365</v>
      </c>
      <c r="G466" s="650" t="s">
        <v>3823</v>
      </c>
      <c r="H466" s="650" t="s">
        <v>597</v>
      </c>
      <c r="I466" s="650" t="s">
        <v>4100</v>
      </c>
      <c r="J466" s="650" t="s">
        <v>4101</v>
      </c>
      <c r="K466" s="650" t="s">
        <v>4102</v>
      </c>
      <c r="L466" s="651">
        <v>1781.3</v>
      </c>
      <c r="M466" s="651">
        <v>16031.699999999999</v>
      </c>
      <c r="N466" s="650">
        <v>9</v>
      </c>
      <c r="O466" s="731">
        <v>2</v>
      </c>
      <c r="P466" s="651">
        <v>16031.699999999999</v>
      </c>
      <c r="Q466" s="666">
        <v>1</v>
      </c>
      <c r="R466" s="650">
        <v>9</v>
      </c>
      <c r="S466" s="666">
        <v>1</v>
      </c>
      <c r="T466" s="731">
        <v>2</v>
      </c>
      <c r="U466" s="689">
        <v>1</v>
      </c>
    </row>
    <row r="467" spans="1:21" ht="14.4" customHeight="1" x14ac:dyDescent="0.3">
      <c r="A467" s="649">
        <v>4</v>
      </c>
      <c r="B467" s="650" t="s">
        <v>3038</v>
      </c>
      <c r="C467" s="650">
        <v>89301042</v>
      </c>
      <c r="D467" s="729" t="s">
        <v>5236</v>
      </c>
      <c r="E467" s="730" t="s">
        <v>3383</v>
      </c>
      <c r="F467" s="650" t="s">
        <v>3365</v>
      </c>
      <c r="G467" s="650" t="s">
        <v>3823</v>
      </c>
      <c r="H467" s="650" t="s">
        <v>597</v>
      </c>
      <c r="I467" s="650" t="s">
        <v>4103</v>
      </c>
      <c r="J467" s="650" t="s">
        <v>3960</v>
      </c>
      <c r="K467" s="650" t="s">
        <v>4104</v>
      </c>
      <c r="L467" s="651">
        <v>1987.45</v>
      </c>
      <c r="M467" s="651">
        <v>9937.25</v>
      </c>
      <c r="N467" s="650">
        <v>5</v>
      </c>
      <c r="O467" s="731">
        <v>2</v>
      </c>
      <c r="P467" s="651">
        <v>9937.25</v>
      </c>
      <c r="Q467" s="666">
        <v>1</v>
      </c>
      <c r="R467" s="650">
        <v>5</v>
      </c>
      <c r="S467" s="666">
        <v>1</v>
      </c>
      <c r="T467" s="731">
        <v>2</v>
      </c>
      <c r="U467" s="689">
        <v>1</v>
      </c>
    </row>
    <row r="468" spans="1:21" ht="14.4" customHeight="1" x14ac:dyDescent="0.3">
      <c r="A468" s="649">
        <v>4</v>
      </c>
      <c r="B468" s="650" t="s">
        <v>3038</v>
      </c>
      <c r="C468" s="650">
        <v>89301042</v>
      </c>
      <c r="D468" s="729" t="s">
        <v>5236</v>
      </c>
      <c r="E468" s="730" t="s">
        <v>3383</v>
      </c>
      <c r="F468" s="650" t="s">
        <v>3365</v>
      </c>
      <c r="G468" s="650" t="s">
        <v>3823</v>
      </c>
      <c r="H468" s="650" t="s">
        <v>597</v>
      </c>
      <c r="I468" s="650" t="s">
        <v>4105</v>
      </c>
      <c r="J468" s="650" t="s">
        <v>3965</v>
      </c>
      <c r="K468" s="650" t="s">
        <v>4106</v>
      </c>
      <c r="L468" s="651">
        <v>711.08</v>
      </c>
      <c r="M468" s="651">
        <v>4266.4800000000005</v>
      </c>
      <c r="N468" s="650">
        <v>6</v>
      </c>
      <c r="O468" s="731">
        <v>1</v>
      </c>
      <c r="P468" s="651">
        <v>4266.4800000000005</v>
      </c>
      <c r="Q468" s="666">
        <v>1</v>
      </c>
      <c r="R468" s="650">
        <v>6</v>
      </c>
      <c r="S468" s="666">
        <v>1</v>
      </c>
      <c r="T468" s="731">
        <v>1</v>
      </c>
      <c r="U468" s="689">
        <v>1</v>
      </c>
    </row>
    <row r="469" spans="1:21" ht="14.4" customHeight="1" x14ac:dyDescent="0.3">
      <c r="A469" s="649">
        <v>4</v>
      </c>
      <c r="B469" s="650" t="s">
        <v>3038</v>
      </c>
      <c r="C469" s="650">
        <v>89301042</v>
      </c>
      <c r="D469" s="729" t="s">
        <v>5236</v>
      </c>
      <c r="E469" s="730" t="s">
        <v>3383</v>
      </c>
      <c r="F469" s="650" t="s">
        <v>3365</v>
      </c>
      <c r="G469" s="650" t="s">
        <v>3823</v>
      </c>
      <c r="H469" s="650" t="s">
        <v>597</v>
      </c>
      <c r="I469" s="650" t="s">
        <v>4107</v>
      </c>
      <c r="J469" s="650" t="s">
        <v>4108</v>
      </c>
      <c r="K469" s="650" t="s">
        <v>4109</v>
      </c>
      <c r="L469" s="651">
        <v>720</v>
      </c>
      <c r="M469" s="651">
        <v>720</v>
      </c>
      <c r="N469" s="650">
        <v>1</v>
      </c>
      <c r="O469" s="731">
        <v>1</v>
      </c>
      <c r="P469" s="651">
        <v>720</v>
      </c>
      <c r="Q469" s="666">
        <v>1</v>
      </c>
      <c r="R469" s="650">
        <v>1</v>
      </c>
      <c r="S469" s="666">
        <v>1</v>
      </c>
      <c r="T469" s="731">
        <v>1</v>
      </c>
      <c r="U469" s="689">
        <v>1</v>
      </c>
    </row>
    <row r="470" spans="1:21" ht="14.4" customHeight="1" x14ac:dyDescent="0.3">
      <c r="A470" s="649">
        <v>4</v>
      </c>
      <c r="B470" s="650" t="s">
        <v>3038</v>
      </c>
      <c r="C470" s="650">
        <v>89301042</v>
      </c>
      <c r="D470" s="729" t="s">
        <v>5236</v>
      </c>
      <c r="E470" s="730" t="s">
        <v>3383</v>
      </c>
      <c r="F470" s="650" t="s">
        <v>3365</v>
      </c>
      <c r="G470" s="650" t="s">
        <v>3823</v>
      </c>
      <c r="H470" s="650" t="s">
        <v>597</v>
      </c>
      <c r="I470" s="650" t="s">
        <v>4110</v>
      </c>
      <c r="J470" s="650" t="s">
        <v>4111</v>
      </c>
      <c r="K470" s="650" t="s">
        <v>4112</v>
      </c>
      <c r="L470" s="651">
        <v>429.78</v>
      </c>
      <c r="M470" s="651">
        <v>429.78</v>
      </c>
      <c r="N470" s="650">
        <v>1</v>
      </c>
      <c r="O470" s="731">
        <v>1</v>
      </c>
      <c r="P470" s="651">
        <v>429.78</v>
      </c>
      <c r="Q470" s="666">
        <v>1</v>
      </c>
      <c r="R470" s="650">
        <v>1</v>
      </c>
      <c r="S470" s="666">
        <v>1</v>
      </c>
      <c r="T470" s="731">
        <v>1</v>
      </c>
      <c r="U470" s="689">
        <v>1</v>
      </c>
    </row>
    <row r="471" spans="1:21" ht="14.4" customHeight="1" x14ac:dyDescent="0.3">
      <c r="A471" s="649">
        <v>4</v>
      </c>
      <c r="B471" s="650" t="s">
        <v>3038</v>
      </c>
      <c r="C471" s="650">
        <v>89301042</v>
      </c>
      <c r="D471" s="729" t="s">
        <v>5236</v>
      </c>
      <c r="E471" s="730" t="s">
        <v>3383</v>
      </c>
      <c r="F471" s="650" t="s">
        <v>3365</v>
      </c>
      <c r="G471" s="650" t="s">
        <v>3823</v>
      </c>
      <c r="H471" s="650" t="s">
        <v>597</v>
      </c>
      <c r="I471" s="650" t="s">
        <v>4113</v>
      </c>
      <c r="J471" s="650" t="s">
        <v>4114</v>
      </c>
      <c r="K471" s="650" t="s">
        <v>4115</v>
      </c>
      <c r="L471" s="651">
        <v>761.3</v>
      </c>
      <c r="M471" s="651">
        <v>7613</v>
      </c>
      <c r="N471" s="650">
        <v>10</v>
      </c>
      <c r="O471" s="731">
        <v>2</v>
      </c>
      <c r="P471" s="651">
        <v>7613</v>
      </c>
      <c r="Q471" s="666">
        <v>1</v>
      </c>
      <c r="R471" s="650">
        <v>10</v>
      </c>
      <c r="S471" s="666">
        <v>1</v>
      </c>
      <c r="T471" s="731">
        <v>2</v>
      </c>
      <c r="U471" s="689">
        <v>1</v>
      </c>
    </row>
    <row r="472" spans="1:21" ht="14.4" customHeight="1" x14ac:dyDescent="0.3">
      <c r="A472" s="649">
        <v>4</v>
      </c>
      <c r="B472" s="650" t="s">
        <v>3038</v>
      </c>
      <c r="C472" s="650">
        <v>89301042</v>
      </c>
      <c r="D472" s="729" t="s">
        <v>5236</v>
      </c>
      <c r="E472" s="730" t="s">
        <v>3383</v>
      </c>
      <c r="F472" s="650" t="s">
        <v>3365</v>
      </c>
      <c r="G472" s="650" t="s">
        <v>3823</v>
      </c>
      <c r="H472" s="650" t="s">
        <v>597</v>
      </c>
      <c r="I472" s="650" t="s">
        <v>4116</v>
      </c>
      <c r="J472" s="650" t="s">
        <v>4117</v>
      </c>
      <c r="K472" s="650" t="s">
        <v>4118</v>
      </c>
      <c r="L472" s="651">
        <v>3000</v>
      </c>
      <c r="M472" s="651">
        <v>33000</v>
      </c>
      <c r="N472" s="650">
        <v>11</v>
      </c>
      <c r="O472" s="731">
        <v>4</v>
      </c>
      <c r="P472" s="651">
        <v>33000</v>
      </c>
      <c r="Q472" s="666">
        <v>1</v>
      </c>
      <c r="R472" s="650">
        <v>11</v>
      </c>
      <c r="S472" s="666">
        <v>1</v>
      </c>
      <c r="T472" s="731">
        <v>4</v>
      </c>
      <c r="U472" s="689">
        <v>1</v>
      </c>
    </row>
    <row r="473" spans="1:21" ht="14.4" customHeight="1" x14ac:dyDescent="0.3">
      <c r="A473" s="649">
        <v>4</v>
      </c>
      <c r="B473" s="650" t="s">
        <v>3038</v>
      </c>
      <c r="C473" s="650">
        <v>89301042</v>
      </c>
      <c r="D473" s="729" t="s">
        <v>5236</v>
      </c>
      <c r="E473" s="730" t="s">
        <v>3383</v>
      </c>
      <c r="F473" s="650" t="s">
        <v>3365</v>
      </c>
      <c r="G473" s="650" t="s">
        <v>3823</v>
      </c>
      <c r="H473" s="650" t="s">
        <v>597</v>
      </c>
      <c r="I473" s="650" t="s">
        <v>4119</v>
      </c>
      <c r="J473" s="650" t="s">
        <v>4117</v>
      </c>
      <c r="K473" s="650" t="s">
        <v>4120</v>
      </c>
      <c r="L473" s="651">
        <v>3000</v>
      </c>
      <c r="M473" s="651">
        <v>9000</v>
      </c>
      <c r="N473" s="650">
        <v>3</v>
      </c>
      <c r="O473" s="731">
        <v>2</v>
      </c>
      <c r="P473" s="651">
        <v>9000</v>
      </c>
      <c r="Q473" s="666">
        <v>1</v>
      </c>
      <c r="R473" s="650">
        <v>3</v>
      </c>
      <c r="S473" s="666">
        <v>1</v>
      </c>
      <c r="T473" s="731">
        <v>2</v>
      </c>
      <c r="U473" s="689">
        <v>1</v>
      </c>
    </row>
    <row r="474" spans="1:21" ht="14.4" customHeight="1" x14ac:dyDescent="0.3">
      <c r="A474" s="649">
        <v>4</v>
      </c>
      <c r="B474" s="650" t="s">
        <v>3038</v>
      </c>
      <c r="C474" s="650">
        <v>89301042</v>
      </c>
      <c r="D474" s="729" t="s">
        <v>5236</v>
      </c>
      <c r="E474" s="730" t="s">
        <v>3383</v>
      </c>
      <c r="F474" s="650" t="s">
        <v>3365</v>
      </c>
      <c r="G474" s="650" t="s">
        <v>3823</v>
      </c>
      <c r="H474" s="650" t="s">
        <v>597</v>
      </c>
      <c r="I474" s="650" t="s">
        <v>4121</v>
      </c>
      <c r="J474" s="650" t="s">
        <v>4122</v>
      </c>
      <c r="K474" s="650" t="s">
        <v>3688</v>
      </c>
      <c r="L474" s="651">
        <v>556.46</v>
      </c>
      <c r="M474" s="651">
        <v>6677.52</v>
      </c>
      <c r="N474" s="650">
        <v>12</v>
      </c>
      <c r="O474" s="731">
        <v>9</v>
      </c>
      <c r="P474" s="651">
        <v>6121.06</v>
      </c>
      <c r="Q474" s="666">
        <v>0.91666666666666663</v>
      </c>
      <c r="R474" s="650">
        <v>11</v>
      </c>
      <c r="S474" s="666">
        <v>0.91666666666666663</v>
      </c>
      <c r="T474" s="731">
        <v>8</v>
      </c>
      <c r="U474" s="689">
        <v>0.88888888888888884</v>
      </c>
    </row>
    <row r="475" spans="1:21" ht="14.4" customHeight="1" x14ac:dyDescent="0.3">
      <c r="A475" s="649">
        <v>4</v>
      </c>
      <c r="B475" s="650" t="s">
        <v>3038</v>
      </c>
      <c r="C475" s="650">
        <v>89301042</v>
      </c>
      <c r="D475" s="729" t="s">
        <v>5236</v>
      </c>
      <c r="E475" s="730" t="s">
        <v>3383</v>
      </c>
      <c r="F475" s="650" t="s">
        <v>3365</v>
      </c>
      <c r="G475" s="650" t="s">
        <v>3823</v>
      </c>
      <c r="H475" s="650" t="s">
        <v>597</v>
      </c>
      <c r="I475" s="650" t="s">
        <v>4123</v>
      </c>
      <c r="J475" s="650" t="s">
        <v>4124</v>
      </c>
      <c r="K475" s="650" t="s">
        <v>4125</v>
      </c>
      <c r="L475" s="651">
        <v>1248</v>
      </c>
      <c r="M475" s="651">
        <v>29952</v>
      </c>
      <c r="N475" s="650">
        <v>24</v>
      </c>
      <c r="O475" s="731">
        <v>9</v>
      </c>
      <c r="P475" s="651">
        <v>26208</v>
      </c>
      <c r="Q475" s="666">
        <v>0.875</v>
      </c>
      <c r="R475" s="650">
        <v>21</v>
      </c>
      <c r="S475" s="666">
        <v>0.875</v>
      </c>
      <c r="T475" s="731">
        <v>8</v>
      </c>
      <c r="U475" s="689">
        <v>0.88888888888888884</v>
      </c>
    </row>
    <row r="476" spans="1:21" ht="14.4" customHeight="1" x14ac:dyDescent="0.3">
      <c r="A476" s="649">
        <v>4</v>
      </c>
      <c r="B476" s="650" t="s">
        <v>3038</v>
      </c>
      <c r="C476" s="650">
        <v>89301042</v>
      </c>
      <c r="D476" s="729" t="s">
        <v>5236</v>
      </c>
      <c r="E476" s="730" t="s">
        <v>3383</v>
      </c>
      <c r="F476" s="650" t="s">
        <v>3365</v>
      </c>
      <c r="G476" s="650" t="s">
        <v>3823</v>
      </c>
      <c r="H476" s="650" t="s">
        <v>597</v>
      </c>
      <c r="I476" s="650" t="s">
        <v>4126</v>
      </c>
      <c r="J476" s="650" t="s">
        <v>4127</v>
      </c>
      <c r="K476" s="650" t="s">
        <v>4088</v>
      </c>
      <c r="L476" s="651">
        <v>891</v>
      </c>
      <c r="M476" s="651">
        <v>891</v>
      </c>
      <c r="N476" s="650">
        <v>1</v>
      </c>
      <c r="O476" s="731">
        <v>1</v>
      </c>
      <c r="P476" s="651">
        <v>891</v>
      </c>
      <c r="Q476" s="666">
        <v>1</v>
      </c>
      <c r="R476" s="650">
        <v>1</v>
      </c>
      <c r="S476" s="666">
        <v>1</v>
      </c>
      <c r="T476" s="731">
        <v>1</v>
      </c>
      <c r="U476" s="689">
        <v>1</v>
      </c>
    </row>
    <row r="477" spans="1:21" ht="14.4" customHeight="1" x14ac:dyDescent="0.3">
      <c r="A477" s="649">
        <v>4</v>
      </c>
      <c r="B477" s="650" t="s">
        <v>3038</v>
      </c>
      <c r="C477" s="650">
        <v>89301042</v>
      </c>
      <c r="D477" s="729" t="s">
        <v>5236</v>
      </c>
      <c r="E477" s="730" t="s">
        <v>3383</v>
      </c>
      <c r="F477" s="650" t="s">
        <v>3365</v>
      </c>
      <c r="G477" s="650" t="s">
        <v>3823</v>
      </c>
      <c r="H477" s="650" t="s">
        <v>597</v>
      </c>
      <c r="I477" s="650" t="s">
        <v>4128</v>
      </c>
      <c r="J477" s="650" t="s">
        <v>3897</v>
      </c>
      <c r="K477" s="650" t="s">
        <v>4129</v>
      </c>
      <c r="L477" s="651">
        <v>2473.21</v>
      </c>
      <c r="M477" s="651">
        <v>2473.21</v>
      </c>
      <c r="N477" s="650">
        <v>1</v>
      </c>
      <c r="O477" s="731">
        <v>1</v>
      </c>
      <c r="P477" s="651">
        <v>2473.21</v>
      </c>
      <c r="Q477" s="666">
        <v>1</v>
      </c>
      <c r="R477" s="650">
        <v>1</v>
      </c>
      <c r="S477" s="666">
        <v>1</v>
      </c>
      <c r="T477" s="731">
        <v>1</v>
      </c>
      <c r="U477" s="689">
        <v>1</v>
      </c>
    </row>
    <row r="478" spans="1:21" ht="14.4" customHeight="1" x14ac:dyDescent="0.3">
      <c r="A478" s="649">
        <v>4</v>
      </c>
      <c r="B478" s="650" t="s">
        <v>3038</v>
      </c>
      <c r="C478" s="650">
        <v>89301042</v>
      </c>
      <c r="D478" s="729" t="s">
        <v>5236</v>
      </c>
      <c r="E478" s="730" t="s">
        <v>3383</v>
      </c>
      <c r="F478" s="650" t="s">
        <v>3365</v>
      </c>
      <c r="G478" s="650" t="s">
        <v>3823</v>
      </c>
      <c r="H478" s="650" t="s">
        <v>597</v>
      </c>
      <c r="I478" s="650" t="s">
        <v>4130</v>
      </c>
      <c r="J478" s="650" t="s">
        <v>3944</v>
      </c>
      <c r="K478" s="650" t="s">
        <v>4131</v>
      </c>
      <c r="L478" s="651">
        <v>761.3</v>
      </c>
      <c r="M478" s="651">
        <v>4567.7999999999993</v>
      </c>
      <c r="N478" s="650">
        <v>6</v>
      </c>
      <c r="O478" s="731">
        <v>3</v>
      </c>
      <c r="P478" s="651">
        <v>4567.7999999999993</v>
      </c>
      <c r="Q478" s="666">
        <v>1</v>
      </c>
      <c r="R478" s="650">
        <v>6</v>
      </c>
      <c r="S478" s="666">
        <v>1</v>
      </c>
      <c r="T478" s="731">
        <v>3</v>
      </c>
      <c r="U478" s="689">
        <v>1</v>
      </c>
    </row>
    <row r="479" spans="1:21" ht="14.4" customHeight="1" x14ac:dyDescent="0.3">
      <c r="A479" s="649">
        <v>4</v>
      </c>
      <c r="B479" s="650" t="s">
        <v>3038</v>
      </c>
      <c r="C479" s="650">
        <v>89301042</v>
      </c>
      <c r="D479" s="729" t="s">
        <v>5236</v>
      </c>
      <c r="E479" s="730" t="s">
        <v>3383</v>
      </c>
      <c r="F479" s="650" t="s">
        <v>3365</v>
      </c>
      <c r="G479" s="650" t="s">
        <v>3823</v>
      </c>
      <c r="H479" s="650" t="s">
        <v>597</v>
      </c>
      <c r="I479" s="650" t="s">
        <v>4132</v>
      </c>
      <c r="J479" s="650" t="s">
        <v>4133</v>
      </c>
      <c r="K479" s="650" t="s">
        <v>4134</v>
      </c>
      <c r="L479" s="651">
        <v>4748.2</v>
      </c>
      <c r="M479" s="651">
        <v>23741</v>
      </c>
      <c r="N479" s="650">
        <v>5</v>
      </c>
      <c r="O479" s="731">
        <v>2</v>
      </c>
      <c r="P479" s="651">
        <v>9496.4</v>
      </c>
      <c r="Q479" s="666">
        <v>0.39999999999999997</v>
      </c>
      <c r="R479" s="650">
        <v>2</v>
      </c>
      <c r="S479" s="666">
        <v>0.4</v>
      </c>
      <c r="T479" s="731">
        <v>1</v>
      </c>
      <c r="U479" s="689">
        <v>0.5</v>
      </c>
    </row>
    <row r="480" spans="1:21" ht="14.4" customHeight="1" x14ac:dyDescent="0.3">
      <c r="A480" s="649">
        <v>4</v>
      </c>
      <c r="B480" s="650" t="s">
        <v>3038</v>
      </c>
      <c r="C480" s="650">
        <v>89301042</v>
      </c>
      <c r="D480" s="729" t="s">
        <v>5236</v>
      </c>
      <c r="E480" s="730" t="s">
        <v>3383</v>
      </c>
      <c r="F480" s="650" t="s">
        <v>3365</v>
      </c>
      <c r="G480" s="650" t="s">
        <v>3823</v>
      </c>
      <c r="H480" s="650" t="s">
        <v>597</v>
      </c>
      <c r="I480" s="650" t="s">
        <v>4135</v>
      </c>
      <c r="J480" s="650" t="s">
        <v>4136</v>
      </c>
      <c r="K480" s="650" t="s">
        <v>4137</v>
      </c>
      <c r="L480" s="651">
        <v>1500.3</v>
      </c>
      <c r="M480" s="651">
        <v>24004.799999999999</v>
      </c>
      <c r="N480" s="650">
        <v>16</v>
      </c>
      <c r="O480" s="731">
        <v>5</v>
      </c>
      <c r="P480" s="651">
        <v>18003.599999999999</v>
      </c>
      <c r="Q480" s="666">
        <v>0.75</v>
      </c>
      <c r="R480" s="650">
        <v>12</v>
      </c>
      <c r="S480" s="666">
        <v>0.75</v>
      </c>
      <c r="T480" s="731">
        <v>3</v>
      </c>
      <c r="U480" s="689">
        <v>0.6</v>
      </c>
    </row>
    <row r="481" spans="1:21" ht="14.4" customHeight="1" x14ac:dyDescent="0.3">
      <c r="A481" s="649">
        <v>4</v>
      </c>
      <c r="B481" s="650" t="s">
        <v>3038</v>
      </c>
      <c r="C481" s="650">
        <v>89301042</v>
      </c>
      <c r="D481" s="729" t="s">
        <v>5236</v>
      </c>
      <c r="E481" s="730" t="s">
        <v>3383</v>
      </c>
      <c r="F481" s="650" t="s">
        <v>3365</v>
      </c>
      <c r="G481" s="650" t="s">
        <v>3823</v>
      </c>
      <c r="H481" s="650" t="s">
        <v>597</v>
      </c>
      <c r="I481" s="650" t="s">
        <v>4138</v>
      </c>
      <c r="J481" s="650" t="s">
        <v>4139</v>
      </c>
      <c r="K481" s="650" t="s">
        <v>4140</v>
      </c>
      <c r="L481" s="651">
        <v>3000</v>
      </c>
      <c r="M481" s="651">
        <v>42000</v>
      </c>
      <c r="N481" s="650">
        <v>14</v>
      </c>
      <c r="O481" s="731">
        <v>5</v>
      </c>
      <c r="P481" s="651">
        <v>36000</v>
      </c>
      <c r="Q481" s="666">
        <v>0.8571428571428571</v>
      </c>
      <c r="R481" s="650">
        <v>12</v>
      </c>
      <c r="S481" s="666">
        <v>0.8571428571428571</v>
      </c>
      <c r="T481" s="731">
        <v>4</v>
      </c>
      <c r="U481" s="689">
        <v>0.8</v>
      </c>
    </row>
    <row r="482" spans="1:21" ht="14.4" customHeight="1" x14ac:dyDescent="0.3">
      <c r="A482" s="649">
        <v>4</v>
      </c>
      <c r="B482" s="650" t="s">
        <v>3038</v>
      </c>
      <c r="C482" s="650">
        <v>89301042</v>
      </c>
      <c r="D482" s="729" t="s">
        <v>5236</v>
      </c>
      <c r="E482" s="730" t="s">
        <v>3383</v>
      </c>
      <c r="F482" s="650" t="s">
        <v>3365</v>
      </c>
      <c r="G482" s="650" t="s">
        <v>3823</v>
      </c>
      <c r="H482" s="650" t="s">
        <v>597</v>
      </c>
      <c r="I482" s="650" t="s">
        <v>4141</v>
      </c>
      <c r="J482" s="650" t="s">
        <v>4142</v>
      </c>
      <c r="K482" s="650" t="s">
        <v>4143</v>
      </c>
      <c r="L482" s="651">
        <v>3000</v>
      </c>
      <c r="M482" s="651">
        <v>6000</v>
      </c>
      <c r="N482" s="650">
        <v>2</v>
      </c>
      <c r="O482" s="731">
        <v>1</v>
      </c>
      <c r="P482" s="651">
        <v>6000</v>
      </c>
      <c r="Q482" s="666">
        <v>1</v>
      </c>
      <c r="R482" s="650">
        <v>2</v>
      </c>
      <c r="S482" s="666">
        <v>1</v>
      </c>
      <c r="T482" s="731">
        <v>1</v>
      </c>
      <c r="U482" s="689">
        <v>1</v>
      </c>
    </row>
    <row r="483" spans="1:21" ht="14.4" customHeight="1" x14ac:dyDescent="0.3">
      <c r="A483" s="649">
        <v>4</v>
      </c>
      <c r="B483" s="650" t="s">
        <v>3038</v>
      </c>
      <c r="C483" s="650">
        <v>89301042</v>
      </c>
      <c r="D483" s="729" t="s">
        <v>5236</v>
      </c>
      <c r="E483" s="730" t="s">
        <v>3383</v>
      </c>
      <c r="F483" s="650" t="s">
        <v>3365</v>
      </c>
      <c r="G483" s="650" t="s">
        <v>3823</v>
      </c>
      <c r="H483" s="650" t="s">
        <v>597</v>
      </c>
      <c r="I483" s="650" t="s">
        <v>4144</v>
      </c>
      <c r="J483" s="650" t="s">
        <v>4145</v>
      </c>
      <c r="K483" s="650" t="s">
        <v>4146</v>
      </c>
      <c r="L483" s="651">
        <v>1500.3</v>
      </c>
      <c r="M483" s="651">
        <v>9001.7999999999993</v>
      </c>
      <c r="N483" s="650">
        <v>6</v>
      </c>
      <c r="O483" s="731">
        <v>1</v>
      </c>
      <c r="P483" s="651">
        <v>9001.7999999999993</v>
      </c>
      <c r="Q483" s="666">
        <v>1</v>
      </c>
      <c r="R483" s="650">
        <v>6</v>
      </c>
      <c r="S483" s="666">
        <v>1</v>
      </c>
      <c r="T483" s="731">
        <v>1</v>
      </c>
      <c r="U483" s="689">
        <v>1</v>
      </c>
    </row>
    <row r="484" spans="1:21" ht="14.4" customHeight="1" x14ac:dyDescent="0.3">
      <c r="A484" s="649">
        <v>4</v>
      </c>
      <c r="B484" s="650" t="s">
        <v>3038</v>
      </c>
      <c r="C484" s="650">
        <v>89301042</v>
      </c>
      <c r="D484" s="729" t="s">
        <v>5236</v>
      </c>
      <c r="E484" s="730" t="s">
        <v>3383</v>
      </c>
      <c r="F484" s="650" t="s">
        <v>3365</v>
      </c>
      <c r="G484" s="650" t="s">
        <v>3823</v>
      </c>
      <c r="H484" s="650" t="s">
        <v>597</v>
      </c>
      <c r="I484" s="650" t="s">
        <v>4147</v>
      </c>
      <c r="J484" s="650" t="s">
        <v>4148</v>
      </c>
      <c r="K484" s="650" t="s">
        <v>4149</v>
      </c>
      <c r="L484" s="651">
        <v>2412.9</v>
      </c>
      <c r="M484" s="651">
        <v>33780.600000000006</v>
      </c>
      <c r="N484" s="650">
        <v>14</v>
      </c>
      <c r="O484" s="731">
        <v>3</v>
      </c>
      <c r="P484" s="651">
        <v>19303.2</v>
      </c>
      <c r="Q484" s="666">
        <v>0.5714285714285714</v>
      </c>
      <c r="R484" s="650">
        <v>8</v>
      </c>
      <c r="S484" s="666">
        <v>0.5714285714285714</v>
      </c>
      <c r="T484" s="731">
        <v>2</v>
      </c>
      <c r="U484" s="689">
        <v>0.66666666666666663</v>
      </c>
    </row>
    <row r="485" spans="1:21" ht="14.4" customHeight="1" x14ac:dyDescent="0.3">
      <c r="A485" s="649">
        <v>4</v>
      </c>
      <c r="B485" s="650" t="s">
        <v>3038</v>
      </c>
      <c r="C485" s="650">
        <v>89301042</v>
      </c>
      <c r="D485" s="729" t="s">
        <v>5236</v>
      </c>
      <c r="E485" s="730" t="s">
        <v>3383</v>
      </c>
      <c r="F485" s="650" t="s">
        <v>3365</v>
      </c>
      <c r="G485" s="650" t="s">
        <v>3823</v>
      </c>
      <c r="H485" s="650" t="s">
        <v>597</v>
      </c>
      <c r="I485" s="650" t="s">
        <v>4150</v>
      </c>
      <c r="J485" s="650" t="s">
        <v>4151</v>
      </c>
      <c r="K485" s="650" t="s">
        <v>4152</v>
      </c>
      <c r="L485" s="651">
        <v>5343.79</v>
      </c>
      <c r="M485" s="651">
        <v>10687.58</v>
      </c>
      <c r="N485" s="650">
        <v>2</v>
      </c>
      <c r="O485" s="731">
        <v>2</v>
      </c>
      <c r="P485" s="651">
        <v>10687.58</v>
      </c>
      <c r="Q485" s="666">
        <v>1</v>
      </c>
      <c r="R485" s="650">
        <v>2</v>
      </c>
      <c r="S485" s="666">
        <v>1</v>
      </c>
      <c r="T485" s="731">
        <v>2</v>
      </c>
      <c r="U485" s="689">
        <v>1</v>
      </c>
    </row>
    <row r="486" spans="1:21" ht="14.4" customHeight="1" x14ac:dyDescent="0.3">
      <c r="A486" s="649">
        <v>4</v>
      </c>
      <c r="B486" s="650" t="s">
        <v>3038</v>
      </c>
      <c r="C486" s="650">
        <v>89301042</v>
      </c>
      <c r="D486" s="729" t="s">
        <v>5236</v>
      </c>
      <c r="E486" s="730" t="s">
        <v>3383</v>
      </c>
      <c r="F486" s="650" t="s">
        <v>3365</v>
      </c>
      <c r="G486" s="650" t="s">
        <v>3823</v>
      </c>
      <c r="H486" s="650" t="s">
        <v>597</v>
      </c>
      <c r="I486" s="650" t="s">
        <v>4153</v>
      </c>
      <c r="J486" s="650" t="s">
        <v>4087</v>
      </c>
      <c r="K486" s="650" t="s">
        <v>4154</v>
      </c>
      <c r="L486" s="651">
        <v>871</v>
      </c>
      <c r="M486" s="651">
        <v>5226</v>
      </c>
      <c r="N486" s="650">
        <v>6</v>
      </c>
      <c r="O486" s="731">
        <v>1</v>
      </c>
      <c r="P486" s="651">
        <v>5226</v>
      </c>
      <c r="Q486" s="666">
        <v>1</v>
      </c>
      <c r="R486" s="650">
        <v>6</v>
      </c>
      <c r="S486" s="666">
        <v>1</v>
      </c>
      <c r="T486" s="731">
        <v>1</v>
      </c>
      <c r="U486" s="689">
        <v>1</v>
      </c>
    </row>
    <row r="487" spans="1:21" ht="14.4" customHeight="1" x14ac:dyDescent="0.3">
      <c r="A487" s="649">
        <v>4</v>
      </c>
      <c r="B487" s="650" t="s">
        <v>3038</v>
      </c>
      <c r="C487" s="650">
        <v>89301042</v>
      </c>
      <c r="D487" s="729" t="s">
        <v>5236</v>
      </c>
      <c r="E487" s="730" t="s">
        <v>3383</v>
      </c>
      <c r="F487" s="650" t="s">
        <v>3365</v>
      </c>
      <c r="G487" s="650" t="s">
        <v>3823</v>
      </c>
      <c r="H487" s="650" t="s">
        <v>597</v>
      </c>
      <c r="I487" s="650" t="s">
        <v>4155</v>
      </c>
      <c r="J487" s="650" t="s">
        <v>3939</v>
      </c>
      <c r="K487" s="650" t="s">
        <v>4156</v>
      </c>
      <c r="L487" s="651">
        <v>1500.3</v>
      </c>
      <c r="M487" s="651">
        <v>3000.6</v>
      </c>
      <c r="N487" s="650">
        <v>2</v>
      </c>
      <c r="O487" s="731">
        <v>1</v>
      </c>
      <c r="P487" s="651">
        <v>3000.6</v>
      </c>
      <c r="Q487" s="666">
        <v>1</v>
      </c>
      <c r="R487" s="650">
        <v>2</v>
      </c>
      <c r="S487" s="666">
        <v>1</v>
      </c>
      <c r="T487" s="731">
        <v>1</v>
      </c>
      <c r="U487" s="689">
        <v>1</v>
      </c>
    </row>
    <row r="488" spans="1:21" ht="14.4" customHeight="1" x14ac:dyDescent="0.3">
      <c r="A488" s="649">
        <v>4</v>
      </c>
      <c r="B488" s="650" t="s">
        <v>3038</v>
      </c>
      <c r="C488" s="650">
        <v>89301042</v>
      </c>
      <c r="D488" s="729" t="s">
        <v>5236</v>
      </c>
      <c r="E488" s="730" t="s">
        <v>3383</v>
      </c>
      <c r="F488" s="650" t="s">
        <v>3365</v>
      </c>
      <c r="G488" s="650" t="s">
        <v>3823</v>
      </c>
      <c r="H488" s="650" t="s">
        <v>597</v>
      </c>
      <c r="I488" s="650" t="s">
        <v>4157</v>
      </c>
      <c r="J488" s="650" t="s">
        <v>4158</v>
      </c>
      <c r="K488" s="650" t="s">
        <v>4159</v>
      </c>
      <c r="L488" s="651">
        <v>2412.9</v>
      </c>
      <c r="M488" s="651">
        <v>28954.800000000003</v>
      </c>
      <c r="N488" s="650">
        <v>12</v>
      </c>
      <c r="O488" s="731">
        <v>2</v>
      </c>
      <c r="P488" s="651">
        <v>14477.400000000001</v>
      </c>
      <c r="Q488" s="666">
        <v>0.5</v>
      </c>
      <c r="R488" s="650">
        <v>6</v>
      </c>
      <c r="S488" s="666">
        <v>0.5</v>
      </c>
      <c r="T488" s="731">
        <v>1</v>
      </c>
      <c r="U488" s="689">
        <v>0.5</v>
      </c>
    </row>
    <row r="489" spans="1:21" ht="14.4" customHeight="1" x14ac:dyDescent="0.3">
      <c r="A489" s="649">
        <v>4</v>
      </c>
      <c r="B489" s="650" t="s">
        <v>3038</v>
      </c>
      <c r="C489" s="650">
        <v>89301042</v>
      </c>
      <c r="D489" s="729" t="s">
        <v>5236</v>
      </c>
      <c r="E489" s="730" t="s">
        <v>3383</v>
      </c>
      <c r="F489" s="650" t="s">
        <v>3365</v>
      </c>
      <c r="G489" s="650" t="s">
        <v>3823</v>
      </c>
      <c r="H489" s="650" t="s">
        <v>597</v>
      </c>
      <c r="I489" s="650" t="s">
        <v>4160</v>
      </c>
      <c r="J489" s="650" t="s">
        <v>4161</v>
      </c>
      <c r="K489" s="650" t="s">
        <v>4162</v>
      </c>
      <c r="L489" s="651">
        <v>2284</v>
      </c>
      <c r="M489" s="651">
        <v>4568</v>
      </c>
      <c r="N489" s="650">
        <v>2</v>
      </c>
      <c r="O489" s="731">
        <v>1</v>
      </c>
      <c r="P489" s="651">
        <v>4568</v>
      </c>
      <c r="Q489" s="666">
        <v>1</v>
      </c>
      <c r="R489" s="650">
        <v>2</v>
      </c>
      <c r="S489" s="666">
        <v>1</v>
      </c>
      <c r="T489" s="731">
        <v>1</v>
      </c>
      <c r="U489" s="689">
        <v>1</v>
      </c>
    </row>
    <row r="490" spans="1:21" ht="14.4" customHeight="1" x14ac:dyDescent="0.3">
      <c r="A490" s="649">
        <v>4</v>
      </c>
      <c r="B490" s="650" t="s">
        <v>3038</v>
      </c>
      <c r="C490" s="650">
        <v>89301042</v>
      </c>
      <c r="D490" s="729" t="s">
        <v>5236</v>
      </c>
      <c r="E490" s="730" t="s">
        <v>3383</v>
      </c>
      <c r="F490" s="650" t="s">
        <v>3365</v>
      </c>
      <c r="G490" s="650" t="s">
        <v>3823</v>
      </c>
      <c r="H490" s="650" t="s">
        <v>597</v>
      </c>
      <c r="I490" s="650" t="s">
        <v>4163</v>
      </c>
      <c r="J490" s="650" t="s">
        <v>4164</v>
      </c>
      <c r="K490" s="650" t="s">
        <v>4165</v>
      </c>
      <c r="L490" s="651">
        <v>595.1</v>
      </c>
      <c r="M490" s="651">
        <v>2380.4</v>
      </c>
      <c r="N490" s="650">
        <v>4</v>
      </c>
      <c r="O490" s="731">
        <v>1</v>
      </c>
      <c r="P490" s="651">
        <v>2380.4</v>
      </c>
      <c r="Q490" s="666">
        <v>1</v>
      </c>
      <c r="R490" s="650">
        <v>4</v>
      </c>
      <c r="S490" s="666">
        <v>1</v>
      </c>
      <c r="T490" s="731">
        <v>1</v>
      </c>
      <c r="U490" s="689">
        <v>1</v>
      </c>
    </row>
    <row r="491" spans="1:21" ht="14.4" customHeight="1" x14ac:dyDescent="0.3">
      <c r="A491" s="649">
        <v>4</v>
      </c>
      <c r="B491" s="650" t="s">
        <v>3038</v>
      </c>
      <c r="C491" s="650">
        <v>89301042</v>
      </c>
      <c r="D491" s="729" t="s">
        <v>5236</v>
      </c>
      <c r="E491" s="730" t="s">
        <v>3383</v>
      </c>
      <c r="F491" s="650" t="s">
        <v>3365</v>
      </c>
      <c r="G491" s="650" t="s">
        <v>3823</v>
      </c>
      <c r="H491" s="650" t="s">
        <v>597</v>
      </c>
      <c r="I491" s="650" t="s">
        <v>4166</v>
      </c>
      <c r="J491" s="650" t="s">
        <v>3944</v>
      </c>
      <c r="K491" s="650" t="s">
        <v>4167</v>
      </c>
      <c r="L491" s="651">
        <v>1954.7</v>
      </c>
      <c r="M491" s="651">
        <v>5864.1</v>
      </c>
      <c r="N491" s="650">
        <v>3</v>
      </c>
      <c r="O491" s="731">
        <v>1</v>
      </c>
      <c r="P491" s="651">
        <v>5864.1</v>
      </c>
      <c r="Q491" s="666">
        <v>1</v>
      </c>
      <c r="R491" s="650">
        <v>3</v>
      </c>
      <c r="S491" s="666">
        <v>1</v>
      </c>
      <c r="T491" s="731">
        <v>1</v>
      </c>
      <c r="U491" s="689">
        <v>1</v>
      </c>
    </row>
    <row r="492" spans="1:21" ht="14.4" customHeight="1" x14ac:dyDescent="0.3">
      <c r="A492" s="649">
        <v>4</v>
      </c>
      <c r="B492" s="650" t="s">
        <v>3038</v>
      </c>
      <c r="C492" s="650">
        <v>89301042</v>
      </c>
      <c r="D492" s="729" t="s">
        <v>5236</v>
      </c>
      <c r="E492" s="730" t="s">
        <v>3383</v>
      </c>
      <c r="F492" s="650" t="s">
        <v>3365</v>
      </c>
      <c r="G492" s="650" t="s">
        <v>3823</v>
      </c>
      <c r="H492" s="650" t="s">
        <v>597</v>
      </c>
      <c r="I492" s="650" t="s">
        <v>4168</v>
      </c>
      <c r="J492" s="650" t="s">
        <v>4127</v>
      </c>
      <c r="K492" s="650" t="s">
        <v>4169</v>
      </c>
      <c r="L492" s="651">
        <v>1450</v>
      </c>
      <c r="M492" s="651">
        <v>13050</v>
      </c>
      <c r="N492" s="650">
        <v>9</v>
      </c>
      <c r="O492" s="731">
        <v>2</v>
      </c>
      <c r="P492" s="651">
        <v>4350</v>
      </c>
      <c r="Q492" s="666">
        <v>0.33333333333333331</v>
      </c>
      <c r="R492" s="650">
        <v>3</v>
      </c>
      <c r="S492" s="666">
        <v>0.33333333333333331</v>
      </c>
      <c r="T492" s="731">
        <v>1</v>
      </c>
      <c r="U492" s="689">
        <v>0.5</v>
      </c>
    </row>
    <row r="493" spans="1:21" ht="14.4" customHeight="1" x14ac:dyDescent="0.3">
      <c r="A493" s="649">
        <v>4</v>
      </c>
      <c r="B493" s="650" t="s">
        <v>3038</v>
      </c>
      <c r="C493" s="650">
        <v>89301042</v>
      </c>
      <c r="D493" s="729" t="s">
        <v>5236</v>
      </c>
      <c r="E493" s="730" t="s">
        <v>3383</v>
      </c>
      <c r="F493" s="650" t="s">
        <v>3365</v>
      </c>
      <c r="G493" s="650" t="s">
        <v>4170</v>
      </c>
      <c r="H493" s="650" t="s">
        <v>597</v>
      </c>
      <c r="I493" s="650" t="s">
        <v>4171</v>
      </c>
      <c r="J493" s="650" t="s">
        <v>4172</v>
      </c>
      <c r="K493" s="650" t="s">
        <v>4173</v>
      </c>
      <c r="L493" s="651">
        <v>182</v>
      </c>
      <c r="M493" s="651">
        <v>728</v>
      </c>
      <c r="N493" s="650">
        <v>4</v>
      </c>
      <c r="O493" s="731">
        <v>2</v>
      </c>
      <c r="P493" s="651">
        <v>364</v>
      </c>
      <c r="Q493" s="666">
        <v>0.5</v>
      </c>
      <c r="R493" s="650">
        <v>2</v>
      </c>
      <c r="S493" s="666">
        <v>0.5</v>
      </c>
      <c r="T493" s="731">
        <v>1</v>
      </c>
      <c r="U493" s="689">
        <v>0.5</v>
      </c>
    </row>
    <row r="494" spans="1:21" ht="14.4" customHeight="1" x14ac:dyDescent="0.3">
      <c r="A494" s="649">
        <v>4</v>
      </c>
      <c r="B494" s="650" t="s">
        <v>3038</v>
      </c>
      <c r="C494" s="650">
        <v>89301042</v>
      </c>
      <c r="D494" s="729" t="s">
        <v>5236</v>
      </c>
      <c r="E494" s="730" t="s">
        <v>3383</v>
      </c>
      <c r="F494" s="650" t="s">
        <v>3365</v>
      </c>
      <c r="G494" s="650" t="s">
        <v>4170</v>
      </c>
      <c r="H494" s="650" t="s">
        <v>597</v>
      </c>
      <c r="I494" s="650" t="s">
        <v>4171</v>
      </c>
      <c r="J494" s="650" t="s">
        <v>4172</v>
      </c>
      <c r="K494" s="650" t="s">
        <v>4174</v>
      </c>
      <c r="L494" s="651">
        <v>182</v>
      </c>
      <c r="M494" s="651">
        <v>728</v>
      </c>
      <c r="N494" s="650">
        <v>4</v>
      </c>
      <c r="O494" s="731">
        <v>2</v>
      </c>
      <c r="P494" s="651">
        <v>728</v>
      </c>
      <c r="Q494" s="666">
        <v>1</v>
      </c>
      <c r="R494" s="650">
        <v>4</v>
      </c>
      <c r="S494" s="666">
        <v>1</v>
      </c>
      <c r="T494" s="731">
        <v>2</v>
      </c>
      <c r="U494" s="689">
        <v>1</v>
      </c>
    </row>
    <row r="495" spans="1:21" ht="14.4" customHeight="1" x14ac:dyDescent="0.3">
      <c r="A495" s="649">
        <v>4</v>
      </c>
      <c r="B495" s="650" t="s">
        <v>3038</v>
      </c>
      <c r="C495" s="650">
        <v>89301042</v>
      </c>
      <c r="D495" s="729" t="s">
        <v>5236</v>
      </c>
      <c r="E495" s="730" t="s">
        <v>3384</v>
      </c>
      <c r="F495" s="650" t="s">
        <v>3363</v>
      </c>
      <c r="G495" s="650" t="s">
        <v>3419</v>
      </c>
      <c r="H495" s="650" t="s">
        <v>597</v>
      </c>
      <c r="I495" s="650" t="s">
        <v>1544</v>
      </c>
      <c r="J495" s="650" t="s">
        <v>3203</v>
      </c>
      <c r="K495" s="650" t="s">
        <v>3204</v>
      </c>
      <c r="L495" s="651">
        <v>333.31</v>
      </c>
      <c r="M495" s="651">
        <v>333.31</v>
      </c>
      <c r="N495" s="650">
        <v>1</v>
      </c>
      <c r="O495" s="731">
        <v>1</v>
      </c>
      <c r="P495" s="651">
        <v>333.31</v>
      </c>
      <c r="Q495" s="666">
        <v>1</v>
      </c>
      <c r="R495" s="650">
        <v>1</v>
      </c>
      <c r="S495" s="666">
        <v>1</v>
      </c>
      <c r="T495" s="731">
        <v>1</v>
      </c>
      <c r="U495" s="689">
        <v>1</v>
      </c>
    </row>
    <row r="496" spans="1:21" ht="14.4" customHeight="1" x14ac:dyDescent="0.3">
      <c r="A496" s="649">
        <v>4</v>
      </c>
      <c r="B496" s="650" t="s">
        <v>3038</v>
      </c>
      <c r="C496" s="650">
        <v>89301042</v>
      </c>
      <c r="D496" s="729" t="s">
        <v>5236</v>
      </c>
      <c r="E496" s="730" t="s">
        <v>3384</v>
      </c>
      <c r="F496" s="650" t="s">
        <v>3363</v>
      </c>
      <c r="G496" s="650" t="s">
        <v>3419</v>
      </c>
      <c r="H496" s="650" t="s">
        <v>597</v>
      </c>
      <c r="I496" s="650" t="s">
        <v>1544</v>
      </c>
      <c r="J496" s="650" t="s">
        <v>3203</v>
      </c>
      <c r="K496" s="650" t="s">
        <v>3204</v>
      </c>
      <c r="L496" s="651">
        <v>156.86000000000001</v>
      </c>
      <c r="M496" s="651">
        <v>313.72000000000003</v>
      </c>
      <c r="N496" s="650">
        <v>2</v>
      </c>
      <c r="O496" s="731">
        <v>2</v>
      </c>
      <c r="P496" s="651">
        <v>156.86000000000001</v>
      </c>
      <c r="Q496" s="666">
        <v>0.5</v>
      </c>
      <c r="R496" s="650">
        <v>1</v>
      </c>
      <c r="S496" s="666">
        <v>0.5</v>
      </c>
      <c r="T496" s="731">
        <v>1</v>
      </c>
      <c r="U496" s="689">
        <v>0.5</v>
      </c>
    </row>
    <row r="497" spans="1:21" ht="14.4" customHeight="1" x14ac:dyDescent="0.3">
      <c r="A497" s="649">
        <v>4</v>
      </c>
      <c r="B497" s="650" t="s">
        <v>3038</v>
      </c>
      <c r="C497" s="650">
        <v>89301042</v>
      </c>
      <c r="D497" s="729" t="s">
        <v>5236</v>
      </c>
      <c r="E497" s="730" t="s">
        <v>3384</v>
      </c>
      <c r="F497" s="650" t="s">
        <v>3363</v>
      </c>
      <c r="G497" s="650" t="s">
        <v>3749</v>
      </c>
      <c r="H497" s="650" t="s">
        <v>597</v>
      </c>
      <c r="I497" s="650" t="s">
        <v>738</v>
      </c>
      <c r="J497" s="650" t="s">
        <v>739</v>
      </c>
      <c r="K497" s="650" t="s">
        <v>3154</v>
      </c>
      <c r="L497" s="651">
        <v>115.3</v>
      </c>
      <c r="M497" s="651">
        <v>115.3</v>
      </c>
      <c r="N497" s="650">
        <v>1</v>
      </c>
      <c r="O497" s="731">
        <v>1</v>
      </c>
      <c r="P497" s="651"/>
      <c r="Q497" s="666">
        <v>0</v>
      </c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4</v>
      </c>
      <c r="B498" s="650" t="s">
        <v>3038</v>
      </c>
      <c r="C498" s="650">
        <v>89301042</v>
      </c>
      <c r="D498" s="729" t="s">
        <v>5236</v>
      </c>
      <c r="E498" s="730" t="s">
        <v>3384</v>
      </c>
      <c r="F498" s="650" t="s">
        <v>3363</v>
      </c>
      <c r="G498" s="650" t="s">
        <v>4175</v>
      </c>
      <c r="H498" s="650" t="s">
        <v>597</v>
      </c>
      <c r="I498" s="650" t="s">
        <v>4176</v>
      </c>
      <c r="J498" s="650" t="s">
        <v>4177</v>
      </c>
      <c r="K498" s="650" t="s">
        <v>4178</v>
      </c>
      <c r="L498" s="651">
        <v>117.71</v>
      </c>
      <c r="M498" s="651">
        <v>117.71</v>
      </c>
      <c r="N498" s="650">
        <v>1</v>
      </c>
      <c r="O498" s="731">
        <v>1</v>
      </c>
      <c r="P498" s="651">
        <v>117.71</v>
      </c>
      <c r="Q498" s="666">
        <v>1</v>
      </c>
      <c r="R498" s="650">
        <v>1</v>
      </c>
      <c r="S498" s="666">
        <v>1</v>
      </c>
      <c r="T498" s="731">
        <v>1</v>
      </c>
      <c r="U498" s="689">
        <v>1</v>
      </c>
    </row>
    <row r="499" spans="1:21" ht="14.4" customHeight="1" x14ac:dyDescent="0.3">
      <c r="A499" s="649">
        <v>4</v>
      </c>
      <c r="B499" s="650" t="s">
        <v>3038</v>
      </c>
      <c r="C499" s="650">
        <v>89301042</v>
      </c>
      <c r="D499" s="729" t="s">
        <v>5236</v>
      </c>
      <c r="E499" s="730" t="s">
        <v>3384</v>
      </c>
      <c r="F499" s="650" t="s">
        <v>3363</v>
      </c>
      <c r="G499" s="650" t="s">
        <v>3492</v>
      </c>
      <c r="H499" s="650" t="s">
        <v>597</v>
      </c>
      <c r="I499" s="650" t="s">
        <v>1054</v>
      </c>
      <c r="J499" s="650" t="s">
        <v>1055</v>
      </c>
      <c r="K499" s="650" t="s">
        <v>3493</v>
      </c>
      <c r="L499" s="651">
        <v>63.67</v>
      </c>
      <c r="M499" s="651">
        <v>63.67</v>
      </c>
      <c r="N499" s="650">
        <v>1</v>
      </c>
      <c r="O499" s="731">
        <v>1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4</v>
      </c>
      <c r="B500" s="650" t="s">
        <v>3038</v>
      </c>
      <c r="C500" s="650">
        <v>89301042</v>
      </c>
      <c r="D500" s="729" t="s">
        <v>5236</v>
      </c>
      <c r="E500" s="730" t="s">
        <v>3384</v>
      </c>
      <c r="F500" s="650" t="s">
        <v>3363</v>
      </c>
      <c r="G500" s="650" t="s">
        <v>3665</v>
      </c>
      <c r="H500" s="650" t="s">
        <v>597</v>
      </c>
      <c r="I500" s="650" t="s">
        <v>1540</v>
      </c>
      <c r="J500" s="650" t="s">
        <v>1541</v>
      </c>
      <c r="K500" s="650" t="s">
        <v>3666</v>
      </c>
      <c r="L500" s="651">
        <v>50.27</v>
      </c>
      <c r="M500" s="651">
        <v>50.27</v>
      </c>
      <c r="N500" s="650">
        <v>1</v>
      </c>
      <c r="O500" s="731">
        <v>1</v>
      </c>
      <c r="P500" s="651">
        <v>50.27</v>
      </c>
      <c r="Q500" s="666">
        <v>1</v>
      </c>
      <c r="R500" s="650">
        <v>1</v>
      </c>
      <c r="S500" s="666">
        <v>1</v>
      </c>
      <c r="T500" s="731">
        <v>1</v>
      </c>
      <c r="U500" s="689">
        <v>1</v>
      </c>
    </row>
    <row r="501" spans="1:21" ht="14.4" customHeight="1" x14ac:dyDescent="0.3">
      <c r="A501" s="649">
        <v>4</v>
      </c>
      <c r="B501" s="650" t="s">
        <v>3038</v>
      </c>
      <c r="C501" s="650">
        <v>89301042</v>
      </c>
      <c r="D501" s="729" t="s">
        <v>5236</v>
      </c>
      <c r="E501" s="730" t="s">
        <v>3384</v>
      </c>
      <c r="F501" s="650" t="s">
        <v>3363</v>
      </c>
      <c r="G501" s="650" t="s">
        <v>3665</v>
      </c>
      <c r="H501" s="650" t="s">
        <v>597</v>
      </c>
      <c r="I501" s="650" t="s">
        <v>4179</v>
      </c>
      <c r="J501" s="650" t="s">
        <v>1541</v>
      </c>
      <c r="K501" s="650" t="s">
        <v>4180</v>
      </c>
      <c r="L501" s="651">
        <v>58.1</v>
      </c>
      <c r="M501" s="651">
        <v>58.1</v>
      </c>
      <c r="N501" s="650">
        <v>1</v>
      </c>
      <c r="O501" s="731">
        <v>1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4</v>
      </c>
      <c r="B502" s="650" t="s">
        <v>3038</v>
      </c>
      <c r="C502" s="650">
        <v>89301042</v>
      </c>
      <c r="D502" s="729" t="s">
        <v>5236</v>
      </c>
      <c r="E502" s="730" t="s">
        <v>3384</v>
      </c>
      <c r="F502" s="650" t="s">
        <v>3363</v>
      </c>
      <c r="G502" s="650" t="s">
        <v>3579</v>
      </c>
      <c r="H502" s="650" t="s">
        <v>597</v>
      </c>
      <c r="I502" s="650" t="s">
        <v>933</v>
      </c>
      <c r="J502" s="650" t="s">
        <v>934</v>
      </c>
      <c r="K502" s="650" t="s">
        <v>4181</v>
      </c>
      <c r="L502" s="651">
        <v>0</v>
      </c>
      <c r="M502" s="651">
        <v>0</v>
      </c>
      <c r="N502" s="650">
        <v>2</v>
      </c>
      <c r="O502" s="731">
        <v>2</v>
      </c>
      <c r="P502" s="651"/>
      <c r="Q502" s="666"/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4</v>
      </c>
      <c r="B503" s="650" t="s">
        <v>3038</v>
      </c>
      <c r="C503" s="650">
        <v>89301042</v>
      </c>
      <c r="D503" s="729" t="s">
        <v>5236</v>
      </c>
      <c r="E503" s="730" t="s">
        <v>3384</v>
      </c>
      <c r="F503" s="650" t="s">
        <v>3363</v>
      </c>
      <c r="G503" s="650" t="s">
        <v>3612</v>
      </c>
      <c r="H503" s="650" t="s">
        <v>1281</v>
      </c>
      <c r="I503" s="650" t="s">
        <v>1659</v>
      </c>
      <c r="J503" s="650" t="s">
        <v>1660</v>
      </c>
      <c r="K503" s="650" t="s">
        <v>1661</v>
      </c>
      <c r="L503" s="651">
        <v>154.01</v>
      </c>
      <c r="M503" s="651">
        <v>308.02</v>
      </c>
      <c r="N503" s="650">
        <v>2</v>
      </c>
      <c r="O503" s="731">
        <v>2</v>
      </c>
      <c r="P503" s="651">
        <v>154.01</v>
      </c>
      <c r="Q503" s="666">
        <v>0.5</v>
      </c>
      <c r="R503" s="650">
        <v>1</v>
      </c>
      <c r="S503" s="666">
        <v>0.5</v>
      </c>
      <c r="T503" s="731">
        <v>1</v>
      </c>
      <c r="U503" s="689">
        <v>0.5</v>
      </c>
    </row>
    <row r="504" spans="1:21" ht="14.4" customHeight="1" x14ac:dyDescent="0.3">
      <c r="A504" s="649">
        <v>4</v>
      </c>
      <c r="B504" s="650" t="s">
        <v>3038</v>
      </c>
      <c r="C504" s="650">
        <v>89301042</v>
      </c>
      <c r="D504" s="729" t="s">
        <v>5236</v>
      </c>
      <c r="E504" s="730" t="s">
        <v>3384</v>
      </c>
      <c r="F504" s="650" t="s">
        <v>3363</v>
      </c>
      <c r="G504" s="650" t="s">
        <v>3486</v>
      </c>
      <c r="H504" s="650" t="s">
        <v>1281</v>
      </c>
      <c r="I504" s="650" t="s">
        <v>1410</v>
      </c>
      <c r="J504" s="650" t="s">
        <v>1341</v>
      </c>
      <c r="K504" s="650" t="s">
        <v>1411</v>
      </c>
      <c r="L504" s="651">
        <v>0</v>
      </c>
      <c r="M504" s="651">
        <v>0</v>
      </c>
      <c r="N504" s="650">
        <v>1</v>
      </c>
      <c r="O504" s="731">
        <v>1</v>
      </c>
      <c r="P504" s="651">
        <v>0</v>
      </c>
      <c r="Q504" s="666"/>
      <c r="R504" s="650">
        <v>1</v>
      </c>
      <c r="S504" s="666">
        <v>1</v>
      </c>
      <c r="T504" s="731">
        <v>1</v>
      </c>
      <c r="U504" s="689">
        <v>1</v>
      </c>
    </row>
    <row r="505" spans="1:21" ht="14.4" customHeight="1" x14ac:dyDescent="0.3">
      <c r="A505" s="649">
        <v>4</v>
      </c>
      <c r="B505" s="650" t="s">
        <v>3038</v>
      </c>
      <c r="C505" s="650">
        <v>89301042</v>
      </c>
      <c r="D505" s="729" t="s">
        <v>5236</v>
      </c>
      <c r="E505" s="730" t="s">
        <v>3384</v>
      </c>
      <c r="F505" s="650" t="s">
        <v>3363</v>
      </c>
      <c r="G505" s="650" t="s">
        <v>3583</v>
      </c>
      <c r="H505" s="650" t="s">
        <v>1281</v>
      </c>
      <c r="I505" s="650" t="s">
        <v>4182</v>
      </c>
      <c r="J505" s="650" t="s">
        <v>2702</v>
      </c>
      <c r="K505" s="650" t="s">
        <v>4183</v>
      </c>
      <c r="L505" s="651">
        <v>0</v>
      </c>
      <c r="M505" s="651">
        <v>0</v>
      </c>
      <c r="N505" s="650">
        <v>2</v>
      </c>
      <c r="O505" s="731">
        <v>0.5</v>
      </c>
      <c r="P505" s="651">
        <v>0</v>
      </c>
      <c r="Q505" s="666"/>
      <c r="R505" s="650">
        <v>2</v>
      </c>
      <c r="S505" s="666">
        <v>1</v>
      </c>
      <c r="T505" s="731">
        <v>0.5</v>
      </c>
      <c r="U505" s="689">
        <v>1</v>
      </c>
    </row>
    <row r="506" spans="1:21" ht="14.4" customHeight="1" x14ac:dyDescent="0.3">
      <c r="A506" s="649">
        <v>4</v>
      </c>
      <c r="B506" s="650" t="s">
        <v>3038</v>
      </c>
      <c r="C506" s="650">
        <v>89301042</v>
      </c>
      <c r="D506" s="729" t="s">
        <v>5236</v>
      </c>
      <c r="E506" s="730" t="s">
        <v>3384</v>
      </c>
      <c r="F506" s="650" t="s">
        <v>3363</v>
      </c>
      <c r="G506" s="650" t="s">
        <v>3727</v>
      </c>
      <c r="H506" s="650" t="s">
        <v>597</v>
      </c>
      <c r="I506" s="650" t="s">
        <v>831</v>
      </c>
      <c r="J506" s="650" t="s">
        <v>832</v>
      </c>
      <c r="K506" s="650" t="s">
        <v>3728</v>
      </c>
      <c r="L506" s="651">
        <v>242.93</v>
      </c>
      <c r="M506" s="651">
        <v>485.86</v>
      </c>
      <c r="N506" s="650">
        <v>2</v>
      </c>
      <c r="O506" s="731">
        <v>2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4</v>
      </c>
      <c r="B507" s="650" t="s">
        <v>3038</v>
      </c>
      <c r="C507" s="650">
        <v>89301042</v>
      </c>
      <c r="D507" s="729" t="s">
        <v>5236</v>
      </c>
      <c r="E507" s="730" t="s">
        <v>3384</v>
      </c>
      <c r="F507" s="650" t="s">
        <v>3363</v>
      </c>
      <c r="G507" s="650" t="s">
        <v>3459</v>
      </c>
      <c r="H507" s="650" t="s">
        <v>597</v>
      </c>
      <c r="I507" s="650" t="s">
        <v>3462</v>
      </c>
      <c r="J507" s="650" t="s">
        <v>3461</v>
      </c>
      <c r="K507" s="650" t="s">
        <v>759</v>
      </c>
      <c r="L507" s="651">
        <v>314.89999999999998</v>
      </c>
      <c r="M507" s="651">
        <v>629.79999999999995</v>
      </c>
      <c r="N507" s="650">
        <v>2</v>
      </c>
      <c r="O507" s="731">
        <v>0.5</v>
      </c>
      <c r="P507" s="651">
        <v>629.79999999999995</v>
      </c>
      <c r="Q507" s="666">
        <v>1</v>
      </c>
      <c r="R507" s="650">
        <v>2</v>
      </c>
      <c r="S507" s="666">
        <v>1</v>
      </c>
      <c r="T507" s="731">
        <v>0.5</v>
      </c>
      <c r="U507" s="689">
        <v>1</v>
      </c>
    </row>
    <row r="508" spans="1:21" ht="14.4" customHeight="1" x14ac:dyDescent="0.3">
      <c r="A508" s="649">
        <v>4</v>
      </c>
      <c r="B508" s="650" t="s">
        <v>3038</v>
      </c>
      <c r="C508" s="650">
        <v>89301042</v>
      </c>
      <c r="D508" s="729" t="s">
        <v>5236</v>
      </c>
      <c r="E508" s="730" t="s">
        <v>3384</v>
      </c>
      <c r="F508" s="650" t="s">
        <v>3363</v>
      </c>
      <c r="G508" s="650" t="s">
        <v>3494</v>
      </c>
      <c r="H508" s="650" t="s">
        <v>597</v>
      </c>
      <c r="I508" s="650" t="s">
        <v>1609</v>
      </c>
      <c r="J508" s="650" t="s">
        <v>3495</v>
      </c>
      <c r="K508" s="650" t="s">
        <v>3496</v>
      </c>
      <c r="L508" s="651">
        <v>69.86</v>
      </c>
      <c r="M508" s="651">
        <v>69.86</v>
      </c>
      <c r="N508" s="650">
        <v>1</v>
      </c>
      <c r="O508" s="731">
        <v>1</v>
      </c>
      <c r="P508" s="651">
        <v>69.86</v>
      </c>
      <c r="Q508" s="666">
        <v>1</v>
      </c>
      <c r="R508" s="650">
        <v>1</v>
      </c>
      <c r="S508" s="666">
        <v>1</v>
      </c>
      <c r="T508" s="731">
        <v>1</v>
      </c>
      <c r="U508" s="689">
        <v>1</v>
      </c>
    </row>
    <row r="509" spans="1:21" ht="14.4" customHeight="1" x14ac:dyDescent="0.3">
      <c r="A509" s="649">
        <v>4</v>
      </c>
      <c r="B509" s="650" t="s">
        <v>3038</v>
      </c>
      <c r="C509" s="650">
        <v>89301042</v>
      </c>
      <c r="D509" s="729" t="s">
        <v>5236</v>
      </c>
      <c r="E509" s="730" t="s">
        <v>3384</v>
      </c>
      <c r="F509" s="650" t="s">
        <v>3363</v>
      </c>
      <c r="G509" s="650" t="s">
        <v>3538</v>
      </c>
      <c r="H509" s="650" t="s">
        <v>597</v>
      </c>
      <c r="I509" s="650" t="s">
        <v>4184</v>
      </c>
      <c r="J509" s="650" t="s">
        <v>4185</v>
      </c>
      <c r="K509" s="650" t="s">
        <v>4186</v>
      </c>
      <c r="L509" s="651">
        <v>542.1</v>
      </c>
      <c r="M509" s="651">
        <v>542.1</v>
      </c>
      <c r="N509" s="650">
        <v>1</v>
      </c>
      <c r="O509" s="731">
        <v>1</v>
      </c>
      <c r="P509" s="651">
        <v>542.1</v>
      </c>
      <c r="Q509" s="666">
        <v>1</v>
      </c>
      <c r="R509" s="650">
        <v>1</v>
      </c>
      <c r="S509" s="666">
        <v>1</v>
      </c>
      <c r="T509" s="731">
        <v>1</v>
      </c>
      <c r="U509" s="689">
        <v>1</v>
      </c>
    </row>
    <row r="510" spans="1:21" ht="14.4" customHeight="1" x14ac:dyDescent="0.3">
      <c r="A510" s="649">
        <v>4</v>
      </c>
      <c r="B510" s="650" t="s">
        <v>3038</v>
      </c>
      <c r="C510" s="650">
        <v>89301042</v>
      </c>
      <c r="D510" s="729" t="s">
        <v>5236</v>
      </c>
      <c r="E510" s="730" t="s">
        <v>3384</v>
      </c>
      <c r="F510" s="650" t="s">
        <v>3363</v>
      </c>
      <c r="G510" s="650" t="s">
        <v>3418</v>
      </c>
      <c r="H510" s="650" t="s">
        <v>597</v>
      </c>
      <c r="I510" s="650" t="s">
        <v>1261</v>
      </c>
      <c r="J510" s="650" t="s">
        <v>805</v>
      </c>
      <c r="K510" s="650" t="s">
        <v>1262</v>
      </c>
      <c r="L510" s="651">
        <v>113.37</v>
      </c>
      <c r="M510" s="651">
        <v>113.37</v>
      </c>
      <c r="N510" s="650">
        <v>1</v>
      </c>
      <c r="O510" s="731">
        <v>1</v>
      </c>
      <c r="P510" s="651">
        <v>113.37</v>
      </c>
      <c r="Q510" s="666">
        <v>1</v>
      </c>
      <c r="R510" s="650">
        <v>1</v>
      </c>
      <c r="S510" s="666">
        <v>1</v>
      </c>
      <c r="T510" s="731">
        <v>1</v>
      </c>
      <c r="U510" s="689">
        <v>1</v>
      </c>
    </row>
    <row r="511" spans="1:21" ht="14.4" customHeight="1" x14ac:dyDescent="0.3">
      <c r="A511" s="649">
        <v>4</v>
      </c>
      <c r="B511" s="650" t="s">
        <v>3038</v>
      </c>
      <c r="C511" s="650">
        <v>89301042</v>
      </c>
      <c r="D511" s="729" t="s">
        <v>5236</v>
      </c>
      <c r="E511" s="730" t="s">
        <v>3384</v>
      </c>
      <c r="F511" s="650" t="s">
        <v>3363</v>
      </c>
      <c r="G511" s="650" t="s">
        <v>3476</v>
      </c>
      <c r="H511" s="650" t="s">
        <v>597</v>
      </c>
      <c r="I511" s="650" t="s">
        <v>654</v>
      </c>
      <c r="J511" s="650" t="s">
        <v>3477</v>
      </c>
      <c r="K511" s="650" t="s">
        <v>3478</v>
      </c>
      <c r="L511" s="651">
        <v>22.88</v>
      </c>
      <c r="M511" s="651">
        <v>22.88</v>
      </c>
      <c r="N511" s="650">
        <v>1</v>
      </c>
      <c r="O511" s="731">
        <v>1</v>
      </c>
      <c r="P511" s="651"/>
      <c r="Q511" s="666">
        <v>0</v>
      </c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4</v>
      </c>
      <c r="B512" s="650" t="s">
        <v>3038</v>
      </c>
      <c r="C512" s="650">
        <v>89301042</v>
      </c>
      <c r="D512" s="729" t="s">
        <v>5236</v>
      </c>
      <c r="E512" s="730" t="s">
        <v>3384</v>
      </c>
      <c r="F512" s="650" t="s">
        <v>3363</v>
      </c>
      <c r="G512" s="650" t="s">
        <v>3515</v>
      </c>
      <c r="H512" s="650" t="s">
        <v>1281</v>
      </c>
      <c r="I512" s="650" t="s">
        <v>2254</v>
      </c>
      <c r="J512" s="650" t="s">
        <v>1462</v>
      </c>
      <c r="K512" s="650" t="s">
        <v>2255</v>
      </c>
      <c r="L512" s="651">
        <v>56.01</v>
      </c>
      <c r="M512" s="651">
        <v>168.03</v>
      </c>
      <c r="N512" s="650">
        <v>3</v>
      </c>
      <c r="O512" s="731">
        <v>1.5</v>
      </c>
      <c r="P512" s="651">
        <v>112.02</v>
      </c>
      <c r="Q512" s="666">
        <v>0.66666666666666663</v>
      </c>
      <c r="R512" s="650">
        <v>2</v>
      </c>
      <c r="S512" s="666">
        <v>0.66666666666666663</v>
      </c>
      <c r="T512" s="731">
        <v>0.5</v>
      </c>
      <c r="U512" s="689">
        <v>0.33333333333333331</v>
      </c>
    </row>
    <row r="513" spans="1:21" ht="14.4" customHeight="1" x14ac:dyDescent="0.3">
      <c r="A513" s="649">
        <v>4</v>
      </c>
      <c r="B513" s="650" t="s">
        <v>3038</v>
      </c>
      <c r="C513" s="650">
        <v>89301042</v>
      </c>
      <c r="D513" s="729" t="s">
        <v>5236</v>
      </c>
      <c r="E513" s="730" t="s">
        <v>3384</v>
      </c>
      <c r="F513" s="650" t="s">
        <v>3363</v>
      </c>
      <c r="G513" s="650" t="s">
        <v>4187</v>
      </c>
      <c r="H513" s="650" t="s">
        <v>1281</v>
      </c>
      <c r="I513" s="650" t="s">
        <v>4188</v>
      </c>
      <c r="J513" s="650" t="s">
        <v>3182</v>
      </c>
      <c r="K513" s="650" t="s">
        <v>3312</v>
      </c>
      <c r="L513" s="651">
        <v>112.36</v>
      </c>
      <c r="M513" s="651">
        <v>112.36</v>
      </c>
      <c r="N513" s="650">
        <v>1</v>
      </c>
      <c r="O513" s="731">
        <v>1</v>
      </c>
      <c r="P513" s="651">
        <v>112.36</v>
      </c>
      <c r="Q513" s="666">
        <v>1</v>
      </c>
      <c r="R513" s="650">
        <v>1</v>
      </c>
      <c r="S513" s="666">
        <v>1</v>
      </c>
      <c r="T513" s="731">
        <v>1</v>
      </c>
      <c r="U513" s="689">
        <v>1</v>
      </c>
    </row>
    <row r="514" spans="1:21" ht="14.4" customHeight="1" x14ac:dyDescent="0.3">
      <c r="A514" s="649">
        <v>4</v>
      </c>
      <c r="B514" s="650" t="s">
        <v>3038</v>
      </c>
      <c r="C514" s="650">
        <v>89301042</v>
      </c>
      <c r="D514" s="729" t="s">
        <v>5236</v>
      </c>
      <c r="E514" s="730" t="s">
        <v>3384</v>
      </c>
      <c r="F514" s="650" t="s">
        <v>3363</v>
      </c>
      <c r="G514" s="650" t="s">
        <v>4189</v>
      </c>
      <c r="H514" s="650" t="s">
        <v>597</v>
      </c>
      <c r="I514" s="650" t="s">
        <v>4190</v>
      </c>
      <c r="J514" s="650" t="s">
        <v>4191</v>
      </c>
      <c r="K514" s="650" t="s">
        <v>4192</v>
      </c>
      <c r="L514" s="651">
        <v>71.95</v>
      </c>
      <c r="M514" s="651">
        <v>71.95</v>
      </c>
      <c r="N514" s="650">
        <v>1</v>
      </c>
      <c r="O514" s="731">
        <v>0.5</v>
      </c>
      <c r="P514" s="651">
        <v>71.95</v>
      </c>
      <c r="Q514" s="666">
        <v>1</v>
      </c>
      <c r="R514" s="650">
        <v>1</v>
      </c>
      <c r="S514" s="666">
        <v>1</v>
      </c>
      <c r="T514" s="731">
        <v>0.5</v>
      </c>
      <c r="U514" s="689">
        <v>1</v>
      </c>
    </row>
    <row r="515" spans="1:21" ht="14.4" customHeight="1" x14ac:dyDescent="0.3">
      <c r="A515" s="649">
        <v>4</v>
      </c>
      <c r="B515" s="650" t="s">
        <v>3038</v>
      </c>
      <c r="C515" s="650">
        <v>89301042</v>
      </c>
      <c r="D515" s="729" t="s">
        <v>5236</v>
      </c>
      <c r="E515" s="730" t="s">
        <v>3384</v>
      </c>
      <c r="F515" s="650" t="s">
        <v>3364</v>
      </c>
      <c r="G515" s="650" t="s">
        <v>3463</v>
      </c>
      <c r="H515" s="650" t="s">
        <v>597</v>
      </c>
      <c r="I515" s="650" t="s">
        <v>3503</v>
      </c>
      <c r="J515" s="650" t="s">
        <v>3465</v>
      </c>
      <c r="K515" s="650"/>
      <c r="L515" s="651">
        <v>0</v>
      </c>
      <c r="M515" s="651">
        <v>0</v>
      </c>
      <c r="N515" s="650">
        <v>1</v>
      </c>
      <c r="O515" s="731">
        <v>1</v>
      </c>
      <c r="P515" s="651">
        <v>0</v>
      </c>
      <c r="Q515" s="666"/>
      <c r="R515" s="650">
        <v>1</v>
      </c>
      <c r="S515" s="666">
        <v>1</v>
      </c>
      <c r="T515" s="731">
        <v>1</v>
      </c>
      <c r="U515" s="689">
        <v>1</v>
      </c>
    </row>
    <row r="516" spans="1:21" ht="14.4" customHeight="1" x14ac:dyDescent="0.3">
      <c r="A516" s="649">
        <v>4</v>
      </c>
      <c r="B516" s="650" t="s">
        <v>3038</v>
      </c>
      <c r="C516" s="650">
        <v>89301042</v>
      </c>
      <c r="D516" s="729" t="s">
        <v>5236</v>
      </c>
      <c r="E516" s="730" t="s">
        <v>3384</v>
      </c>
      <c r="F516" s="650" t="s">
        <v>3364</v>
      </c>
      <c r="G516" s="650" t="s">
        <v>3463</v>
      </c>
      <c r="H516" s="650" t="s">
        <v>597</v>
      </c>
      <c r="I516" s="650" t="s">
        <v>3464</v>
      </c>
      <c r="J516" s="650" t="s">
        <v>3465</v>
      </c>
      <c r="K516" s="650"/>
      <c r="L516" s="651">
        <v>0</v>
      </c>
      <c r="M516" s="651">
        <v>0</v>
      </c>
      <c r="N516" s="650">
        <v>1</v>
      </c>
      <c r="O516" s="731">
        <v>1</v>
      </c>
      <c r="P516" s="651">
        <v>0</v>
      </c>
      <c r="Q516" s="666"/>
      <c r="R516" s="650">
        <v>1</v>
      </c>
      <c r="S516" s="666">
        <v>1</v>
      </c>
      <c r="T516" s="731">
        <v>1</v>
      </c>
      <c r="U516" s="689">
        <v>1</v>
      </c>
    </row>
    <row r="517" spans="1:21" ht="14.4" customHeight="1" x14ac:dyDescent="0.3">
      <c r="A517" s="649">
        <v>4</v>
      </c>
      <c r="B517" s="650" t="s">
        <v>3038</v>
      </c>
      <c r="C517" s="650">
        <v>89301042</v>
      </c>
      <c r="D517" s="729" t="s">
        <v>5236</v>
      </c>
      <c r="E517" s="730" t="s">
        <v>3384</v>
      </c>
      <c r="F517" s="650" t="s">
        <v>3365</v>
      </c>
      <c r="G517" s="650" t="s">
        <v>3678</v>
      </c>
      <c r="H517" s="650" t="s">
        <v>597</v>
      </c>
      <c r="I517" s="650" t="s">
        <v>3679</v>
      </c>
      <c r="J517" s="650" t="s">
        <v>3807</v>
      </c>
      <c r="K517" s="650" t="s">
        <v>3808</v>
      </c>
      <c r="L517" s="651">
        <v>410</v>
      </c>
      <c r="M517" s="651">
        <v>5330</v>
      </c>
      <c r="N517" s="650">
        <v>13</v>
      </c>
      <c r="O517" s="731">
        <v>13</v>
      </c>
      <c r="P517" s="651">
        <v>5330</v>
      </c>
      <c r="Q517" s="666">
        <v>1</v>
      </c>
      <c r="R517" s="650">
        <v>13</v>
      </c>
      <c r="S517" s="666">
        <v>1</v>
      </c>
      <c r="T517" s="731">
        <v>13</v>
      </c>
      <c r="U517" s="689">
        <v>1</v>
      </c>
    </row>
    <row r="518" spans="1:21" ht="14.4" customHeight="1" x14ac:dyDescent="0.3">
      <c r="A518" s="649">
        <v>4</v>
      </c>
      <c r="B518" s="650" t="s">
        <v>3038</v>
      </c>
      <c r="C518" s="650">
        <v>89301042</v>
      </c>
      <c r="D518" s="729" t="s">
        <v>5236</v>
      </c>
      <c r="E518" s="730" t="s">
        <v>3384</v>
      </c>
      <c r="F518" s="650" t="s">
        <v>3365</v>
      </c>
      <c r="G518" s="650" t="s">
        <v>3678</v>
      </c>
      <c r="H518" s="650" t="s">
        <v>597</v>
      </c>
      <c r="I518" s="650" t="s">
        <v>3679</v>
      </c>
      <c r="J518" s="650" t="s">
        <v>3680</v>
      </c>
      <c r="K518" s="650" t="s">
        <v>3681</v>
      </c>
      <c r="L518" s="651">
        <v>410</v>
      </c>
      <c r="M518" s="651">
        <v>3690</v>
      </c>
      <c r="N518" s="650">
        <v>9</v>
      </c>
      <c r="O518" s="731">
        <v>9</v>
      </c>
      <c r="P518" s="651">
        <v>3690</v>
      </c>
      <c r="Q518" s="666">
        <v>1</v>
      </c>
      <c r="R518" s="650">
        <v>9</v>
      </c>
      <c r="S518" s="666">
        <v>1</v>
      </c>
      <c r="T518" s="731">
        <v>9</v>
      </c>
      <c r="U518" s="689">
        <v>1</v>
      </c>
    </row>
    <row r="519" spans="1:21" ht="14.4" customHeight="1" x14ac:dyDescent="0.3">
      <c r="A519" s="649">
        <v>4</v>
      </c>
      <c r="B519" s="650" t="s">
        <v>3038</v>
      </c>
      <c r="C519" s="650">
        <v>89301042</v>
      </c>
      <c r="D519" s="729" t="s">
        <v>5236</v>
      </c>
      <c r="E519" s="730" t="s">
        <v>3384</v>
      </c>
      <c r="F519" s="650" t="s">
        <v>3365</v>
      </c>
      <c r="G519" s="650" t="s">
        <v>3682</v>
      </c>
      <c r="H519" s="650" t="s">
        <v>597</v>
      </c>
      <c r="I519" s="650" t="s">
        <v>4193</v>
      </c>
      <c r="J519" s="650" t="s">
        <v>4194</v>
      </c>
      <c r="K519" s="650" t="s">
        <v>3702</v>
      </c>
      <c r="L519" s="651">
        <v>248.21</v>
      </c>
      <c r="M519" s="651">
        <v>1737.47</v>
      </c>
      <c r="N519" s="650">
        <v>7</v>
      </c>
      <c r="O519" s="731">
        <v>1</v>
      </c>
      <c r="P519" s="651">
        <v>1737.47</v>
      </c>
      <c r="Q519" s="666">
        <v>1</v>
      </c>
      <c r="R519" s="650">
        <v>7</v>
      </c>
      <c r="S519" s="666">
        <v>1</v>
      </c>
      <c r="T519" s="731">
        <v>1</v>
      </c>
      <c r="U519" s="689">
        <v>1</v>
      </c>
    </row>
    <row r="520" spans="1:21" ht="14.4" customHeight="1" x14ac:dyDescent="0.3">
      <c r="A520" s="649">
        <v>4</v>
      </c>
      <c r="B520" s="650" t="s">
        <v>3038</v>
      </c>
      <c r="C520" s="650">
        <v>89301042</v>
      </c>
      <c r="D520" s="729" t="s">
        <v>5236</v>
      </c>
      <c r="E520" s="730" t="s">
        <v>3384</v>
      </c>
      <c r="F520" s="650" t="s">
        <v>3365</v>
      </c>
      <c r="G520" s="650" t="s">
        <v>3682</v>
      </c>
      <c r="H520" s="650" t="s">
        <v>597</v>
      </c>
      <c r="I520" s="650" t="s">
        <v>3692</v>
      </c>
      <c r="J520" s="650" t="s">
        <v>3690</v>
      </c>
      <c r="K520" s="650" t="s">
        <v>3693</v>
      </c>
      <c r="L520" s="651">
        <v>200</v>
      </c>
      <c r="M520" s="651">
        <v>3200</v>
      </c>
      <c r="N520" s="650">
        <v>16</v>
      </c>
      <c r="O520" s="731">
        <v>9</v>
      </c>
      <c r="P520" s="651">
        <v>2600</v>
      </c>
      <c r="Q520" s="666">
        <v>0.8125</v>
      </c>
      <c r="R520" s="650">
        <v>13</v>
      </c>
      <c r="S520" s="666">
        <v>0.8125</v>
      </c>
      <c r="T520" s="731">
        <v>7</v>
      </c>
      <c r="U520" s="689">
        <v>0.77777777777777779</v>
      </c>
    </row>
    <row r="521" spans="1:21" ht="14.4" customHeight="1" x14ac:dyDescent="0.3">
      <c r="A521" s="649">
        <v>4</v>
      </c>
      <c r="B521" s="650" t="s">
        <v>3038</v>
      </c>
      <c r="C521" s="650">
        <v>89301042</v>
      </c>
      <c r="D521" s="729" t="s">
        <v>5236</v>
      </c>
      <c r="E521" s="730" t="s">
        <v>3384</v>
      </c>
      <c r="F521" s="650" t="s">
        <v>3365</v>
      </c>
      <c r="G521" s="650" t="s">
        <v>3682</v>
      </c>
      <c r="H521" s="650" t="s">
        <v>597</v>
      </c>
      <c r="I521" s="650" t="s">
        <v>4195</v>
      </c>
      <c r="J521" s="650" t="s">
        <v>4196</v>
      </c>
      <c r="K521" s="650" t="s">
        <v>4197</v>
      </c>
      <c r="L521" s="651">
        <v>207.12</v>
      </c>
      <c r="M521" s="651">
        <v>1035.5999999999999</v>
      </c>
      <c r="N521" s="650">
        <v>5</v>
      </c>
      <c r="O521" s="731">
        <v>1</v>
      </c>
      <c r="P521" s="651"/>
      <c r="Q521" s="666">
        <v>0</v>
      </c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4</v>
      </c>
      <c r="B522" s="650" t="s">
        <v>3038</v>
      </c>
      <c r="C522" s="650">
        <v>89301042</v>
      </c>
      <c r="D522" s="729" t="s">
        <v>5236</v>
      </c>
      <c r="E522" s="730" t="s">
        <v>3384</v>
      </c>
      <c r="F522" s="650" t="s">
        <v>3365</v>
      </c>
      <c r="G522" s="650" t="s">
        <v>3682</v>
      </c>
      <c r="H522" s="650" t="s">
        <v>597</v>
      </c>
      <c r="I522" s="650" t="s">
        <v>4198</v>
      </c>
      <c r="J522" s="650" t="s">
        <v>4199</v>
      </c>
      <c r="K522" s="650" t="s">
        <v>4200</v>
      </c>
      <c r="L522" s="651">
        <v>76</v>
      </c>
      <c r="M522" s="651">
        <v>76</v>
      </c>
      <c r="N522" s="650">
        <v>1</v>
      </c>
      <c r="O522" s="731">
        <v>1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4</v>
      </c>
      <c r="B523" s="650" t="s">
        <v>3038</v>
      </c>
      <c r="C523" s="650">
        <v>89301042</v>
      </c>
      <c r="D523" s="729" t="s">
        <v>5236</v>
      </c>
      <c r="E523" s="730" t="s">
        <v>3384</v>
      </c>
      <c r="F523" s="650" t="s">
        <v>3365</v>
      </c>
      <c r="G523" s="650" t="s">
        <v>3466</v>
      </c>
      <c r="H523" s="650" t="s">
        <v>597</v>
      </c>
      <c r="I523" s="650" t="s">
        <v>3713</v>
      </c>
      <c r="J523" s="650" t="s">
        <v>3714</v>
      </c>
      <c r="K523" s="650" t="s">
        <v>3715</v>
      </c>
      <c r="L523" s="651">
        <v>1800</v>
      </c>
      <c r="M523" s="651">
        <v>7200</v>
      </c>
      <c r="N523" s="650">
        <v>4</v>
      </c>
      <c r="O523" s="731">
        <v>4</v>
      </c>
      <c r="P523" s="651"/>
      <c r="Q523" s="666">
        <v>0</v>
      </c>
      <c r="R523" s="650"/>
      <c r="S523" s="666">
        <v>0</v>
      </c>
      <c r="T523" s="731"/>
      <c r="U523" s="689">
        <v>0</v>
      </c>
    </row>
    <row r="524" spans="1:21" ht="14.4" customHeight="1" x14ac:dyDescent="0.3">
      <c r="A524" s="649">
        <v>4</v>
      </c>
      <c r="B524" s="650" t="s">
        <v>3038</v>
      </c>
      <c r="C524" s="650">
        <v>89301042</v>
      </c>
      <c r="D524" s="729" t="s">
        <v>5236</v>
      </c>
      <c r="E524" s="730" t="s">
        <v>3384</v>
      </c>
      <c r="F524" s="650" t="s">
        <v>3365</v>
      </c>
      <c r="G524" s="650" t="s">
        <v>3466</v>
      </c>
      <c r="H524" s="650" t="s">
        <v>597</v>
      </c>
      <c r="I524" s="650" t="s">
        <v>4201</v>
      </c>
      <c r="J524" s="650" t="s">
        <v>4202</v>
      </c>
      <c r="K524" s="650" t="s">
        <v>4203</v>
      </c>
      <c r="L524" s="651">
        <v>500</v>
      </c>
      <c r="M524" s="651">
        <v>2500</v>
      </c>
      <c r="N524" s="650">
        <v>5</v>
      </c>
      <c r="O524" s="731">
        <v>5</v>
      </c>
      <c r="P524" s="651">
        <v>2500</v>
      </c>
      <c r="Q524" s="666">
        <v>1</v>
      </c>
      <c r="R524" s="650">
        <v>5</v>
      </c>
      <c r="S524" s="666">
        <v>1</v>
      </c>
      <c r="T524" s="731">
        <v>5</v>
      </c>
      <c r="U524" s="689">
        <v>1</v>
      </c>
    </row>
    <row r="525" spans="1:21" ht="14.4" customHeight="1" x14ac:dyDescent="0.3">
      <c r="A525" s="649">
        <v>4</v>
      </c>
      <c r="B525" s="650" t="s">
        <v>3038</v>
      </c>
      <c r="C525" s="650">
        <v>89301042</v>
      </c>
      <c r="D525" s="729" t="s">
        <v>5236</v>
      </c>
      <c r="E525" s="730" t="s">
        <v>3384</v>
      </c>
      <c r="F525" s="650" t="s">
        <v>3365</v>
      </c>
      <c r="G525" s="650" t="s">
        <v>3466</v>
      </c>
      <c r="H525" s="650" t="s">
        <v>597</v>
      </c>
      <c r="I525" s="650" t="s">
        <v>3607</v>
      </c>
      <c r="J525" s="650" t="s">
        <v>3608</v>
      </c>
      <c r="K525" s="650" t="s">
        <v>3609</v>
      </c>
      <c r="L525" s="651">
        <v>900</v>
      </c>
      <c r="M525" s="651">
        <v>26100</v>
      </c>
      <c r="N525" s="650">
        <v>29</v>
      </c>
      <c r="O525" s="731">
        <v>29</v>
      </c>
      <c r="P525" s="651">
        <v>24300</v>
      </c>
      <c r="Q525" s="666">
        <v>0.93103448275862066</v>
      </c>
      <c r="R525" s="650">
        <v>27</v>
      </c>
      <c r="S525" s="666">
        <v>0.93103448275862066</v>
      </c>
      <c r="T525" s="731">
        <v>27</v>
      </c>
      <c r="U525" s="689">
        <v>0.93103448275862066</v>
      </c>
    </row>
    <row r="526" spans="1:21" ht="14.4" customHeight="1" x14ac:dyDescent="0.3">
      <c r="A526" s="649">
        <v>4</v>
      </c>
      <c r="B526" s="650" t="s">
        <v>3038</v>
      </c>
      <c r="C526" s="650">
        <v>89301042</v>
      </c>
      <c r="D526" s="729" t="s">
        <v>5236</v>
      </c>
      <c r="E526" s="730" t="s">
        <v>3384</v>
      </c>
      <c r="F526" s="650" t="s">
        <v>3365</v>
      </c>
      <c r="G526" s="650" t="s">
        <v>3466</v>
      </c>
      <c r="H526" s="650" t="s">
        <v>597</v>
      </c>
      <c r="I526" s="650" t="s">
        <v>3716</v>
      </c>
      <c r="J526" s="650" t="s">
        <v>3717</v>
      </c>
      <c r="K526" s="650" t="s">
        <v>3718</v>
      </c>
      <c r="L526" s="651">
        <v>378.48</v>
      </c>
      <c r="M526" s="651">
        <v>378.48</v>
      </c>
      <c r="N526" s="650">
        <v>1</v>
      </c>
      <c r="O526" s="731">
        <v>1</v>
      </c>
      <c r="P526" s="651"/>
      <c r="Q526" s="666">
        <v>0</v>
      </c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4</v>
      </c>
      <c r="B527" s="650" t="s">
        <v>3038</v>
      </c>
      <c r="C527" s="650">
        <v>89301042</v>
      </c>
      <c r="D527" s="729" t="s">
        <v>5236</v>
      </c>
      <c r="E527" s="730" t="s">
        <v>3384</v>
      </c>
      <c r="F527" s="650" t="s">
        <v>3365</v>
      </c>
      <c r="G527" s="650" t="s">
        <v>3466</v>
      </c>
      <c r="H527" s="650" t="s">
        <v>597</v>
      </c>
      <c r="I527" s="650" t="s">
        <v>3719</v>
      </c>
      <c r="J527" s="650" t="s">
        <v>3720</v>
      </c>
      <c r="K527" s="650" t="s">
        <v>3721</v>
      </c>
      <c r="L527" s="651">
        <v>378.48</v>
      </c>
      <c r="M527" s="651">
        <v>378.48</v>
      </c>
      <c r="N527" s="650">
        <v>1</v>
      </c>
      <c r="O527" s="731">
        <v>1</v>
      </c>
      <c r="P527" s="651">
        <v>378.48</v>
      </c>
      <c r="Q527" s="666">
        <v>1</v>
      </c>
      <c r="R527" s="650">
        <v>1</v>
      </c>
      <c r="S527" s="666">
        <v>1</v>
      </c>
      <c r="T527" s="731">
        <v>1</v>
      </c>
      <c r="U527" s="689">
        <v>1</v>
      </c>
    </row>
    <row r="528" spans="1:21" ht="14.4" customHeight="1" x14ac:dyDescent="0.3">
      <c r="A528" s="649">
        <v>4</v>
      </c>
      <c r="B528" s="650" t="s">
        <v>3038</v>
      </c>
      <c r="C528" s="650">
        <v>89301042</v>
      </c>
      <c r="D528" s="729" t="s">
        <v>5236</v>
      </c>
      <c r="E528" s="730" t="s">
        <v>3384</v>
      </c>
      <c r="F528" s="650" t="s">
        <v>3365</v>
      </c>
      <c r="G528" s="650" t="s">
        <v>3466</v>
      </c>
      <c r="H528" s="650" t="s">
        <v>597</v>
      </c>
      <c r="I528" s="650" t="s">
        <v>4204</v>
      </c>
      <c r="J528" s="650" t="s">
        <v>4205</v>
      </c>
      <c r="K528" s="650" t="s">
        <v>4206</v>
      </c>
      <c r="L528" s="651">
        <v>906.78</v>
      </c>
      <c r="M528" s="651">
        <v>906.78</v>
      </c>
      <c r="N528" s="650">
        <v>1</v>
      </c>
      <c r="O528" s="731">
        <v>1</v>
      </c>
      <c r="P528" s="651">
        <v>906.78</v>
      </c>
      <c r="Q528" s="666">
        <v>1</v>
      </c>
      <c r="R528" s="650">
        <v>1</v>
      </c>
      <c r="S528" s="666">
        <v>1</v>
      </c>
      <c r="T528" s="731">
        <v>1</v>
      </c>
      <c r="U528" s="689">
        <v>1</v>
      </c>
    </row>
    <row r="529" spans="1:21" ht="14.4" customHeight="1" x14ac:dyDescent="0.3">
      <c r="A529" s="649">
        <v>4</v>
      </c>
      <c r="B529" s="650" t="s">
        <v>3038</v>
      </c>
      <c r="C529" s="650">
        <v>89301042</v>
      </c>
      <c r="D529" s="729" t="s">
        <v>5236</v>
      </c>
      <c r="E529" s="730" t="s">
        <v>3385</v>
      </c>
      <c r="F529" s="650" t="s">
        <v>3363</v>
      </c>
      <c r="G529" s="650" t="s">
        <v>3727</v>
      </c>
      <c r="H529" s="650" t="s">
        <v>597</v>
      </c>
      <c r="I529" s="650" t="s">
        <v>831</v>
      </c>
      <c r="J529" s="650" t="s">
        <v>832</v>
      </c>
      <c r="K529" s="650" t="s">
        <v>3728</v>
      </c>
      <c r="L529" s="651">
        <v>242.93</v>
      </c>
      <c r="M529" s="651">
        <v>485.86</v>
      </c>
      <c r="N529" s="650">
        <v>2</v>
      </c>
      <c r="O529" s="731">
        <v>1</v>
      </c>
      <c r="P529" s="651">
        <v>485.86</v>
      </c>
      <c r="Q529" s="666">
        <v>1</v>
      </c>
      <c r="R529" s="650">
        <v>2</v>
      </c>
      <c r="S529" s="666">
        <v>1</v>
      </c>
      <c r="T529" s="731">
        <v>1</v>
      </c>
      <c r="U529" s="689">
        <v>1</v>
      </c>
    </row>
    <row r="530" spans="1:21" ht="14.4" customHeight="1" x14ac:dyDescent="0.3">
      <c r="A530" s="649">
        <v>4</v>
      </c>
      <c r="B530" s="650" t="s">
        <v>3038</v>
      </c>
      <c r="C530" s="650">
        <v>89301042</v>
      </c>
      <c r="D530" s="729" t="s">
        <v>5236</v>
      </c>
      <c r="E530" s="730" t="s">
        <v>3385</v>
      </c>
      <c r="F530" s="650" t="s">
        <v>3365</v>
      </c>
      <c r="G530" s="650" t="s">
        <v>3678</v>
      </c>
      <c r="H530" s="650" t="s">
        <v>597</v>
      </c>
      <c r="I530" s="650" t="s">
        <v>3679</v>
      </c>
      <c r="J530" s="650" t="s">
        <v>3807</v>
      </c>
      <c r="K530" s="650" t="s">
        <v>3808</v>
      </c>
      <c r="L530" s="651">
        <v>410</v>
      </c>
      <c r="M530" s="651">
        <v>410</v>
      </c>
      <c r="N530" s="650">
        <v>1</v>
      </c>
      <c r="O530" s="731">
        <v>1</v>
      </c>
      <c r="P530" s="651">
        <v>410</v>
      </c>
      <c r="Q530" s="666">
        <v>1</v>
      </c>
      <c r="R530" s="650">
        <v>1</v>
      </c>
      <c r="S530" s="666">
        <v>1</v>
      </c>
      <c r="T530" s="731">
        <v>1</v>
      </c>
      <c r="U530" s="689">
        <v>1</v>
      </c>
    </row>
    <row r="531" spans="1:21" ht="14.4" customHeight="1" x14ac:dyDescent="0.3">
      <c r="A531" s="649">
        <v>4</v>
      </c>
      <c r="B531" s="650" t="s">
        <v>3038</v>
      </c>
      <c r="C531" s="650">
        <v>89301042</v>
      </c>
      <c r="D531" s="729" t="s">
        <v>5236</v>
      </c>
      <c r="E531" s="730" t="s">
        <v>3385</v>
      </c>
      <c r="F531" s="650" t="s">
        <v>3365</v>
      </c>
      <c r="G531" s="650" t="s">
        <v>3678</v>
      </c>
      <c r="H531" s="650" t="s">
        <v>597</v>
      </c>
      <c r="I531" s="650" t="s">
        <v>3679</v>
      </c>
      <c r="J531" s="650" t="s">
        <v>3680</v>
      </c>
      <c r="K531" s="650" t="s">
        <v>3681</v>
      </c>
      <c r="L531" s="651">
        <v>410</v>
      </c>
      <c r="M531" s="651">
        <v>1230</v>
      </c>
      <c r="N531" s="650">
        <v>3</v>
      </c>
      <c r="O531" s="731">
        <v>3</v>
      </c>
      <c r="P531" s="651">
        <v>1230</v>
      </c>
      <c r="Q531" s="666">
        <v>1</v>
      </c>
      <c r="R531" s="650">
        <v>3</v>
      </c>
      <c r="S531" s="666">
        <v>1</v>
      </c>
      <c r="T531" s="731">
        <v>3</v>
      </c>
      <c r="U531" s="689">
        <v>1</v>
      </c>
    </row>
    <row r="532" spans="1:21" ht="14.4" customHeight="1" x14ac:dyDescent="0.3">
      <c r="A532" s="649">
        <v>4</v>
      </c>
      <c r="B532" s="650" t="s">
        <v>3038</v>
      </c>
      <c r="C532" s="650">
        <v>89301042</v>
      </c>
      <c r="D532" s="729" t="s">
        <v>5236</v>
      </c>
      <c r="E532" s="730" t="s">
        <v>3387</v>
      </c>
      <c r="F532" s="650" t="s">
        <v>3363</v>
      </c>
      <c r="G532" s="650" t="s">
        <v>3736</v>
      </c>
      <c r="H532" s="650" t="s">
        <v>597</v>
      </c>
      <c r="I532" s="650" t="s">
        <v>4207</v>
      </c>
      <c r="J532" s="650" t="s">
        <v>4208</v>
      </c>
      <c r="K532" s="650" t="s">
        <v>4209</v>
      </c>
      <c r="L532" s="651">
        <v>68.819999999999993</v>
      </c>
      <c r="M532" s="651">
        <v>68.819999999999993</v>
      </c>
      <c r="N532" s="650">
        <v>1</v>
      </c>
      <c r="O532" s="731">
        <v>0.5</v>
      </c>
      <c r="P532" s="651">
        <v>68.819999999999993</v>
      </c>
      <c r="Q532" s="666">
        <v>1</v>
      </c>
      <c r="R532" s="650">
        <v>1</v>
      </c>
      <c r="S532" s="666">
        <v>1</v>
      </c>
      <c r="T532" s="731">
        <v>0.5</v>
      </c>
      <c r="U532" s="689">
        <v>1</v>
      </c>
    </row>
    <row r="533" spans="1:21" ht="14.4" customHeight="1" x14ac:dyDescent="0.3">
      <c r="A533" s="649">
        <v>4</v>
      </c>
      <c r="B533" s="650" t="s">
        <v>3038</v>
      </c>
      <c r="C533" s="650">
        <v>89301042</v>
      </c>
      <c r="D533" s="729" t="s">
        <v>5236</v>
      </c>
      <c r="E533" s="730" t="s">
        <v>3387</v>
      </c>
      <c r="F533" s="650" t="s">
        <v>3363</v>
      </c>
      <c r="G533" s="650" t="s">
        <v>3419</v>
      </c>
      <c r="H533" s="650" t="s">
        <v>597</v>
      </c>
      <c r="I533" s="650" t="s">
        <v>1544</v>
      </c>
      <c r="J533" s="650" t="s">
        <v>3203</v>
      </c>
      <c r="K533" s="650" t="s">
        <v>3204</v>
      </c>
      <c r="L533" s="651">
        <v>156.86000000000001</v>
      </c>
      <c r="M533" s="651">
        <v>941.16000000000008</v>
      </c>
      <c r="N533" s="650">
        <v>6</v>
      </c>
      <c r="O533" s="731">
        <v>2.5</v>
      </c>
      <c r="P533" s="651">
        <v>156.86000000000001</v>
      </c>
      <c r="Q533" s="666">
        <v>0.16666666666666666</v>
      </c>
      <c r="R533" s="650">
        <v>1</v>
      </c>
      <c r="S533" s="666">
        <v>0.16666666666666666</v>
      </c>
      <c r="T533" s="731">
        <v>1</v>
      </c>
      <c r="U533" s="689">
        <v>0.4</v>
      </c>
    </row>
    <row r="534" spans="1:21" ht="14.4" customHeight="1" x14ac:dyDescent="0.3">
      <c r="A534" s="649">
        <v>4</v>
      </c>
      <c r="B534" s="650" t="s">
        <v>3038</v>
      </c>
      <c r="C534" s="650">
        <v>89301042</v>
      </c>
      <c r="D534" s="729" t="s">
        <v>5236</v>
      </c>
      <c r="E534" s="730" t="s">
        <v>3387</v>
      </c>
      <c r="F534" s="650" t="s">
        <v>3363</v>
      </c>
      <c r="G534" s="650" t="s">
        <v>4210</v>
      </c>
      <c r="H534" s="650" t="s">
        <v>1281</v>
      </c>
      <c r="I534" s="650" t="s">
        <v>4211</v>
      </c>
      <c r="J534" s="650" t="s">
        <v>4212</v>
      </c>
      <c r="K534" s="650" t="s">
        <v>4213</v>
      </c>
      <c r="L534" s="651">
        <v>222.25</v>
      </c>
      <c r="M534" s="651">
        <v>444.5</v>
      </c>
      <c r="N534" s="650">
        <v>2</v>
      </c>
      <c r="O534" s="731">
        <v>1</v>
      </c>
      <c r="P534" s="651">
        <v>444.5</v>
      </c>
      <c r="Q534" s="666">
        <v>1</v>
      </c>
      <c r="R534" s="650">
        <v>2</v>
      </c>
      <c r="S534" s="666">
        <v>1</v>
      </c>
      <c r="T534" s="731">
        <v>1</v>
      </c>
      <c r="U534" s="689">
        <v>1</v>
      </c>
    </row>
    <row r="535" spans="1:21" ht="14.4" customHeight="1" x14ac:dyDescent="0.3">
      <c r="A535" s="649">
        <v>4</v>
      </c>
      <c r="B535" s="650" t="s">
        <v>3038</v>
      </c>
      <c r="C535" s="650">
        <v>89301042</v>
      </c>
      <c r="D535" s="729" t="s">
        <v>5236</v>
      </c>
      <c r="E535" s="730" t="s">
        <v>3387</v>
      </c>
      <c r="F535" s="650" t="s">
        <v>3363</v>
      </c>
      <c r="G535" s="650" t="s">
        <v>3555</v>
      </c>
      <c r="H535" s="650" t="s">
        <v>597</v>
      </c>
      <c r="I535" s="650" t="s">
        <v>4214</v>
      </c>
      <c r="J535" s="650" t="s">
        <v>3615</v>
      </c>
      <c r="K535" s="650" t="s">
        <v>3616</v>
      </c>
      <c r="L535" s="651">
        <v>0</v>
      </c>
      <c r="M535" s="651">
        <v>0</v>
      </c>
      <c r="N535" s="650">
        <v>1</v>
      </c>
      <c r="O535" s="731">
        <v>0.5</v>
      </c>
      <c r="P535" s="651"/>
      <c r="Q535" s="666"/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4</v>
      </c>
      <c r="B536" s="650" t="s">
        <v>3038</v>
      </c>
      <c r="C536" s="650">
        <v>89301042</v>
      </c>
      <c r="D536" s="729" t="s">
        <v>5236</v>
      </c>
      <c r="E536" s="730" t="s">
        <v>3387</v>
      </c>
      <c r="F536" s="650" t="s">
        <v>3363</v>
      </c>
      <c r="G536" s="650" t="s">
        <v>4215</v>
      </c>
      <c r="H536" s="650" t="s">
        <v>1281</v>
      </c>
      <c r="I536" s="650" t="s">
        <v>4216</v>
      </c>
      <c r="J536" s="650" t="s">
        <v>1377</v>
      </c>
      <c r="K536" s="650" t="s">
        <v>4217</v>
      </c>
      <c r="L536" s="651">
        <v>0</v>
      </c>
      <c r="M536" s="651">
        <v>0</v>
      </c>
      <c r="N536" s="650">
        <v>1</v>
      </c>
      <c r="O536" s="731">
        <v>1</v>
      </c>
      <c r="P536" s="651"/>
      <c r="Q536" s="666"/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4</v>
      </c>
      <c r="B537" s="650" t="s">
        <v>3038</v>
      </c>
      <c r="C537" s="650">
        <v>89301042</v>
      </c>
      <c r="D537" s="729" t="s">
        <v>5236</v>
      </c>
      <c r="E537" s="730" t="s">
        <v>3387</v>
      </c>
      <c r="F537" s="650" t="s">
        <v>3363</v>
      </c>
      <c r="G537" s="650" t="s">
        <v>3599</v>
      </c>
      <c r="H537" s="650" t="s">
        <v>597</v>
      </c>
      <c r="I537" s="650" t="s">
        <v>4218</v>
      </c>
      <c r="J537" s="650" t="s">
        <v>4219</v>
      </c>
      <c r="K537" s="650" t="s">
        <v>4220</v>
      </c>
      <c r="L537" s="651">
        <v>83.09</v>
      </c>
      <c r="M537" s="651">
        <v>166.18</v>
      </c>
      <c r="N537" s="650">
        <v>2</v>
      </c>
      <c r="O537" s="731">
        <v>1</v>
      </c>
      <c r="P537" s="651">
        <v>166.18</v>
      </c>
      <c r="Q537" s="666">
        <v>1</v>
      </c>
      <c r="R537" s="650">
        <v>2</v>
      </c>
      <c r="S537" s="666">
        <v>1</v>
      </c>
      <c r="T537" s="731">
        <v>1</v>
      </c>
      <c r="U537" s="689">
        <v>1</v>
      </c>
    </row>
    <row r="538" spans="1:21" ht="14.4" customHeight="1" x14ac:dyDescent="0.3">
      <c r="A538" s="649">
        <v>4</v>
      </c>
      <c r="B538" s="650" t="s">
        <v>3038</v>
      </c>
      <c r="C538" s="650">
        <v>89301042</v>
      </c>
      <c r="D538" s="729" t="s">
        <v>5236</v>
      </c>
      <c r="E538" s="730" t="s">
        <v>3387</v>
      </c>
      <c r="F538" s="650" t="s">
        <v>3363</v>
      </c>
      <c r="G538" s="650" t="s">
        <v>3599</v>
      </c>
      <c r="H538" s="650" t="s">
        <v>597</v>
      </c>
      <c r="I538" s="650" t="s">
        <v>4221</v>
      </c>
      <c r="J538" s="650" t="s">
        <v>4222</v>
      </c>
      <c r="K538" s="650" t="s">
        <v>3199</v>
      </c>
      <c r="L538" s="651">
        <v>41.55</v>
      </c>
      <c r="M538" s="651">
        <v>124.64999999999999</v>
      </c>
      <c r="N538" s="650">
        <v>3</v>
      </c>
      <c r="O538" s="731">
        <v>1</v>
      </c>
      <c r="P538" s="651">
        <v>124.64999999999999</v>
      </c>
      <c r="Q538" s="666">
        <v>1</v>
      </c>
      <c r="R538" s="650">
        <v>3</v>
      </c>
      <c r="S538" s="666">
        <v>1</v>
      </c>
      <c r="T538" s="731">
        <v>1</v>
      </c>
      <c r="U538" s="689">
        <v>1</v>
      </c>
    </row>
    <row r="539" spans="1:21" ht="14.4" customHeight="1" x14ac:dyDescent="0.3">
      <c r="A539" s="649">
        <v>4</v>
      </c>
      <c r="B539" s="650" t="s">
        <v>3038</v>
      </c>
      <c r="C539" s="650">
        <v>89301042</v>
      </c>
      <c r="D539" s="729" t="s">
        <v>5236</v>
      </c>
      <c r="E539" s="730" t="s">
        <v>3387</v>
      </c>
      <c r="F539" s="650" t="s">
        <v>3363</v>
      </c>
      <c r="G539" s="650" t="s">
        <v>3489</v>
      </c>
      <c r="H539" s="650" t="s">
        <v>597</v>
      </c>
      <c r="I539" s="650" t="s">
        <v>1121</v>
      </c>
      <c r="J539" s="650" t="s">
        <v>3490</v>
      </c>
      <c r="K539" s="650" t="s">
        <v>3491</v>
      </c>
      <c r="L539" s="651">
        <v>0</v>
      </c>
      <c r="M539" s="651">
        <v>0</v>
      </c>
      <c r="N539" s="650">
        <v>1</v>
      </c>
      <c r="O539" s="731">
        <v>1</v>
      </c>
      <c r="P539" s="651">
        <v>0</v>
      </c>
      <c r="Q539" s="666"/>
      <c r="R539" s="650">
        <v>1</v>
      </c>
      <c r="S539" s="666">
        <v>1</v>
      </c>
      <c r="T539" s="731">
        <v>1</v>
      </c>
      <c r="U539" s="689">
        <v>1</v>
      </c>
    </row>
    <row r="540" spans="1:21" ht="14.4" customHeight="1" x14ac:dyDescent="0.3">
      <c r="A540" s="649">
        <v>4</v>
      </c>
      <c r="B540" s="650" t="s">
        <v>3038</v>
      </c>
      <c r="C540" s="650">
        <v>89301042</v>
      </c>
      <c r="D540" s="729" t="s">
        <v>5236</v>
      </c>
      <c r="E540" s="730" t="s">
        <v>3387</v>
      </c>
      <c r="F540" s="650" t="s">
        <v>3363</v>
      </c>
      <c r="G540" s="650" t="s">
        <v>3424</v>
      </c>
      <c r="H540" s="650" t="s">
        <v>597</v>
      </c>
      <c r="I540" s="650" t="s">
        <v>3425</v>
      </c>
      <c r="J540" s="650" t="s">
        <v>3426</v>
      </c>
      <c r="K540" s="650" t="s">
        <v>3427</v>
      </c>
      <c r="L540" s="651">
        <v>0</v>
      </c>
      <c r="M540" s="651">
        <v>0</v>
      </c>
      <c r="N540" s="650">
        <v>1</v>
      </c>
      <c r="O540" s="731">
        <v>1</v>
      </c>
      <c r="P540" s="651">
        <v>0</v>
      </c>
      <c r="Q540" s="666"/>
      <c r="R540" s="650">
        <v>1</v>
      </c>
      <c r="S540" s="666">
        <v>1</v>
      </c>
      <c r="T540" s="731">
        <v>1</v>
      </c>
      <c r="U540" s="689">
        <v>1</v>
      </c>
    </row>
    <row r="541" spans="1:21" ht="14.4" customHeight="1" x14ac:dyDescent="0.3">
      <c r="A541" s="649">
        <v>4</v>
      </c>
      <c r="B541" s="650" t="s">
        <v>3038</v>
      </c>
      <c r="C541" s="650">
        <v>89301042</v>
      </c>
      <c r="D541" s="729" t="s">
        <v>5236</v>
      </c>
      <c r="E541" s="730" t="s">
        <v>3387</v>
      </c>
      <c r="F541" s="650" t="s">
        <v>3363</v>
      </c>
      <c r="G541" s="650" t="s">
        <v>3583</v>
      </c>
      <c r="H541" s="650" t="s">
        <v>1281</v>
      </c>
      <c r="I541" s="650" t="s">
        <v>3584</v>
      </c>
      <c r="J541" s="650" t="s">
        <v>2702</v>
      </c>
      <c r="K541" s="650" t="s">
        <v>3585</v>
      </c>
      <c r="L541" s="651">
        <v>0</v>
      </c>
      <c r="M541" s="651">
        <v>0</v>
      </c>
      <c r="N541" s="650">
        <v>1</v>
      </c>
      <c r="O541" s="731">
        <v>1</v>
      </c>
      <c r="P541" s="651">
        <v>0</v>
      </c>
      <c r="Q541" s="666"/>
      <c r="R541" s="650">
        <v>1</v>
      </c>
      <c r="S541" s="666">
        <v>1</v>
      </c>
      <c r="T541" s="731">
        <v>1</v>
      </c>
      <c r="U541" s="689">
        <v>1</v>
      </c>
    </row>
    <row r="542" spans="1:21" ht="14.4" customHeight="1" x14ac:dyDescent="0.3">
      <c r="A542" s="649">
        <v>4</v>
      </c>
      <c r="B542" s="650" t="s">
        <v>3038</v>
      </c>
      <c r="C542" s="650">
        <v>89301042</v>
      </c>
      <c r="D542" s="729" t="s">
        <v>5236</v>
      </c>
      <c r="E542" s="730" t="s">
        <v>3387</v>
      </c>
      <c r="F542" s="650" t="s">
        <v>3363</v>
      </c>
      <c r="G542" s="650" t="s">
        <v>3727</v>
      </c>
      <c r="H542" s="650" t="s">
        <v>597</v>
      </c>
      <c r="I542" s="650" t="s">
        <v>831</v>
      </c>
      <c r="J542" s="650" t="s">
        <v>832</v>
      </c>
      <c r="K542" s="650" t="s">
        <v>3728</v>
      </c>
      <c r="L542" s="651">
        <v>242.93</v>
      </c>
      <c r="M542" s="651">
        <v>242.93</v>
      </c>
      <c r="N542" s="650">
        <v>1</v>
      </c>
      <c r="O542" s="731">
        <v>1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4</v>
      </c>
      <c r="B543" s="650" t="s">
        <v>3038</v>
      </c>
      <c r="C543" s="650">
        <v>89301042</v>
      </c>
      <c r="D543" s="729" t="s">
        <v>5236</v>
      </c>
      <c r="E543" s="730" t="s">
        <v>3387</v>
      </c>
      <c r="F543" s="650" t="s">
        <v>3363</v>
      </c>
      <c r="G543" s="650" t="s">
        <v>3440</v>
      </c>
      <c r="H543" s="650" t="s">
        <v>1281</v>
      </c>
      <c r="I543" s="650" t="s">
        <v>1448</v>
      </c>
      <c r="J543" s="650" t="s">
        <v>1319</v>
      </c>
      <c r="K543" s="650" t="s">
        <v>1449</v>
      </c>
      <c r="L543" s="651">
        <v>625.29</v>
      </c>
      <c r="M543" s="651">
        <v>1250.58</v>
      </c>
      <c r="N543" s="650">
        <v>2</v>
      </c>
      <c r="O543" s="731">
        <v>1.5</v>
      </c>
      <c r="P543" s="651">
        <v>625.29</v>
      </c>
      <c r="Q543" s="666">
        <v>0.5</v>
      </c>
      <c r="R543" s="650">
        <v>1</v>
      </c>
      <c r="S543" s="666">
        <v>0.5</v>
      </c>
      <c r="T543" s="731">
        <v>1</v>
      </c>
      <c r="U543" s="689">
        <v>0.66666666666666663</v>
      </c>
    </row>
    <row r="544" spans="1:21" ht="14.4" customHeight="1" x14ac:dyDescent="0.3">
      <c r="A544" s="649">
        <v>4</v>
      </c>
      <c r="B544" s="650" t="s">
        <v>3038</v>
      </c>
      <c r="C544" s="650">
        <v>89301042</v>
      </c>
      <c r="D544" s="729" t="s">
        <v>5236</v>
      </c>
      <c r="E544" s="730" t="s">
        <v>3387</v>
      </c>
      <c r="F544" s="650" t="s">
        <v>3363</v>
      </c>
      <c r="G544" s="650" t="s">
        <v>3767</v>
      </c>
      <c r="H544" s="650" t="s">
        <v>1281</v>
      </c>
      <c r="I544" s="650" t="s">
        <v>4223</v>
      </c>
      <c r="J544" s="650" t="s">
        <v>1297</v>
      </c>
      <c r="K544" s="650" t="s">
        <v>4224</v>
      </c>
      <c r="L544" s="651">
        <v>193.26</v>
      </c>
      <c r="M544" s="651">
        <v>193.26</v>
      </c>
      <c r="N544" s="650">
        <v>1</v>
      </c>
      <c r="O544" s="731">
        <v>1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4</v>
      </c>
      <c r="B545" s="650" t="s">
        <v>3038</v>
      </c>
      <c r="C545" s="650">
        <v>89301042</v>
      </c>
      <c r="D545" s="729" t="s">
        <v>5236</v>
      </c>
      <c r="E545" s="730" t="s">
        <v>3387</v>
      </c>
      <c r="F545" s="650" t="s">
        <v>3363</v>
      </c>
      <c r="G545" s="650" t="s">
        <v>3614</v>
      </c>
      <c r="H545" s="650" t="s">
        <v>597</v>
      </c>
      <c r="I545" s="650" t="s">
        <v>1591</v>
      </c>
      <c r="J545" s="650" t="s">
        <v>1592</v>
      </c>
      <c r="K545" s="650" t="s">
        <v>1593</v>
      </c>
      <c r="L545" s="651">
        <v>153.52000000000001</v>
      </c>
      <c r="M545" s="651">
        <v>153.52000000000001</v>
      </c>
      <c r="N545" s="650">
        <v>1</v>
      </c>
      <c r="O545" s="731">
        <v>0.5</v>
      </c>
      <c r="P545" s="651">
        <v>153.52000000000001</v>
      </c>
      <c r="Q545" s="666">
        <v>1</v>
      </c>
      <c r="R545" s="650">
        <v>1</v>
      </c>
      <c r="S545" s="666">
        <v>1</v>
      </c>
      <c r="T545" s="731">
        <v>0.5</v>
      </c>
      <c r="U545" s="689">
        <v>1</v>
      </c>
    </row>
    <row r="546" spans="1:21" ht="14.4" customHeight="1" x14ac:dyDescent="0.3">
      <c r="A546" s="649">
        <v>4</v>
      </c>
      <c r="B546" s="650" t="s">
        <v>3038</v>
      </c>
      <c r="C546" s="650">
        <v>89301042</v>
      </c>
      <c r="D546" s="729" t="s">
        <v>5236</v>
      </c>
      <c r="E546" s="730" t="s">
        <v>3387</v>
      </c>
      <c r="F546" s="650" t="s">
        <v>3363</v>
      </c>
      <c r="G546" s="650" t="s">
        <v>3459</v>
      </c>
      <c r="H546" s="650" t="s">
        <v>597</v>
      </c>
      <c r="I546" s="650" t="s">
        <v>4225</v>
      </c>
      <c r="J546" s="650" t="s">
        <v>4226</v>
      </c>
      <c r="K546" s="650" t="s">
        <v>4227</v>
      </c>
      <c r="L546" s="651">
        <v>342.89</v>
      </c>
      <c r="M546" s="651">
        <v>342.89</v>
      </c>
      <c r="N546" s="650">
        <v>1</v>
      </c>
      <c r="O546" s="731">
        <v>0.5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4</v>
      </c>
      <c r="B547" s="650" t="s">
        <v>3038</v>
      </c>
      <c r="C547" s="650">
        <v>89301042</v>
      </c>
      <c r="D547" s="729" t="s">
        <v>5236</v>
      </c>
      <c r="E547" s="730" t="s">
        <v>3387</v>
      </c>
      <c r="F547" s="650" t="s">
        <v>3363</v>
      </c>
      <c r="G547" s="650" t="s">
        <v>3441</v>
      </c>
      <c r="H547" s="650" t="s">
        <v>1281</v>
      </c>
      <c r="I547" s="650" t="s">
        <v>2976</v>
      </c>
      <c r="J547" s="650" t="s">
        <v>2977</v>
      </c>
      <c r="K547" s="650" t="s">
        <v>2978</v>
      </c>
      <c r="L547" s="651">
        <v>194.26</v>
      </c>
      <c r="M547" s="651">
        <v>1165.56</v>
      </c>
      <c r="N547" s="650">
        <v>6</v>
      </c>
      <c r="O547" s="731">
        <v>1</v>
      </c>
      <c r="P547" s="651">
        <v>1165.56</v>
      </c>
      <c r="Q547" s="666">
        <v>1</v>
      </c>
      <c r="R547" s="650">
        <v>6</v>
      </c>
      <c r="S547" s="666">
        <v>1</v>
      </c>
      <c r="T547" s="731">
        <v>1</v>
      </c>
      <c r="U547" s="689">
        <v>1</v>
      </c>
    </row>
    <row r="548" spans="1:21" ht="14.4" customHeight="1" x14ac:dyDescent="0.3">
      <c r="A548" s="649">
        <v>4</v>
      </c>
      <c r="B548" s="650" t="s">
        <v>3038</v>
      </c>
      <c r="C548" s="650">
        <v>89301042</v>
      </c>
      <c r="D548" s="729" t="s">
        <v>5236</v>
      </c>
      <c r="E548" s="730" t="s">
        <v>3387</v>
      </c>
      <c r="F548" s="650" t="s">
        <v>3363</v>
      </c>
      <c r="G548" s="650" t="s">
        <v>4228</v>
      </c>
      <c r="H548" s="650" t="s">
        <v>1281</v>
      </c>
      <c r="I548" s="650" t="s">
        <v>4229</v>
      </c>
      <c r="J548" s="650" t="s">
        <v>4230</v>
      </c>
      <c r="K548" s="650" t="s">
        <v>4231</v>
      </c>
      <c r="L548" s="651">
        <v>94.8</v>
      </c>
      <c r="M548" s="651">
        <v>189.6</v>
      </c>
      <c r="N548" s="650">
        <v>2</v>
      </c>
      <c r="O548" s="731">
        <v>1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4</v>
      </c>
      <c r="B549" s="650" t="s">
        <v>3038</v>
      </c>
      <c r="C549" s="650">
        <v>89301042</v>
      </c>
      <c r="D549" s="729" t="s">
        <v>5236</v>
      </c>
      <c r="E549" s="730" t="s">
        <v>3387</v>
      </c>
      <c r="F549" s="650" t="s">
        <v>3363</v>
      </c>
      <c r="G549" s="650" t="s">
        <v>3544</v>
      </c>
      <c r="H549" s="650" t="s">
        <v>597</v>
      </c>
      <c r="I549" s="650" t="s">
        <v>4232</v>
      </c>
      <c r="J549" s="650" t="s">
        <v>4233</v>
      </c>
      <c r="K549" s="650" t="s">
        <v>2079</v>
      </c>
      <c r="L549" s="651">
        <v>0</v>
      </c>
      <c r="M549" s="651">
        <v>0</v>
      </c>
      <c r="N549" s="650">
        <v>1</v>
      </c>
      <c r="O549" s="731">
        <v>1</v>
      </c>
      <c r="P549" s="651"/>
      <c r="Q549" s="666"/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4</v>
      </c>
      <c r="B550" s="650" t="s">
        <v>3038</v>
      </c>
      <c r="C550" s="650">
        <v>89301042</v>
      </c>
      <c r="D550" s="729" t="s">
        <v>5236</v>
      </c>
      <c r="E550" s="730" t="s">
        <v>3387</v>
      </c>
      <c r="F550" s="650" t="s">
        <v>3363</v>
      </c>
      <c r="G550" s="650" t="s">
        <v>3544</v>
      </c>
      <c r="H550" s="650" t="s">
        <v>597</v>
      </c>
      <c r="I550" s="650" t="s">
        <v>4234</v>
      </c>
      <c r="J550" s="650" t="s">
        <v>4235</v>
      </c>
      <c r="K550" s="650" t="s">
        <v>899</v>
      </c>
      <c r="L550" s="651">
        <v>0</v>
      </c>
      <c r="M550" s="651">
        <v>0</v>
      </c>
      <c r="N550" s="650">
        <v>1</v>
      </c>
      <c r="O550" s="731">
        <v>1</v>
      </c>
      <c r="P550" s="651"/>
      <c r="Q550" s="666"/>
      <c r="R550" s="650"/>
      <c r="S550" s="666">
        <v>0</v>
      </c>
      <c r="T550" s="731"/>
      <c r="U550" s="689">
        <v>0</v>
      </c>
    </row>
    <row r="551" spans="1:21" ht="14.4" customHeight="1" x14ac:dyDescent="0.3">
      <c r="A551" s="649">
        <v>4</v>
      </c>
      <c r="B551" s="650" t="s">
        <v>3038</v>
      </c>
      <c r="C551" s="650">
        <v>89301042</v>
      </c>
      <c r="D551" s="729" t="s">
        <v>5236</v>
      </c>
      <c r="E551" s="730" t="s">
        <v>3387</v>
      </c>
      <c r="F551" s="650" t="s">
        <v>3363</v>
      </c>
      <c r="G551" s="650" t="s">
        <v>3544</v>
      </c>
      <c r="H551" s="650" t="s">
        <v>597</v>
      </c>
      <c r="I551" s="650" t="s">
        <v>4236</v>
      </c>
      <c r="J551" s="650" t="s">
        <v>898</v>
      </c>
      <c r="K551" s="650" t="s">
        <v>1436</v>
      </c>
      <c r="L551" s="651">
        <v>0</v>
      </c>
      <c r="M551" s="651">
        <v>0</v>
      </c>
      <c r="N551" s="650">
        <v>1</v>
      </c>
      <c r="O551" s="731">
        <v>1</v>
      </c>
      <c r="P551" s="651">
        <v>0</v>
      </c>
      <c r="Q551" s="666"/>
      <c r="R551" s="650">
        <v>1</v>
      </c>
      <c r="S551" s="666">
        <v>1</v>
      </c>
      <c r="T551" s="731">
        <v>1</v>
      </c>
      <c r="U551" s="689">
        <v>1</v>
      </c>
    </row>
    <row r="552" spans="1:21" ht="14.4" customHeight="1" x14ac:dyDescent="0.3">
      <c r="A552" s="649">
        <v>4</v>
      </c>
      <c r="B552" s="650" t="s">
        <v>3038</v>
      </c>
      <c r="C552" s="650">
        <v>89301042</v>
      </c>
      <c r="D552" s="729" t="s">
        <v>5236</v>
      </c>
      <c r="E552" s="730" t="s">
        <v>3387</v>
      </c>
      <c r="F552" s="650" t="s">
        <v>3363</v>
      </c>
      <c r="G552" s="650" t="s">
        <v>3544</v>
      </c>
      <c r="H552" s="650" t="s">
        <v>597</v>
      </c>
      <c r="I552" s="650" t="s">
        <v>4237</v>
      </c>
      <c r="J552" s="650" t="s">
        <v>4235</v>
      </c>
      <c r="K552" s="650" t="s">
        <v>899</v>
      </c>
      <c r="L552" s="651">
        <v>0</v>
      </c>
      <c r="M552" s="651">
        <v>0</v>
      </c>
      <c r="N552" s="650">
        <v>2</v>
      </c>
      <c r="O552" s="731">
        <v>1</v>
      </c>
      <c r="P552" s="651"/>
      <c r="Q552" s="666"/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4</v>
      </c>
      <c r="B553" s="650" t="s">
        <v>3038</v>
      </c>
      <c r="C553" s="650">
        <v>89301042</v>
      </c>
      <c r="D553" s="729" t="s">
        <v>5236</v>
      </c>
      <c r="E553" s="730" t="s">
        <v>3387</v>
      </c>
      <c r="F553" s="650" t="s">
        <v>3364</v>
      </c>
      <c r="G553" s="650" t="s">
        <v>3463</v>
      </c>
      <c r="H553" s="650" t="s">
        <v>597</v>
      </c>
      <c r="I553" s="650" t="s">
        <v>3503</v>
      </c>
      <c r="J553" s="650" t="s">
        <v>3465</v>
      </c>
      <c r="K553" s="650"/>
      <c r="L553" s="651">
        <v>0</v>
      </c>
      <c r="M553" s="651">
        <v>0</v>
      </c>
      <c r="N553" s="650">
        <v>1</v>
      </c>
      <c r="O553" s="731">
        <v>1</v>
      </c>
      <c r="P553" s="651">
        <v>0</v>
      </c>
      <c r="Q553" s="666"/>
      <c r="R553" s="650">
        <v>1</v>
      </c>
      <c r="S553" s="666">
        <v>1</v>
      </c>
      <c r="T553" s="731">
        <v>1</v>
      </c>
      <c r="U553" s="689">
        <v>1</v>
      </c>
    </row>
    <row r="554" spans="1:21" ht="14.4" customHeight="1" x14ac:dyDescent="0.3">
      <c r="A554" s="649">
        <v>4</v>
      </c>
      <c r="B554" s="650" t="s">
        <v>3038</v>
      </c>
      <c r="C554" s="650">
        <v>89301042</v>
      </c>
      <c r="D554" s="729" t="s">
        <v>5236</v>
      </c>
      <c r="E554" s="730" t="s">
        <v>3387</v>
      </c>
      <c r="F554" s="650" t="s">
        <v>3365</v>
      </c>
      <c r="G554" s="650" t="s">
        <v>3678</v>
      </c>
      <c r="H554" s="650" t="s">
        <v>597</v>
      </c>
      <c r="I554" s="650" t="s">
        <v>3679</v>
      </c>
      <c r="J554" s="650" t="s">
        <v>3807</v>
      </c>
      <c r="K554" s="650" t="s">
        <v>3808</v>
      </c>
      <c r="L554" s="651">
        <v>410</v>
      </c>
      <c r="M554" s="651">
        <v>410</v>
      </c>
      <c r="N554" s="650">
        <v>1</v>
      </c>
      <c r="O554" s="731">
        <v>1</v>
      </c>
      <c r="P554" s="651">
        <v>410</v>
      </c>
      <c r="Q554" s="666">
        <v>1</v>
      </c>
      <c r="R554" s="650">
        <v>1</v>
      </c>
      <c r="S554" s="666">
        <v>1</v>
      </c>
      <c r="T554" s="731">
        <v>1</v>
      </c>
      <c r="U554" s="689">
        <v>1</v>
      </c>
    </row>
    <row r="555" spans="1:21" ht="14.4" customHeight="1" x14ac:dyDescent="0.3">
      <c r="A555" s="649">
        <v>4</v>
      </c>
      <c r="B555" s="650" t="s">
        <v>3038</v>
      </c>
      <c r="C555" s="650">
        <v>89301042</v>
      </c>
      <c r="D555" s="729" t="s">
        <v>5236</v>
      </c>
      <c r="E555" s="730" t="s">
        <v>3387</v>
      </c>
      <c r="F555" s="650" t="s">
        <v>3365</v>
      </c>
      <c r="G555" s="650" t="s">
        <v>3678</v>
      </c>
      <c r="H555" s="650" t="s">
        <v>597</v>
      </c>
      <c r="I555" s="650" t="s">
        <v>3679</v>
      </c>
      <c r="J555" s="650" t="s">
        <v>3680</v>
      </c>
      <c r="K555" s="650" t="s">
        <v>3681</v>
      </c>
      <c r="L555" s="651">
        <v>410</v>
      </c>
      <c r="M555" s="651">
        <v>5740</v>
      </c>
      <c r="N555" s="650">
        <v>14</v>
      </c>
      <c r="O555" s="731">
        <v>14</v>
      </c>
      <c r="P555" s="651">
        <v>5740</v>
      </c>
      <c r="Q555" s="666">
        <v>1</v>
      </c>
      <c r="R555" s="650">
        <v>14</v>
      </c>
      <c r="S555" s="666">
        <v>1</v>
      </c>
      <c r="T555" s="731">
        <v>14</v>
      </c>
      <c r="U555" s="689">
        <v>1</v>
      </c>
    </row>
    <row r="556" spans="1:21" ht="14.4" customHeight="1" x14ac:dyDescent="0.3">
      <c r="A556" s="649">
        <v>4</v>
      </c>
      <c r="B556" s="650" t="s">
        <v>3038</v>
      </c>
      <c r="C556" s="650">
        <v>89301042</v>
      </c>
      <c r="D556" s="729" t="s">
        <v>5236</v>
      </c>
      <c r="E556" s="730" t="s">
        <v>3387</v>
      </c>
      <c r="F556" s="650" t="s">
        <v>3365</v>
      </c>
      <c r="G556" s="650" t="s">
        <v>3678</v>
      </c>
      <c r="H556" s="650" t="s">
        <v>597</v>
      </c>
      <c r="I556" s="650" t="s">
        <v>4238</v>
      </c>
      <c r="J556" s="650" t="s">
        <v>3680</v>
      </c>
      <c r="K556" s="650" t="s">
        <v>4239</v>
      </c>
      <c r="L556" s="651">
        <v>410</v>
      </c>
      <c r="M556" s="651">
        <v>410</v>
      </c>
      <c r="N556" s="650">
        <v>1</v>
      </c>
      <c r="O556" s="731">
        <v>1</v>
      </c>
      <c r="P556" s="651">
        <v>410</v>
      </c>
      <c r="Q556" s="666">
        <v>1</v>
      </c>
      <c r="R556" s="650">
        <v>1</v>
      </c>
      <c r="S556" s="666">
        <v>1</v>
      </c>
      <c r="T556" s="731">
        <v>1</v>
      </c>
      <c r="U556" s="689">
        <v>1</v>
      </c>
    </row>
    <row r="557" spans="1:21" ht="14.4" customHeight="1" x14ac:dyDescent="0.3">
      <c r="A557" s="649">
        <v>4</v>
      </c>
      <c r="B557" s="650" t="s">
        <v>3038</v>
      </c>
      <c r="C557" s="650">
        <v>89301042</v>
      </c>
      <c r="D557" s="729" t="s">
        <v>5236</v>
      </c>
      <c r="E557" s="730" t="s">
        <v>3387</v>
      </c>
      <c r="F557" s="650" t="s">
        <v>3365</v>
      </c>
      <c r="G557" s="650" t="s">
        <v>3682</v>
      </c>
      <c r="H557" s="650" t="s">
        <v>597</v>
      </c>
      <c r="I557" s="650" t="s">
        <v>3683</v>
      </c>
      <c r="J557" s="650" t="s">
        <v>3684</v>
      </c>
      <c r="K557" s="650" t="s">
        <v>3685</v>
      </c>
      <c r="L557" s="651">
        <v>35.130000000000003</v>
      </c>
      <c r="M557" s="651">
        <v>35.130000000000003</v>
      </c>
      <c r="N557" s="650">
        <v>1</v>
      </c>
      <c r="O557" s="731">
        <v>1</v>
      </c>
      <c r="P557" s="651">
        <v>35.130000000000003</v>
      </c>
      <c r="Q557" s="666">
        <v>1</v>
      </c>
      <c r="R557" s="650">
        <v>1</v>
      </c>
      <c r="S557" s="666">
        <v>1</v>
      </c>
      <c r="T557" s="731">
        <v>1</v>
      </c>
      <c r="U557" s="689">
        <v>1</v>
      </c>
    </row>
    <row r="558" spans="1:21" ht="14.4" customHeight="1" x14ac:dyDescent="0.3">
      <c r="A558" s="649">
        <v>4</v>
      </c>
      <c r="B558" s="650" t="s">
        <v>3038</v>
      </c>
      <c r="C558" s="650">
        <v>89301042</v>
      </c>
      <c r="D558" s="729" t="s">
        <v>5236</v>
      </c>
      <c r="E558" s="730" t="s">
        <v>3387</v>
      </c>
      <c r="F558" s="650" t="s">
        <v>3365</v>
      </c>
      <c r="G558" s="650" t="s">
        <v>3682</v>
      </c>
      <c r="H558" s="650" t="s">
        <v>597</v>
      </c>
      <c r="I558" s="650" t="s">
        <v>3686</v>
      </c>
      <c r="J558" s="650" t="s">
        <v>3687</v>
      </c>
      <c r="K558" s="650" t="s">
        <v>3688</v>
      </c>
      <c r="L558" s="651">
        <v>255.41</v>
      </c>
      <c r="M558" s="651">
        <v>255.41</v>
      </c>
      <c r="N558" s="650">
        <v>1</v>
      </c>
      <c r="O558" s="731">
        <v>1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4</v>
      </c>
      <c r="B559" s="650" t="s">
        <v>3038</v>
      </c>
      <c r="C559" s="650">
        <v>89301042</v>
      </c>
      <c r="D559" s="729" t="s">
        <v>5236</v>
      </c>
      <c r="E559" s="730" t="s">
        <v>3387</v>
      </c>
      <c r="F559" s="650" t="s">
        <v>3365</v>
      </c>
      <c r="G559" s="650" t="s">
        <v>3682</v>
      </c>
      <c r="H559" s="650" t="s">
        <v>597</v>
      </c>
      <c r="I559" s="650" t="s">
        <v>3692</v>
      </c>
      <c r="J559" s="650" t="s">
        <v>3690</v>
      </c>
      <c r="K559" s="650" t="s">
        <v>3693</v>
      </c>
      <c r="L559" s="651">
        <v>200</v>
      </c>
      <c r="M559" s="651">
        <v>1400</v>
      </c>
      <c r="N559" s="650">
        <v>7</v>
      </c>
      <c r="O559" s="731">
        <v>3</v>
      </c>
      <c r="P559" s="651">
        <v>1400</v>
      </c>
      <c r="Q559" s="666">
        <v>1</v>
      </c>
      <c r="R559" s="650">
        <v>7</v>
      </c>
      <c r="S559" s="666">
        <v>1</v>
      </c>
      <c r="T559" s="731">
        <v>3</v>
      </c>
      <c r="U559" s="689">
        <v>1</v>
      </c>
    </row>
    <row r="560" spans="1:21" ht="14.4" customHeight="1" x14ac:dyDescent="0.3">
      <c r="A560" s="649">
        <v>4</v>
      </c>
      <c r="B560" s="650" t="s">
        <v>3038</v>
      </c>
      <c r="C560" s="650">
        <v>89301042</v>
      </c>
      <c r="D560" s="729" t="s">
        <v>5236</v>
      </c>
      <c r="E560" s="730" t="s">
        <v>3387</v>
      </c>
      <c r="F560" s="650" t="s">
        <v>3365</v>
      </c>
      <c r="G560" s="650" t="s">
        <v>3466</v>
      </c>
      <c r="H560" s="650" t="s">
        <v>597</v>
      </c>
      <c r="I560" s="650" t="s">
        <v>3607</v>
      </c>
      <c r="J560" s="650" t="s">
        <v>3608</v>
      </c>
      <c r="K560" s="650" t="s">
        <v>3609</v>
      </c>
      <c r="L560" s="651">
        <v>900</v>
      </c>
      <c r="M560" s="651">
        <v>6300</v>
      </c>
      <c r="N560" s="650">
        <v>7</v>
      </c>
      <c r="O560" s="731">
        <v>7</v>
      </c>
      <c r="P560" s="651">
        <v>6300</v>
      </c>
      <c r="Q560" s="666">
        <v>1</v>
      </c>
      <c r="R560" s="650">
        <v>7</v>
      </c>
      <c r="S560" s="666">
        <v>1</v>
      </c>
      <c r="T560" s="731">
        <v>7</v>
      </c>
      <c r="U560" s="689">
        <v>1</v>
      </c>
    </row>
    <row r="561" spans="1:21" ht="14.4" customHeight="1" x14ac:dyDescent="0.3">
      <c r="A561" s="649">
        <v>4</v>
      </c>
      <c r="B561" s="650" t="s">
        <v>3038</v>
      </c>
      <c r="C561" s="650">
        <v>89301042</v>
      </c>
      <c r="D561" s="729" t="s">
        <v>5236</v>
      </c>
      <c r="E561" s="730" t="s">
        <v>3387</v>
      </c>
      <c r="F561" s="650" t="s">
        <v>3365</v>
      </c>
      <c r="G561" s="650" t="s">
        <v>3466</v>
      </c>
      <c r="H561" s="650" t="s">
        <v>597</v>
      </c>
      <c r="I561" s="650" t="s">
        <v>3716</v>
      </c>
      <c r="J561" s="650" t="s">
        <v>3717</v>
      </c>
      <c r="K561" s="650" t="s">
        <v>3718</v>
      </c>
      <c r="L561" s="651">
        <v>378.48</v>
      </c>
      <c r="M561" s="651">
        <v>756.96</v>
      </c>
      <c r="N561" s="650">
        <v>2</v>
      </c>
      <c r="O561" s="731">
        <v>2</v>
      </c>
      <c r="P561" s="651">
        <v>378.48</v>
      </c>
      <c r="Q561" s="666">
        <v>0.5</v>
      </c>
      <c r="R561" s="650">
        <v>1</v>
      </c>
      <c r="S561" s="666">
        <v>0.5</v>
      </c>
      <c r="T561" s="731">
        <v>1</v>
      </c>
      <c r="U561" s="689">
        <v>0.5</v>
      </c>
    </row>
    <row r="562" spans="1:21" ht="14.4" customHeight="1" x14ac:dyDescent="0.3">
      <c r="A562" s="649">
        <v>4</v>
      </c>
      <c r="B562" s="650" t="s">
        <v>3038</v>
      </c>
      <c r="C562" s="650">
        <v>89301042</v>
      </c>
      <c r="D562" s="729" t="s">
        <v>5236</v>
      </c>
      <c r="E562" s="730" t="s">
        <v>3387</v>
      </c>
      <c r="F562" s="650" t="s">
        <v>3365</v>
      </c>
      <c r="G562" s="650" t="s">
        <v>3466</v>
      </c>
      <c r="H562" s="650" t="s">
        <v>597</v>
      </c>
      <c r="I562" s="650" t="s">
        <v>3719</v>
      </c>
      <c r="J562" s="650" t="s">
        <v>3720</v>
      </c>
      <c r="K562" s="650" t="s">
        <v>3721</v>
      </c>
      <c r="L562" s="651">
        <v>378.48</v>
      </c>
      <c r="M562" s="651">
        <v>378.48</v>
      </c>
      <c r="N562" s="650">
        <v>1</v>
      </c>
      <c r="O562" s="731">
        <v>1</v>
      </c>
      <c r="P562" s="651">
        <v>378.48</v>
      </c>
      <c r="Q562" s="666">
        <v>1</v>
      </c>
      <c r="R562" s="650">
        <v>1</v>
      </c>
      <c r="S562" s="666">
        <v>1</v>
      </c>
      <c r="T562" s="731">
        <v>1</v>
      </c>
      <c r="U562" s="689">
        <v>1</v>
      </c>
    </row>
    <row r="563" spans="1:21" ht="14.4" customHeight="1" x14ac:dyDescent="0.3">
      <c r="A563" s="649">
        <v>4</v>
      </c>
      <c r="B563" s="650" t="s">
        <v>3038</v>
      </c>
      <c r="C563" s="650">
        <v>89301042</v>
      </c>
      <c r="D563" s="729" t="s">
        <v>5236</v>
      </c>
      <c r="E563" s="730" t="s">
        <v>3388</v>
      </c>
      <c r="F563" s="650" t="s">
        <v>3363</v>
      </c>
      <c r="G563" s="650" t="s">
        <v>3665</v>
      </c>
      <c r="H563" s="650" t="s">
        <v>597</v>
      </c>
      <c r="I563" s="650" t="s">
        <v>1540</v>
      </c>
      <c r="J563" s="650" t="s">
        <v>1541</v>
      </c>
      <c r="K563" s="650" t="s">
        <v>3666</v>
      </c>
      <c r="L563" s="651">
        <v>50.27</v>
      </c>
      <c r="M563" s="651">
        <v>150.81</v>
      </c>
      <c r="N563" s="650">
        <v>3</v>
      </c>
      <c r="O563" s="731">
        <v>2.5</v>
      </c>
      <c r="P563" s="651">
        <v>100.54</v>
      </c>
      <c r="Q563" s="666">
        <v>0.66666666666666674</v>
      </c>
      <c r="R563" s="650">
        <v>2</v>
      </c>
      <c r="S563" s="666">
        <v>0.66666666666666663</v>
      </c>
      <c r="T563" s="731">
        <v>1.5</v>
      </c>
      <c r="U563" s="689">
        <v>0.6</v>
      </c>
    </row>
    <row r="564" spans="1:21" ht="14.4" customHeight="1" x14ac:dyDescent="0.3">
      <c r="A564" s="649">
        <v>4</v>
      </c>
      <c r="B564" s="650" t="s">
        <v>3038</v>
      </c>
      <c r="C564" s="650">
        <v>89301042</v>
      </c>
      <c r="D564" s="729" t="s">
        <v>5236</v>
      </c>
      <c r="E564" s="730" t="s">
        <v>3388</v>
      </c>
      <c r="F564" s="650" t="s">
        <v>3363</v>
      </c>
      <c r="G564" s="650" t="s">
        <v>3665</v>
      </c>
      <c r="H564" s="650" t="s">
        <v>597</v>
      </c>
      <c r="I564" s="650" t="s">
        <v>4179</v>
      </c>
      <c r="J564" s="650" t="s">
        <v>1541</v>
      </c>
      <c r="K564" s="650" t="s">
        <v>4180</v>
      </c>
      <c r="L564" s="651">
        <v>58.1</v>
      </c>
      <c r="M564" s="651">
        <v>58.1</v>
      </c>
      <c r="N564" s="650">
        <v>1</v>
      </c>
      <c r="O564" s="731">
        <v>1</v>
      </c>
      <c r="P564" s="651">
        <v>58.1</v>
      </c>
      <c r="Q564" s="666">
        <v>1</v>
      </c>
      <c r="R564" s="650">
        <v>1</v>
      </c>
      <c r="S564" s="666">
        <v>1</v>
      </c>
      <c r="T564" s="731">
        <v>1</v>
      </c>
      <c r="U564" s="689">
        <v>1</v>
      </c>
    </row>
    <row r="565" spans="1:21" ht="14.4" customHeight="1" x14ac:dyDescent="0.3">
      <c r="A565" s="649">
        <v>4</v>
      </c>
      <c r="B565" s="650" t="s">
        <v>3038</v>
      </c>
      <c r="C565" s="650">
        <v>89301042</v>
      </c>
      <c r="D565" s="729" t="s">
        <v>5236</v>
      </c>
      <c r="E565" s="730" t="s">
        <v>3388</v>
      </c>
      <c r="F565" s="650" t="s">
        <v>3363</v>
      </c>
      <c r="G565" s="650" t="s">
        <v>4240</v>
      </c>
      <c r="H565" s="650" t="s">
        <v>597</v>
      </c>
      <c r="I565" s="650" t="s">
        <v>1846</v>
      </c>
      <c r="J565" s="650" t="s">
        <v>1847</v>
      </c>
      <c r="K565" s="650" t="s">
        <v>4241</v>
      </c>
      <c r="L565" s="651">
        <v>0</v>
      </c>
      <c r="M565" s="651">
        <v>0</v>
      </c>
      <c r="N565" s="650">
        <v>1</v>
      </c>
      <c r="O565" s="731">
        <v>0.5</v>
      </c>
      <c r="P565" s="651"/>
      <c r="Q565" s="666"/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4</v>
      </c>
      <c r="B566" s="650" t="s">
        <v>3038</v>
      </c>
      <c r="C566" s="650">
        <v>89301042</v>
      </c>
      <c r="D566" s="729" t="s">
        <v>5236</v>
      </c>
      <c r="E566" s="730" t="s">
        <v>3388</v>
      </c>
      <c r="F566" s="650" t="s">
        <v>3363</v>
      </c>
      <c r="G566" s="650" t="s">
        <v>4242</v>
      </c>
      <c r="H566" s="650" t="s">
        <v>597</v>
      </c>
      <c r="I566" s="650" t="s">
        <v>4243</v>
      </c>
      <c r="J566" s="650" t="s">
        <v>4244</v>
      </c>
      <c r="K566" s="650" t="s">
        <v>3638</v>
      </c>
      <c r="L566" s="651">
        <v>49.57</v>
      </c>
      <c r="M566" s="651">
        <v>99.14</v>
      </c>
      <c r="N566" s="650">
        <v>2</v>
      </c>
      <c r="O566" s="731">
        <v>0.5</v>
      </c>
      <c r="P566" s="651"/>
      <c r="Q566" s="666">
        <v>0</v>
      </c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4</v>
      </c>
      <c r="B567" s="650" t="s">
        <v>3038</v>
      </c>
      <c r="C567" s="650">
        <v>89301042</v>
      </c>
      <c r="D567" s="729" t="s">
        <v>5236</v>
      </c>
      <c r="E567" s="730" t="s">
        <v>3388</v>
      </c>
      <c r="F567" s="650" t="s">
        <v>3363</v>
      </c>
      <c r="G567" s="650" t="s">
        <v>4245</v>
      </c>
      <c r="H567" s="650" t="s">
        <v>597</v>
      </c>
      <c r="I567" s="650" t="s">
        <v>4246</v>
      </c>
      <c r="J567" s="650" t="s">
        <v>4247</v>
      </c>
      <c r="K567" s="650" t="s">
        <v>4248</v>
      </c>
      <c r="L567" s="651">
        <v>260.79000000000002</v>
      </c>
      <c r="M567" s="651">
        <v>521.58000000000004</v>
      </c>
      <c r="N567" s="650">
        <v>2</v>
      </c>
      <c r="O567" s="731">
        <v>1</v>
      </c>
      <c r="P567" s="651">
        <v>521.58000000000004</v>
      </c>
      <c r="Q567" s="666">
        <v>1</v>
      </c>
      <c r="R567" s="650">
        <v>2</v>
      </c>
      <c r="S567" s="666">
        <v>1</v>
      </c>
      <c r="T567" s="731">
        <v>1</v>
      </c>
      <c r="U567" s="689">
        <v>1</v>
      </c>
    </row>
    <row r="568" spans="1:21" ht="14.4" customHeight="1" x14ac:dyDescent="0.3">
      <c r="A568" s="649">
        <v>4</v>
      </c>
      <c r="B568" s="650" t="s">
        <v>3038</v>
      </c>
      <c r="C568" s="650">
        <v>89301042</v>
      </c>
      <c r="D568" s="729" t="s">
        <v>5236</v>
      </c>
      <c r="E568" s="730" t="s">
        <v>3388</v>
      </c>
      <c r="F568" s="650" t="s">
        <v>3363</v>
      </c>
      <c r="G568" s="650" t="s">
        <v>3459</v>
      </c>
      <c r="H568" s="650" t="s">
        <v>597</v>
      </c>
      <c r="I568" s="650" t="s">
        <v>3462</v>
      </c>
      <c r="J568" s="650" t="s">
        <v>3461</v>
      </c>
      <c r="K568" s="650" t="s">
        <v>759</v>
      </c>
      <c r="L568" s="651">
        <v>314.89999999999998</v>
      </c>
      <c r="M568" s="651">
        <v>314.89999999999998</v>
      </c>
      <c r="N568" s="650">
        <v>1</v>
      </c>
      <c r="O568" s="731">
        <v>1</v>
      </c>
      <c r="P568" s="651"/>
      <c r="Q568" s="666">
        <v>0</v>
      </c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4</v>
      </c>
      <c r="B569" s="650" t="s">
        <v>3038</v>
      </c>
      <c r="C569" s="650">
        <v>89301042</v>
      </c>
      <c r="D569" s="729" t="s">
        <v>5236</v>
      </c>
      <c r="E569" s="730" t="s">
        <v>3388</v>
      </c>
      <c r="F569" s="650" t="s">
        <v>3363</v>
      </c>
      <c r="G569" s="650" t="s">
        <v>3418</v>
      </c>
      <c r="H569" s="650" t="s">
        <v>597</v>
      </c>
      <c r="I569" s="650" t="s">
        <v>804</v>
      </c>
      <c r="J569" s="650" t="s">
        <v>805</v>
      </c>
      <c r="K569" s="650" t="s">
        <v>806</v>
      </c>
      <c r="L569" s="651">
        <v>56.69</v>
      </c>
      <c r="M569" s="651">
        <v>226.76</v>
      </c>
      <c r="N569" s="650">
        <v>4</v>
      </c>
      <c r="O569" s="731">
        <v>3.5</v>
      </c>
      <c r="P569" s="651">
        <v>56.69</v>
      </c>
      <c r="Q569" s="666">
        <v>0.25</v>
      </c>
      <c r="R569" s="650">
        <v>1</v>
      </c>
      <c r="S569" s="666">
        <v>0.25</v>
      </c>
      <c r="T569" s="731">
        <v>1</v>
      </c>
      <c r="U569" s="689">
        <v>0.2857142857142857</v>
      </c>
    </row>
    <row r="570" spans="1:21" ht="14.4" customHeight="1" x14ac:dyDescent="0.3">
      <c r="A570" s="649">
        <v>4</v>
      </c>
      <c r="B570" s="650" t="s">
        <v>3038</v>
      </c>
      <c r="C570" s="650">
        <v>89301042</v>
      </c>
      <c r="D570" s="729" t="s">
        <v>5236</v>
      </c>
      <c r="E570" s="730" t="s">
        <v>3388</v>
      </c>
      <c r="F570" s="650" t="s">
        <v>3363</v>
      </c>
      <c r="G570" s="650" t="s">
        <v>3418</v>
      </c>
      <c r="H570" s="650" t="s">
        <v>597</v>
      </c>
      <c r="I570" s="650" t="s">
        <v>4249</v>
      </c>
      <c r="J570" s="650" t="s">
        <v>805</v>
      </c>
      <c r="K570" s="650" t="s">
        <v>3328</v>
      </c>
      <c r="L570" s="651">
        <v>0</v>
      </c>
      <c r="M570" s="651">
        <v>0</v>
      </c>
      <c r="N570" s="650">
        <v>1</v>
      </c>
      <c r="O570" s="731">
        <v>1</v>
      </c>
      <c r="P570" s="651">
        <v>0</v>
      </c>
      <c r="Q570" s="666"/>
      <c r="R570" s="650">
        <v>1</v>
      </c>
      <c r="S570" s="666">
        <v>1</v>
      </c>
      <c r="T570" s="731">
        <v>1</v>
      </c>
      <c r="U570" s="689">
        <v>1</v>
      </c>
    </row>
    <row r="571" spans="1:21" ht="14.4" customHeight="1" x14ac:dyDescent="0.3">
      <c r="A571" s="649">
        <v>4</v>
      </c>
      <c r="B571" s="650" t="s">
        <v>3038</v>
      </c>
      <c r="C571" s="650">
        <v>89301042</v>
      </c>
      <c r="D571" s="729" t="s">
        <v>5236</v>
      </c>
      <c r="E571" s="730" t="s">
        <v>3388</v>
      </c>
      <c r="F571" s="650" t="s">
        <v>3363</v>
      </c>
      <c r="G571" s="650" t="s">
        <v>3418</v>
      </c>
      <c r="H571" s="650" t="s">
        <v>597</v>
      </c>
      <c r="I571" s="650" t="s">
        <v>4250</v>
      </c>
      <c r="J571" s="650" t="s">
        <v>4251</v>
      </c>
      <c r="K571" s="650" t="s">
        <v>1897</v>
      </c>
      <c r="L571" s="651">
        <v>45.34</v>
      </c>
      <c r="M571" s="651">
        <v>136.02000000000001</v>
      </c>
      <c r="N571" s="650">
        <v>3</v>
      </c>
      <c r="O571" s="731">
        <v>0.5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4</v>
      </c>
      <c r="B572" s="650" t="s">
        <v>3038</v>
      </c>
      <c r="C572" s="650">
        <v>89301042</v>
      </c>
      <c r="D572" s="729" t="s">
        <v>5236</v>
      </c>
      <c r="E572" s="730" t="s">
        <v>3388</v>
      </c>
      <c r="F572" s="650" t="s">
        <v>3363</v>
      </c>
      <c r="G572" s="650" t="s">
        <v>3515</v>
      </c>
      <c r="H572" s="650" t="s">
        <v>597</v>
      </c>
      <c r="I572" s="650" t="s">
        <v>4252</v>
      </c>
      <c r="J572" s="650" t="s">
        <v>4253</v>
      </c>
      <c r="K572" s="650" t="s">
        <v>4254</v>
      </c>
      <c r="L572" s="651">
        <v>140.03</v>
      </c>
      <c r="M572" s="651">
        <v>140.03</v>
      </c>
      <c r="N572" s="650">
        <v>1</v>
      </c>
      <c r="O572" s="731">
        <v>1</v>
      </c>
      <c r="P572" s="651">
        <v>140.03</v>
      </c>
      <c r="Q572" s="666">
        <v>1</v>
      </c>
      <c r="R572" s="650">
        <v>1</v>
      </c>
      <c r="S572" s="666">
        <v>1</v>
      </c>
      <c r="T572" s="731">
        <v>1</v>
      </c>
      <c r="U572" s="689">
        <v>1</v>
      </c>
    </row>
    <row r="573" spans="1:21" ht="14.4" customHeight="1" x14ac:dyDescent="0.3">
      <c r="A573" s="649">
        <v>4</v>
      </c>
      <c r="B573" s="650" t="s">
        <v>3038</v>
      </c>
      <c r="C573" s="650">
        <v>89301042</v>
      </c>
      <c r="D573" s="729" t="s">
        <v>5236</v>
      </c>
      <c r="E573" s="730" t="s">
        <v>3388</v>
      </c>
      <c r="F573" s="650" t="s">
        <v>3363</v>
      </c>
      <c r="G573" s="650" t="s">
        <v>3643</v>
      </c>
      <c r="H573" s="650" t="s">
        <v>597</v>
      </c>
      <c r="I573" s="650" t="s">
        <v>4255</v>
      </c>
      <c r="J573" s="650" t="s">
        <v>3645</v>
      </c>
      <c r="K573" s="650" t="s">
        <v>4256</v>
      </c>
      <c r="L573" s="651">
        <v>0</v>
      </c>
      <c r="M573" s="651">
        <v>0</v>
      </c>
      <c r="N573" s="650">
        <v>1</v>
      </c>
      <c r="O573" s="731">
        <v>1</v>
      </c>
      <c r="P573" s="651"/>
      <c r="Q573" s="666"/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4</v>
      </c>
      <c r="B574" s="650" t="s">
        <v>3038</v>
      </c>
      <c r="C574" s="650">
        <v>89301042</v>
      </c>
      <c r="D574" s="729" t="s">
        <v>5236</v>
      </c>
      <c r="E574" s="730" t="s">
        <v>3388</v>
      </c>
      <c r="F574" s="650" t="s">
        <v>3363</v>
      </c>
      <c r="G574" s="650" t="s">
        <v>3444</v>
      </c>
      <c r="H574" s="650" t="s">
        <v>1281</v>
      </c>
      <c r="I574" s="650" t="s">
        <v>4257</v>
      </c>
      <c r="J574" s="650" t="s">
        <v>2717</v>
      </c>
      <c r="K574" s="650" t="s">
        <v>4258</v>
      </c>
      <c r="L574" s="651">
        <v>314.33999999999997</v>
      </c>
      <c r="M574" s="651">
        <v>628.67999999999995</v>
      </c>
      <c r="N574" s="650">
        <v>2</v>
      </c>
      <c r="O574" s="731">
        <v>0.5</v>
      </c>
      <c r="P574" s="651">
        <v>628.67999999999995</v>
      </c>
      <c r="Q574" s="666">
        <v>1</v>
      </c>
      <c r="R574" s="650">
        <v>2</v>
      </c>
      <c r="S574" s="666">
        <v>1</v>
      </c>
      <c r="T574" s="731">
        <v>0.5</v>
      </c>
      <c r="U574" s="689">
        <v>1</v>
      </c>
    </row>
    <row r="575" spans="1:21" ht="14.4" customHeight="1" x14ac:dyDescent="0.3">
      <c r="A575" s="649">
        <v>4</v>
      </c>
      <c r="B575" s="650" t="s">
        <v>3038</v>
      </c>
      <c r="C575" s="650">
        <v>89301042</v>
      </c>
      <c r="D575" s="729" t="s">
        <v>5236</v>
      </c>
      <c r="E575" s="730" t="s">
        <v>3388</v>
      </c>
      <c r="F575" s="650" t="s">
        <v>3363</v>
      </c>
      <c r="G575" s="650" t="s">
        <v>3544</v>
      </c>
      <c r="H575" s="650" t="s">
        <v>597</v>
      </c>
      <c r="I575" s="650" t="s">
        <v>4259</v>
      </c>
      <c r="J575" s="650" t="s">
        <v>2167</v>
      </c>
      <c r="K575" s="650" t="s">
        <v>899</v>
      </c>
      <c r="L575" s="651">
        <v>0</v>
      </c>
      <c r="M575" s="651">
        <v>0</v>
      </c>
      <c r="N575" s="650">
        <v>1</v>
      </c>
      <c r="O575" s="731">
        <v>1</v>
      </c>
      <c r="P575" s="651"/>
      <c r="Q575" s="666"/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4</v>
      </c>
      <c r="B576" s="650" t="s">
        <v>3038</v>
      </c>
      <c r="C576" s="650">
        <v>89301042</v>
      </c>
      <c r="D576" s="729" t="s">
        <v>5236</v>
      </c>
      <c r="E576" s="730" t="s">
        <v>3388</v>
      </c>
      <c r="F576" s="650" t="s">
        <v>3364</v>
      </c>
      <c r="G576" s="650" t="s">
        <v>3463</v>
      </c>
      <c r="H576" s="650" t="s">
        <v>597</v>
      </c>
      <c r="I576" s="650" t="s">
        <v>3464</v>
      </c>
      <c r="J576" s="650" t="s">
        <v>3465</v>
      </c>
      <c r="K576" s="650"/>
      <c r="L576" s="651">
        <v>0</v>
      </c>
      <c r="M576" s="651">
        <v>0</v>
      </c>
      <c r="N576" s="650">
        <v>1</v>
      </c>
      <c r="O576" s="731">
        <v>1</v>
      </c>
      <c r="P576" s="651">
        <v>0</v>
      </c>
      <c r="Q576" s="666"/>
      <c r="R576" s="650">
        <v>1</v>
      </c>
      <c r="S576" s="666">
        <v>1</v>
      </c>
      <c r="T576" s="731">
        <v>1</v>
      </c>
      <c r="U576" s="689">
        <v>1</v>
      </c>
    </row>
    <row r="577" spans="1:21" ht="14.4" customHeight="1" x14ac:dyDescent="0.3">
      <c r="A577" s="649">
        <v>4</v>
      </c>
      <c r="B577" s="650" t="s">
        <v>3038</v>
      </c>
      <c r="C577" s="650">
        <v>89301042</v>
      </c>
      <c r="D577" s="729" t="s">
        <v>5236</v>
      </c>
      <c r="E577" s="730" t="s">
        <v>3388</v>
      </c>
      <c r="F577" s="650" t="s">
        <v>3365</v>
      </c>
      <c r="G577" s="650" t="s">
        <v>3678</v>
      </c>
      <c r="H577" s="650" t="s">
        <v>597</v>
      </c>
      <c r="I577" s="650" t="s">
        <v>3679</v>
      </c>
      <c r="J577" s="650" t="s">
        <v>3680</v>
      </c>
      <c r="K577" s="650" t="s">
        <v>3681</v>
      </c>
      <c r="L577" s="651">
        <v>410</v>
      </c>
      <c r="M577" s="651">
        <v>2460</v>
      </c>
      <c r="N577" s="650">
        <v>6</v>
      </c>
      <c r="O577" s="731">
        <v>6</v>
      </c>
      <c r="P577" s="651">
        <v>2460</v>
      </c>
      <c r="Q577" s="666">
        <v>1</v>
      </c>
      <c r="R577" s="650">
        <v>6</v>
      </c>
      <c r="S577" s="666">
        <v>1</v>
      </c>
      <c r="T577" s="731">
        <v>6</v>
      </c>
      <c r="U577" s="689">
        <v>1</v>
      </c>
    </row>
    <row r="578" spans="1:21" ht="14.4" customHeight="1" x14ac:dyDescent="0.3">
      <c r="A578" s="649">
        <v>4</v>
      </c>
      <c r="B578" s="650" t="s">
        <v>3038</v>
      </c>
      <c r="C578" s="650">
        <v>89301042</v>
      </c>
      <c r="D578" s="729" t="s">
        <v>5236</v>
      </c>
      <c r="E578" s="730" t="s">
        <v>3388</v>
      </c>
      <c r="F578" s="650" t="s">
        <v>3365</v>
      </c>
      <c r="G578" s="650" t="s">
        <v>3678</v>
      </c>
      <c r="H578" s="650" t="s">
        <v>597</v>
      </c>
      <c r="I578" s="650" t="s">
        <v>3809</v>
      </c>
      <c r="J578" s="650" t="s">
        <v>3812</v>
      </c>
      <c r="K578" s="650" t="s">
        <v>3813</v>
      </c>
      <c r="L578" s="651">
        <v>566</v>
      </c>
      <c r="M578" s="651">
        <v>566</v>
      </c>
      <c r="N578" s="650">
        <v>1</v>
      </c>
      <c r="O578" s="731">
        <v>1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4</v>
      </c>
      <c r="B579" s="650" t="s">
        <v>3038</v>
      </c>
      <c r="C579" s="650">
        <v>89301042</v>
      </c>
      <c r="D579" s="729" t="s">
        <v>5236</v>
      </c>
      <c r="E579" s="730" t="s">
        <v>3388</v>
      </c>
      <c r="F579" s="650" t="s">
        <v>3365</v>
      </c>
      <c r="G579" s="650" t="s">
        <v>3823</v>
      </c>
      <c r="H579" s="650" t="s">
        <v>597</v>
      </c>
      <c r="I579" s="650" t="s">
        <v>3941</v>
      </c>
      <c r="J579" s="650" t="s">
        <v>3939</v>
      </c>
      <c r="K579" s="650" t="s">
        <v>3942</v>
      </c>
      <c r="L579" s="651">
        <v>1500.3</v>
      </c>
      <c r="M579" s="651">
        <v>3000.6</v>
      </c>
      <c r="N579" s="650">
        <v>2</v>
      </c>
      <c r="O579" s="731">
        <v>1</v>
      </c>
      <c r="P579" s="651">
        <v>3000.6</v>
      </c>
      <c r="Q579" s="666">
        <v>1</v>
      </c>
      <c r="R579" s="650">
        <v>2</v>
      </c>
      <c r="S579" s="666">
        <v>1</v>
      </c>
      <c r="T579" s="731">
        <v>1</v>
      </c>
      <c r="U579" s="689">
        <v>1</v>
      </c>
    </row>
    <row r="580" spans="1:21" ht="14.4" customHeight="1" x14ac:dyDescent="0.3">
      <c r="A580" s="649">
        <v>4</v>
      </c>
      <c r="B580" s="650" t="s">
        <v>3038</v>
      </c>
      <c r="C580" s="650">
        <v>89301042</v>
      </c>
      <c r="D580" s="729" t="s">
        <v>5236</v>
      </c>
      <c r="E580" s="730" t="s">
        <v>3388</v>
      </c>
      <c r="F580" s="650" t="s">
        <v>3365</v>
      </c>
      <c r="G580" s="650" t="s">
        <v>3823</v>
      </c>
      <c r="H580" s="650" t="s">
        <v>597</v>
      </c>
      <c r="I580" s="650" t="s">
        <v>3946</v>
      </c>
      <c r="J580" s="650" t="s">
        <v>3944</v>
      </c>
      <c r="K580" s="650" t="s">
        <v>3947</v>
      </c>
      <c r="L580" s="651">
        <v>761.3</v>
      </c>
      <c r="M580" s="651">
        <v>2283.8999999999996</v>
      </c>
      <c r="N580" s="650">
        <v>3</v>
      </c>
      <c r="O580" s="731">
        <v>1</v>
      </c>
      <c r="P580" s="651">
        <v>2283.8999999999996</v>
      </c>
      <c r="Q580" s="666">
        <v>1</v>
      </c>
      <c r="R580" s="650">
        <v>3</v>
      </c>
      <c r="S580" s="666">
        <v>1</v>
      </c>
      <c r="T580" s="731">
        <v>1</v>
      </c>
      <c r="U580" s="689">
        <v>1</v>
      </c>
    </row>
    <row r="581" spans="1:21" ht="14.4" customHeight="1" x14ac:dyDescent="0.3">
      <c r="A581" s="649">
        <v>4</v>
      </c>
      <c r="B581" s="650" t="s">
        <v>3038</v>
      </c>
      <c r="C581" s="650">
        <v>89301042</v>
      </c>
      <c r="D581" s="729" t="s">
        <v>5236</v>
      </c>
      <c r="E581" s="730" t="s">
        <v>3388</v>
      </c>
      <c r="F581" s="650" t="s">
        <v>3365</v>
      </c>
      <c r="G581" s="650" t="s">
        <v>3823</v>
      </c>
      <c r="H581" s="650" t="s">
        <v>597</v>
      </c>
      <c r="I581" s="650" t="s">
        <v>4001</v>
      </c>
      <c r="J581" s="650" t="s">
        <v>4002</v>
      </c>
      <c r="K581" s="650" t="s">
        <v>2648</v>
      </c>
      <c r="L581" s="651">
        <v>600</v>
      </c>
      <c r="M581" s="651">
        <v>600</v>
      </c>
      <c r="N581" s="650">
        <v>1</v>
      </c>
      <c r="O581" s="731">
        <v>1</v>
      </c>
      <c r="P581" s="651">
        <v>600</v>
      </c>
      <c r="Q581" s="666">
        <v>1</v>
      </c>
      <c r="R581" s="650">
        <v>1</v>
      </c>
      <c r="S581" s="666">
        <v>1</v>
      </c>
      <c r="T581" s="731">
        <v>1</v>
      </c>
      <c r="U581" s="689">
        <v>1</v>
      </c>
    </row>
    <row r="582" spans="1:21" ht="14.4" customHeight="1" x14ac:dyDescent="0.3">
      <c r="A582" s="649">
        <v>4</v>
      </c>
      <c r="B582" s="650" t="s">
        <v>3038</v>
      </c>
      <c r="C582" s="650">
        <v>89301042</v>
      </c>
      <c r="D582" s="729" t="s">
        <v>5236</v>
      </c>
      <c r="E582" s="730" t="s">
        <v>3388</v>
      </c>
      <c r="F582" s="650" t="s">
        <v>3365</v>
      </c>
      <c r="G582" s="650" t="s">
        <v>3823</v>
      </c>
      <c r="H582" s="650" t="s">
        <v>597</v>
      </c>
      <c r="I582" s="650" t="s">
        <v>4003</v>
      </c>
      <c r="J582" s="650" t="s">
        <v>4004</v>
      </c>
      <c r="K582" s="650" t="s">
        <v>3865</v>
      </c>
      <c r="L582" s="651">
        <v>500</v>
      </c>
      <c r="M582" s="651">
        <v>1000</v>
      </c>
      <c r="N582" s="650">
        <v>2</v>
      </c>
      <c r="O582" s="731">
        <v>1</v>
      </c>
      <c r="P582" s="651">
        <v>1000</v>
      </c>
      <c r="Q582" s="666">
        <v>1</v>
      </c>
      <c r="R582" s="650">
        <v>2</v>
      </c>
      <c r="S582" s="666">
        <v>1</v>
      </c>
      <c r="T582" s="731">
        <v>1</v>
      </c>
      <c r="U582" s="689">
        <v>1</v>
      </c>
    </row>
    <row r="583" spans="1:21" ht="14.4" customHeight="1" x14ac:dyDescent="0.3">
      <c r="A583" s="649">
        <v>4</v>
      </c>
      <c r="B583" s="650" t="s">
        <v>3038</v>
      </c>
      <c r="C583" s="650">
        <v>89301042</v>
      </c>
      <c r="D583" s="729" t="s">
        <v>5236</v>
      </c>
      <c r="E583" s="730" t="s">
        <v>3388</v>
      </c>
      <c r="F583" s="650" t="s">
        <v>3365</v>
      </c>
      <c r="G583" s="650" t="s">
        <v>3823</v>
      </c>
      <c r="H583" s="650" t="s">
        <v>597</v>
      </c>
      <c r="I583" s="650" t="s">
        <v>4010</v>
      </c>
      <c r="J583" s="650" t="s">
        <v>4008</v>
      </c>
      <c r="K583" s="650" t="s">
        <v>4011</v>
      </c>
      <c r="L583" s="651">
        <v>3000</v>
      </c>
      <c r="M583" s="651">
        <v>3000</v>
      </c>
      <c r="N583" s="650">
        <v>1</v>
      </c>
      <c r="O583" s="731">
        <v>1</v>
      </c>
      <c r="P583" s="651">
        <v>3000</v>
      </c>
      <c r="Q583" s="666">
        <v>1</v>
      </c>
      <c r="R583" s="650">
        <v>1</v>
      </c>
      <c r="S583" s="666">
        <v>1</v>
      </c>
      <c r="T583" s="731">
        <v>1</v>
      </c>
      <c r="U583" s="689">
        <v>1</v>
      </c>
    </row>
    <row r="584" spans="1:21" ht="14.4" customHeight="1" x14ac:dyDescent="0.3">
      <c r="A584" s="649">
        <v>4</v>
      </c>
      <c r="B584" s="650" t="s">
        <v>3038</v>
      </c>
      <c r="C584" s="650">
        <v>89301042</v>
      </c>
      <c r="D584" s="729" t="s">
        <v>5236</v>
      </c>
      <c r="E584" s="730" t="s">
        <v>3388</v>
      </c>
      <c r="F584" s="650" t="s">
        <v>3365</v>
      </c>
      <c r="G584" s="650" t="s">
        <v>3823</v>
      </c>
      <c r="H584" s="650" t="s">
        <v>597</v>
      </c>
      <c r="I584" s="650" t="s">
        <v>4037</v>
      </c>
      <c r="J584" s="650" t="s">
        <v>4038</v>
      </c>
      <c r="K584" s="650" t="s">
        <v>4039</v>
      </c>
      <c r="L584" s="651">
        <v>1500.3</v>
      </c>
      <c r="M584" s="651">
        <v>9001.7999999999993</v>
      </c>
      <c r="N584" s="650">
        <v>6</v>
      </c>
      <c r="O584" s="731">
        <v>1</v>
      </c>
      <c r="P584" s="651">
        <v>9001.7999999999993</v>
      </c>
      <c r="Q584" s="666">
        <v>1</v>
      </c>
      <c r="R584" s="650">
        <v>6</v>
      </c>
      <c r="S584" s="666">
        <v>1</v>
      </c>
      <c r="T584" s="731">
        <v>1</v>
      </c>
      <c r="U584" s="689">
        <v>1</v>
      </c>
    </row>
    <row r="585" spans="1:21" ht="14.4" customHeight="1" x14ac:dyDescent="0.3">
      <c r="A585" s="649">
        <v>4</v>
      </c>
      <c r="B585" s="650" t="s">
        <v>3038</v>
      </c>
      <c r="C585" s="650">
        <v>89301042</v>
      </c>
      <c r="D585" s="729" t="s">
        <v>5236</v>
      </c>
      <c r="E585" s="730" t="s">
        <v>3388</v>
      </c>
      <c r="F585" s="650" t="s">
        <v>3365</v>
      </c>
      <c r="G585" s="650" t="s">
        <v>3823</v>
      </c>
      <c r="H585" s="650" t="s">
        <v>597</v>
      </c>
      <c r="I585" s="650" t="s">
        <v>4045</v>
      </c>
      <c r="J585" s="650" t="s">
        <v>4046</v>
      </c>
      <c r="K585" s="650" t="s">
        <v>4047</v>
      </c>
      <c r="L585" s="651">
        <v>3000</v>
      </c>
      <c r="M585" s="651">
        <v>9000</v>
      </c>
      <c r="N585" s="650">
        <v>3</v>
      </c>
      <c r="O585" s="731">
        <v>1</v>
      </c>
      <c r="P585" s="651">
        <v>9000</v>
      </c>
      <c r="Q585" s="666">
        <v>1</v>
      </c>
      <c r="R585" s="650">
        <v>3</v>
      </c>
      <c r="S585" s="666">
        <v>1</v>
      </c>
      <c r="T585" s="731">
        <v>1</v>
      </c>
      <c r="U585" s="689">
        <v>1</v>
      </c>
    </row>
    <row r="586" spans="1:21" ht="14.4" customHeight="1" x14ac:dyDescent="0.3">
      <c r="A586" s="649">
        <v>4</v>
      </c>
      <c r="B586" s="650" t="s">
        <v>3038</v>
      </c>
      <c r="C586" s="650">
        <v>89301042</v>
      </c>
      <c r="D586" s="729" t="s">
        <v>5236</v>
      </c>
      <c r="E586" s="730" t="s">
        <v>3388</v>
      </c>
      <c r="F586" s="650" t="s">
        <v>3365</v>
      </c>
      <c r="G586" s="650" t="s">
        <v>3823</v>
      </c>
      <c r="H586" s="650" t="s">
        <v>597</v>
      </c>
      <c r="I586" s="650" t="s">
        <v>4260</v>
      </c>
      <c r="J586" s="650" t="s">
        <v>4087</v>
      </c>
      <c r="K586" s="650" t="s">
        <v>4261</v>
      </c>
      <c r="L586" s="651">
        <v>957</v>
      </c>
      <c r="M586" s="651">
        <v>1914</v>
      </c>
      <c r="N586" s="650">
        <v>2</v>
      </c>
      <c r="O586" s="731">
        <v>1</v>
      </c>
      <c r="P586" s="651">
        <v>1914</v>
      </c>
      <c r="Q586" s="666">
        <v>1</v>
      </c>
      <c r="R586" s="650">
        <v>2</v>
      </c>
      <c r="S586" s="666">
        <v>1</v>
      </c>
      <c r="T586" s="731">
        <v>1</v>
      </c>
      <c r="U586" s="689">
        <v>1</v>
      </c>
    </row>
    <row r="587" spans="1:21" ht="14.4" customHeight="1" x14ac:dyDescent="0.3">
      <c r="A587" s="649">
        <v>4</v>
      </c>
      <c r="B587" s="650" t="s">
        <v>3038</v>
      </c>
      <c r="C587" s="650">
        <v>89301042</v>
      </c>
      <c r="D587" s="729" t="s">
        <v>5236</v>
      </c>
      <c r="E587" s="730" t="s">
        <v>3389</v>
      </c>
      <c r="F587" s="650" t="s">
        <v>3363</v>
      </c>
      <c r="G587" s="650" t="s">
        <v>4262</v>
      </c>
      <c r="H587" s="650" t="s">
        <v>597</v>
      </c>
      <c r="I587" s="650" t="s">
        <v>1088</v>
      </c>
      <c r="J587" s="650" t="s">
        <v>670</v>
      </c>
      <c r="K587" s="650" t="s">
        <v>4263</v>
      </c>
      <c r="L587" s="651">
        <v>35.380000000000003</v>
      </c>
      <c r="M587" s="651">
        <v>35.380000000000003</v>
      </c>
      <c r="N587" s="650">
        <v>1</v>
      </c>
      <c r="O587" s="731">
        <v>0.5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4</v>
      </c>
      <c r="B588" s="650" t="s">
        <v>3038</v>
      </c>
      <c r="C588" s="650">
        <v>89301042</v>
      </c>
      <c r="D588" s="729" t="s">
        <v>5236</v>
      </c>
      <c r="E588" s="730" t="s">
        <v>3389</v>
      </c>
      <c r="F588" s="650" t="s">
        <v>3363</v>
      </c>
      <c r="G588" s="650" t="s">
        <v>3419</v>
      </c>
      <c r="H588" s="650" t="s">
        <v>597</v>
      </c>
      <c r="I588" s="650" t="s">
        <v>1544</v>
      </c>
      <c r="J588" s="650" t="s">
        <v>3203</v>
      </c>
      <c r="K588" s="650" t="s">
        <v>3204</v>
      </c>
      <c r="L588" s="651">
        <v>333.31</v>
      </c>
      <c r="M588" s="651">
        <v>333.31</v>
      </c>
      <c r="N588" s="650">
        <v>1</v>
      </c>
      <c r="O588" s="731">
        <v>0.5</v>
      </c>
      <c r="P588" s="651"/>
      <c r="Q588" s="666">
        <v>0</v>
      </c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4</v>
      </c>
      <c r="B589" s="650" t="s">
        <v>3038</v>
      </c>
      <c r="C589" s="650">
        <v>89301042</v>
      </c>
      <c r="D589" s="729" t="s">
        <v>5236</v>
      </c>
      <c r="E589" s="730" t="s">
        <v>3389</v>
      </c>
      <c r="F589" s="650" t="s">
        <v>3363</v>
      </c>
      <c r="G589" s="650" t="s">
        <v>3419</v>
      </c>
      <c r="H589" s="650" t="s">
        <v>597</v>
      </c>
      <c r="I589" s="650" t="s">
        <v>1544</v>
      </c>
      <c r="J589" s="650" t="s">
        <v>3203</v>
      </c>
      <c r="K589" s="650" t="s">
        <v>3204</v>
      </c>
      <c r="L589" s="651">
        <v>156.86000000000001</v>
      </c>
      <c r="M589" s="651">
        <v>470.58000000000004</v>
      </c>
      <c r="N589" s="650">
        <v>3</v>
      </c>
      <c r="O589" s="731">
        <v>2</v>
      </c>
      <c r="P589" s="651">
        <v>156.86000000000001</v>
      </c>
      <c r="Q589" s="666">
        <v>0.33333333333333331</v>
      </c>
      <c r="R589" s="650">
        <v>1</v>
      </c>
      <c r="S589" s="666">
        <v>0.33333333333333331</v>
      </c>
      <c r="T589" s="731">
        <v>1</v>
      </c>
      <c r="U589" s="689">
        <v>0.5</v>
      </c>
    </row>
    <row r="590" spans="1:21" ht="14.4" customHeight="1" x14ac:dyDescent="0.3">
      <c r="A590" s="649">
        <v>4</v>
      </c>
      <c r="B590" s="650" t="s">
        <v>3038</v>
      </c>
      <c r="C590" s="650">
        <v>89301042</v>
      </c>
      <c r="D590" s="729" t="s">
        <v>5236</v>
      </c>
      <c r="E590" s="730" t="s">
        <v>3389</v>
      </c>
      <c r="F590" s="650" t="s">
        <v>3363</v>
      </c>
      <c r="G590" s="650" t="s">
        <v>3419</v>
      </c>
      <c r="H590" s="650" t="s">
        <v>597</v>
      </c>
      <c r="I590" s="650" t="s">
        <v>4264</v>
      </c>
      <c r="J590" s="650" t="s">
        <v>4265</v>
      </c>
      <c r="K590" s="650" t="s">
        <v>4266</v>
      </c>
      <c r="L590" s="651">
        <v>99.7</v>
      </c>
      <c r="M590" s="651">
        <v>99.7</v>
      </c>
      <c r="N590" s="650">
        <v>1</v>
      </c>
      <c r="O590" s="731">
        <v>1</v>
      </c>
      <c r="P590" s="651">
        <v>99.7</v>
      </c>
      <c r="Q590" s="666">
        <v>1</v>
      </c>
      <c r="R590" s="650">
        <v>1</v>
      </c>
      <c r="S590" s="666">
        <v>1</v>
      </c>
      <c r="T590" s="731">
        <v>1</v>
      </c>
      <c r="U590" s="689">
        <v>1</v>
      </c>
    </row>
    <row r="591" spans="1:21" ht="14.4" customHeight="1" x14ac:dyDescent="0.3">
      <c r="A591" s="649">
        <v>4</v>
      </c>
      <c r="B591" s="650" t="s">
        <v>3038</v>
      </c>
      <c r="C591" s="650">
        <v>89301042</v>
      </c>
      <c r="D591" s="729" t="s">
        <v>5236</v>
      </c>
      <c r="E591" s="730" t="s">
        <v>3389</v>
      </c>
      <c r="F591" s="650" t="s">
        <v>3363</v>
      </c>
      <c r="G591" s="650" t="s">
        <v>4267</v>
      </c>
      <c r="H591" s="650" t="s">
        <v>597</v>
      </c>
      <c r="I591" s="650" t="s">
        <v>4268</v>
      </c>
      <c r="J591" s="650" t="s">
        <v>4269</v>
      </c>
      <c r="K591" s="650" t="s">
        <v>3482</v>
      </c>
      <c r="L591" s="651">
        <v>0</v>
      </c>
      <c r="M591" s="651">
        <v>0</v>
      </c>
      <c r="N591" s="650">
        <v>1</v>
      </c>
      <c r="O591" s="731">
        <v>0.5</v>
      </c>
      <c r="P591" s="651"/>
      <c r="Q591" s="666"/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4</v>
      </c>
      <c r="B592" s="650" t="s">
        <v>3038</v>
      </c>
      <c r="C592" s="650">
        <v>89301042</v>
      </c>
      <c r="D592" s="729" t="s">
        <v>5236</v>
      </c>
      <c r="E592" s="730" t="s">
        <v>3389</v>
      </c>
      <c r="F592" s="650" t="s">
        <v>3363</v>
      </c>
      <c r="G592" s="650" t="s">
        <v>3470</v>
      </c>
      <c r="H592" s="650" t="s">
        <v>1281</v>
      </c>
      <c r="I592" s="650" t="s">
        <v>1636</v>
      </c>
      <c r="J592" s="650" t="s">
        <v>1637</v>
      </c>
      <c r="K592" s="650" t="s">
        <v>3209</v>
      </c>
      <c r="L592" s="651">
        <v>184.22</v>
      </c>
      <c r="M592" s="651">
        <v>4052.8399999999992</v>
      </c>
      <c r="N592" s="650">
        <v>22</v>
      </c>
      <c r="O592" s="731">
        <v>5</v>
      </c>
      <c r="P592" s="651">
        <v>184.22</v>
      </c>
      <c r="Q592" s="666">
        <v>4.5454545454545463E-2</v>
      </c>
      <c r="R592" s="650">
        <v>1</v>
      </c>
      <c r="S592" s="666">
        <v>4.5454545454545456E-2</v>
      </c>
      <c r="T592" s="731">
        <v>1</v>
      </c>
      <c r="U592" s="689">
        <v>0.2</v>
      </c>
    </row>
    <row r="593" spans="1:21" ht="14.4" customHeight="1" x14ac:dyDescent="0.3">
      <c r="A593" s="649">
        <v>4</v>
      </c>
      <c r="B593" s="650" t="s">
        <v>3038</v>
      </c>
      <c r="C593" s="650">
        <v>89301042</v>
      </c>
      <c r="D593" s="729" t="s">
        <v>5236</v>
      </c>
      <c r="E593" s="730" t="s">
        <v>3389</v>
      </c>
      <c r="F593" s="650" t="s">
        <v>3363</v>
      </c>
      <c r="G593" s="650" t="s">
        <v>3520</v>
      </c>
      <c r="H593" s="650" t="s">
        <v>1281</v>
      </c>
      <c r="I593" s="650" t="s">
        <v>2392</v>
      </c>
      <c r="J593" s="650" t="s">
        <v>2393</v>
      </c>
      <c r="K593" s="650" t="s">
        <v>3209</v>
      </c>
      <c r="L593" s="651">
        <v>69.86</v>
      </c>
      <c r="M593" s="651">
        <v>209.57999999999998</v>
      </c>
      <c r="N593" s="650">
        <v>3</v>
      </c>
      <c r="O593" s="731">
        <v>1.5</v>
      </c>
      <c r="P593" s="651">
        <v>69.86</v>
      </c>
      <c r="Q593" s="666">
        <v>0.33333333333333337</v>
      </c>
      <c r="R593" s="650">
        <v>1</v>
      </c>
      <c r="S593" s="666">
        <v>0.33333333333333331</v>
      </c>
      <c r="T593" s="731">
        <v>0.5</v>
      </c>
      <c r="U593" s="689">
        <v>0.33333333333333331</v>
      </c>
    </row>
    <row r="594" spans="1:21" ht="14.4" customHeight="1" x14ac:dyDescent="0.3">
      <c r="A594" s="649">
        <v>4</v>
      </c>
      <c r="B594" s="650" t="s">
        <v>3038</v>
      </c>
      <c r="C594" s="650">
        <v>89301042</v>
      </c>
      <c r="D594" s="729" t="s">
        <v>5236</v>
      </c>
      <c r="E594" s="730" t="s">
        <v>3389</v>
      </c>
      <c r="F594" s="650" t="s">
        <v>3363</v>
      </c>
      <c r="G594" s="650" t="s">
        <v>4270</v>
      </c>
      <c r="H594" s="650" t="s">
        <v>597</v>
      </c>
      <c r="I594" s="650" t="s">
        <v>700</v>
      </c>
      <c r="J594" s="650" t="s">
        <v>4271</v>
      </c>
      <c r="K594" s="650" t="s">
        <v>4272</v>
      </c>
      <c r="L594" s="651">
        <v>18.940000000000001</v>
      </c>
      <c r="M594" s="651">
        <v>37.880000000000003</v>
      </c>
      <c r="N594" s="650">
        <v>2</v>
      </c>
      <c r="O594" s="731">
        <v>1</v>
      </c>
      <c r="P594" s="651">
        <v>37.880000000000003</v>
      </c>
      <c r="Q594" s="666">
        <v>1</v>
      </c>
      <c r="R594" s="650">
        <v>2</v>
      </c>
      <c r="S594" s="666">
        <v>1</v>
      </c>
      <c r="T594" s="731">
        <v>1</v>
      </c>
      <c r="U594" s="689">
        <v>1</v>
      </c>
    </row>
    <row r="595" spans="1:21" ht="14.4" customHeight="1" x14ac:dyDescent="0.3">
      <c r="A595" s="649">
        <v>4</v>
      </c>
      <c r="B595" s="650" t="s">
        <v>3038</v>
      </c>
      <c r="C595" s="650">
        <v>89301042</v>
      </c>
      <c r="D595" s="729" t="s">
        <v>5236</v>
      </c>
      <c r="E595" s="730" t="s">
        <v>3389</v>
      </c>
      <c r="F595" s="650" t="s">
        <v>3363</v>
      </c>
      <c r="G595" s="650" t="s">
        <v>3629</v>
      </c>
      <c r="H595" s="650" t="s">
        <v>597</v>
      </c>
      <c r="I595" s="650" t="s">
        <v>4273</v>
      </c>
      <c r="J595" s="650" t="s">
        <v>4274</v>
      </c>
      <c r="K595" s="650" t="s">
        <v>3493</v>
      </c>
      <c r="L595" s="651">
        <v>0</v>
      </c>
      <c r="M595" s="651">
        <v>0</v>
      </c>
      <c r="N595" s="650">
        <v>4</v>
      </c>
      <c r="O595" s="731">
        <v>1</v>
      </c>
      <c r="P595" s="651">
        <v>0</v>
      </c>
      <c r="Q595" s="666"/>
      <c r="R595" s="650">
        <v>4</v>
      </c>
      <c r="S595" s="666">
        <v>1</v>
      </c>
      <c r="T595" s="731">
        <v>1</v>
      </c>
      <c r="U595" s="689">
        <v>1</v>
      </c>
    </row>
    <row r="596" spans="1:21" ht="14.4" customHeight="1" x14ac:dyDescent="0.3">
      <c r="A596" s="649">
        <v>4</v>
      </c>
      <c r="B596" s="650" t="s">
        <v>3038</v>
      </c>
      <c r="C596" s="650">
        <v>89301042</v>
      </c>
      <c r="D596" s="729" t="s">
        <v>5236</v>
      </c>
      <c r="E596" s="730" t="s">
        <v>3389</v>
      </c>
      <c r="F596" s="650" t="s">
        <v>3363</v>
      </c>
      <c r="G596" s="650" t="s">
        <v>3749</v>
      </c>
      <c r="H596" s="650" t="s">
        <v>597</v>
      </c>
      <c r="I596" s="650" t="s">
        <v>738</v>
      </c>
      <c r="J596" s="650" t="s">
        <v>739</v>
      </c>
      <c r="K596" s="650" t="s">
        <v>3154</v>
      </c>
      <c r="L596" s="651">
        <v>115.3</v>
      </c>
      <c r="M596" s="651">
        <v>461.2</v>
      </c>
      <c r="N596" s="650">
        <v>4</v>
      </c>
      <c r="O596" s="731">
        <v>1.5</v>
      </c>
      <c r="P596" s="651">
        <v>461.2</v>
      </c>
      <c r="Q596" s="666">
        <v>1</v>
      </c>
      <c r="R596" s="650">
        <v>4</v>
      </c>
      <c r="S596" s="666">
        <v>1</v>
      </c>
      <c r="T596" s="731">
        <v>1.5</v>
      </c>
      <c r="U596" s="689">
        <v>1</v>
      </c>
    </row>
    <row r="597" spans="1:21" ht="14.4" customHeight="1" x14ac:dyDescent="0.3">
      <c r="A597" s="649">
        <v>4</v>
      </c>
      <c r="B597" s="650" t="s">
        <v>3038</v>
      </c>
      <c r="C597" s="650">
        <v>89301042</v>
      </c>
      <c r="D597" s="729" t="s">
        <v>5236</v>
      </c>
      <c r="E597" s="730" t="s">
        <v>3389</v>
      </c>
      <c r="F597" s="650" t="s">
        <v>3363</v>
      </c>
      <c r="G597" s="650" t="s">
        <v>3749</v>
      </c>
      <c r="H597" s="650" t="s">
        <v>597</v>
      </c>
      <c r="I597" s="650" t="s">
        <v>4275</v>
      </c>
      <c r="J597" s="650" t="s">
        <v>739</v>
      </c>
      <c r="K597" s="650" t="s">
        <v>3154</v>
      </c>
      <c r="L597" s="651">
        <v>115.3</v>
      </c>
      <c r="M597" s="651">
        <v>230.6</v>
      </c>
      <c r="N597" s="650">
        <v>2</v>
      </c>
      <c r="O597" s="731">
        <v>0.5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4</v>
      </c>
      <c r="B598" s="650" t="s">
        <v>3038</v>
      </c>
      <c r="C598" s="650">
        <v>89301042</v>
      </c>
      <c r="D598" s="729" t="s">
        <v>5236</v>
      </c>
      <c r="E598" s="730" t="s">
        <v>3389</v>
      </c>
      <c r="F598" s="650" t="s">
        <v>3363</v>
      </c>
      <c r="G598" s="650" t="s">
        <v>3749</v>
      </c>
      <c r="H598" s="650" t="s">
        <v>597</v>
      </c>
      <c r="I598" s="650" t="s">
        <v>4276</v>
      </c>
      <c r="J598" s="650" t="s">
        <v>739</v>
      </c>
      <c r="K598" s="650" t="s">
        <v>3154</v>
      </c>
      <c r="L598" s="651">
        <v>115.3</v>
      </c>
      <c r="M598" s="651">
        <v>115.3</v>
      </c>
      <c r="N598" s="650">
        <v>1</v>
      </c>
      <c r="O598" s="731">
        <v>1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4</v>
      </c>
      <c r="B599" s="650" t="s">
        <v>3038</v>
      </c>
      <c r="C599" s="650">
        <v>89301042</v>
      </c>
      <c r="D599" s="729" t="s">
        <v>5236</v>
      </c>
      <c r="E599" s="730" t="s">
        <v>3389</v>
      </c>
      <c r="F599" s="650" t="s">
        <v>3363</v>
      </c>
      <c r="G599" s="650" t="s">
        <v>3599</v>
      </c>
      <c r="H599" s="650" t="s">
        <v>597</v>
      </c>
      <c r="I599" s="650" t="s">
        <v>4218</v>
      </c>
      <c r="J599" s="650" t="s">
        <v>4219</v>
      </c>
      <c r="K599" s="650" t="s">
        <v>4220</v>
      </c>
      <c r="L599" s="651">
        <v>83.09</v>
      </c>
      <c r="M599" s="651">
        <v>332.36</v>
      </c>
      <c r="N599" s="650">
        <v>4</v>
      </c>
      <c r="O599" s="731">
        <v>2</v>
      </c>
      <c r="P599" s="651">
        <v>166.18</v>
      </c>
      <c r="Q599" s="666">
        <v>0.5</v>
      </c>
      <c r="R599" s="650">
        <v>2</v>
      </c>
      <c r="S599" s="666">
        <v>0.5</v>
      </c>
      <c r="T599" s="731">
        <v>1</v>
      </c>
      <c r="U599" s="689">
        <v>0.5</v>
      </c>
    </row>
    <row r="600" spans="1:21" ht="14.4" customHeight="1" x14ac:dyDescent="0.3">
      <c r="A600" s="649">
        <v>4</v>
      </c>
      <c r="B600" s="650" t="s">
        <v>3038</v>
      </c>
      <c r="C600" s="650">
        <v>89301042</v>
      </c>
      <c r="D600" s="729" t="s">
        <v>5236</v>
      </c>
      <c r="E600" s="730" t="s">
        <v>3389</v>
      </c>
      <c r="F600" s="650" t="s">
        <v>3363</v>
      </c>
      <c r="G600" s="650" t="s">
        <v>4277</v>
      </c>
      <c r="H600" s="650" t="s">
        <v>597</v>
      </c>
      <c r="I600" s="650" t="s">
        <v>4278</v>
      </c>
      <c r="J600" s="650" t="s">
        <v>4279</v>
      </c>
      <c r="K600" s="650" t="s">
        <v>4280</v>
      </c>
      <c r="L600" s="651">
        <v>0</v>
      </c>
      <c r="M600" s="651">
        <v>0</v>
      </c>
      <c r="N600" s="650">
        <v>2</v>
      </c>
      <c r="O600" s="731">
        <v>0.5</v>
      </c>
      <c r="P600" s="651">
        <v>0</v>
      </c>
      <c r="Q600" s="666"/>
      <c r="R600" s="650">
        <v>2</v>
      </c>
      <c r="S600" s="666">
        <v>1</v>
      </c>
      <c r="T600" s="731">
        <v>0.5</v>
      </c>
      <c r="U600" s="689">
        <v>1</v>
      </c>
    </row>
    <row r="601" spans="1:21" ht="14.4" customHeight="1" x14ac:dyDescent="0.3">
      <c r="A601" s="649">
        <v>4</v>
      </c>
      <c r="B601" s="650" t="s">
        <v>3038</v>
      </c>
      <c r="C601" s="650">
        <v>89301042</v>
      </c>
      <c r="D601" s="729" t="s">
        <v>5236</v>
      </c>
      <c r="E601" s="730" t="s">
        <v>3389</v>
      </c>
      <c r="F601" s="650" t="s">
        <v>3363</v>
      </c>
      <c r="G601" s="650" t="s">
        <v>4281</v>
      </c>
      <c r="H601" s="650" t="s">
        <v>597</v>
      </c>
      <c r="I601" s="650" t="s">
        <v>4282</v>
      </c>
      <c r="J601" s="650" t="s">
        <v>4283</v>
      </c>
      <c r="K601" s="650" t="s">
        <v>3664</v>
      </c>
      <c r="L601" s="651">
        <v>0</v>
      </c>
      <c r="M601" s="651">
        <v>0</v>
      </c>
      <c r="N601" s="650">
        <v>1</v>
      </c>
      <c r="O601" s="731">
        <v>1</v>
      </c>
      <c r="P601" s="651"/>
      <c r="Q601" s="666"/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4</v>
      </c>
      <c r="B602" s="650" t="s">
        <v>3038</v>
      </c>
      <c r="C602" s="650">
        <v>89301042</v>
      </c>
      <c r="D602" s="729" t="s">
        <v>5236</v>
      </c>
      <c r="E602" s="730" t="s">
        <v>3389</v>
      </c>
      <c r="F602" s="650" t="s">
        <v>3363</v>
      </c>
      <c r="G602" s="650" t="s">
        <v>4284</v>
      </c>
      <c r="H602" s="650" t="s">
        <v>597</v>
      </c>
      <c r="I602" s="650" t="s">
        <v>4285</v>
      </c>
      <c r="J602" s="650" t="s">
        <v>2558</v>
      </c>
      <c r="K602" s="650" t="s">
        <v>4286</v>
      </c>
      <c r="L602" s="651">
        <v>39.39</v>
      </c>
      <c r="M602" s="651">
        <v>39.39</v>
      </c>
      <c r="N602" s="650">
        <v>1</v>
      </c>
      <c r="O602" s="731">
        <v>0.5</v>
      </c>
      <c r="P602" s="651">
        <v>39.39</v>
      </c>
      <c r="Q602" s="666">
        <v>1</v>
      </c>
      <c r="R602" s="650">
        <v>1</v>
      </c>
      <c r="S602" s="666">
        <v>1</v>
      </c>
      <c r="T602" s="731">
        <v>0.5</v>
      </c>
      <c r="U602" s="689">
        <v>1</v>
      </c>
    </row>
    <row r="603" spans="1:21" ht="14.4" customHeight="1" x14ac:dyDescent="0.3">
      <c r="A603" s="649">
        <v>4</v>
      </c>
      <c r="B603" s="650" t="s">
        <v>3038</v>
      </c>
      <c r="C603" s="650">
        <v>89301042</v>
      </c>
      <c r="D603" s="729" t="s">
        <v>5236</v>
      </c>
      <c r="E603" s="730" t="s">
        <v>3389</v>
      </c>
      <c r="F603" s="650" t="s">
        <v>3363</v>
      </c>
      <c r="G603" s="650" t="s">
        <v>3473</v>
      </c>
      <c r="H603" s="650" t="s">
        <v>597</v>
      </c>
      <c r="I603" s="650" t="s">
        <v>4287</v>
      </c>
      <c r="J603" s="650" t="s">
        <v>3474</v>
      </c>
      <c r="K603" s="650" t="s">
        <v>3509</v>
      </c>
      <c r="L603" s="651">
        <v>0</v>
      </c>
      <c r="M603" s="651">
        <v>0</v>
      </c>
      <c r="N603" s="650">
        <v>1</v>
      </c>
      <c r="O603" s="731">
        <v>1</v>
      </c>
      <c r="P603" s="651">
        <v>0</v>
      </c>
      <c r="Q603" s="666"/>
      <c r="R603" s="650">
        <v>1</v>
      </c>
      <c r="S603" s="666">
        <v>1</v>
      </c>
      <c r="T603" s="731">
        <v>1</v>
      </c>
      <c r="U603" s="689">
        <v>1</v>
      </c>
    </row>
    <row r="604" spans="1:21" ht="14.4" customHeight="1" x14ac:dyDescent="0.3">
      <c r="A604" s="649">
        <v>4</v>
      </c>
      <c r="B604" s="650" t="s">
        <v>3038</v>
      </c>
      <c r="C604" s="650">
        <v>89301042</v>
      </c>
      <c r="D604" s="729" t="s">
        <v>5236</v>
      </c>
      <c r="E604" s="730" t="s">
        <v>3389</v>
      </c>
      <c r="F604" s="650" t="s">
        <v>3363</v>
      </c>
      <c r="G604" s="650" t="s">
        <v>3558</v>
      </c>
      <c r="H604" s="650" t="s">
        <v>597</v>
      </c>
      <c r="I604" s="650" t="s">
        <v>988</v>
      </c>
      <c r="J604" s="650" t="s">
        <v>682</v>
      </c>
      <c r="K604" s="650" t="s">
        <v>4288</v>
      </c>
      <c r="L604" s="651">
        <v>54.56</v>
      </c>
      <c r="M604" s="651">
        <v>54.56</v>
      </c>
      <c r="N604" s="650">
        <v>1</v>
      </c>
      <c r="O604" s="731">
        <v>0.5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4</v>
      </c>
      <c r="B605" s="650" t="s">
        <v>3038</v>
      </c>
      <c r="C605" s="650">
        <v>89301042</v>
      </c>
      <c r="D605" s="729" t="s">
        <v>5236</v>
      </c>
      <c r="E605" s="730" t="s">
        <v>3389</v>
      </c>
      <c r="F605" s="650" t="s">
        <v>3363</v>
      </c>
      <c r="G605" s="650" t="s">
        <v>3633</v>
      </c>
      <c r="H605" s="650" t="s">
        <v>597</v>
      </c>
      <c r="I605" s="650" t="s">
        <v>1808</v>
      </c>
      <c r="J605" s="650" t="s">
        <v>1809</v>
      </c>
      <c r="K605" s="650" t="s">
        <v>3634</v>
      </c>
      <c r="L605" s="651">
        <v>163.9</v>
      </c>
      <c r="M605" s="651">
        <v>491.70000000000005</v>
      </c>
      <c r="N605" s="650">
        <v>3</v>
      </c>
      <c r="O605" s="731">
        <v>0.5</v>
      </c>
      <c r="P605" s="651">
        <v>491.70000000000005</v>
      </c>
      <c r="Q605" s="666">
        <v>1</v>
      </c>
      <c r="R605" s="650">
        <v>3</v>
      </c>
      <c r="S605" s="666">
        <v>1</v>
      </c>
      <c r="T605" s="731">
        <v>0.5</v>
      </c>
      <c r="U605" s="689">
        <v>1</v>
      </c>
    </row>
    <row r="606" spans="1:21" ht="14.4" customHeight="1" x14ac:dyDescent="0.3">
      <c r="A606" s="649">
        <v>4</v>
      </c>
      <c r="B606" s="650" t="s">
        <v>3038</v>
      </c>
      <c r="C606" s="650">
        <v>89301042</v>
      </c>
      <c r="D606" s="729" t="s">
        <v>5236</v>
      </c>
      <c r="E606" s="730" t="s">
        <v>3389</v>
      </c>
      <c r="F606" s="650" t="s">
        <v>3363</v>
      </c>
      <c r="G606" s="650" t="s">
        <v>3489</v>
      </c>
      <c r="H606" s="650" t="s">
        <v>597</v>
      </c>
      <c r="I606" s="650" t="s">
        <v>1121</v>
      </c>
      <c r="J606" s="650" t="s">
        <v>3490</v>
      </c>
      <c r="K606" s="650" t="s">
        <v>3491</v>
      </c>
      <c r="L606" s="651">
        <v>0</v>
      </c>
      <c r="M606" s="651">
        <v>0</v>
      </c>
      <c r="N606" s="650">
        <v>39</v>
      </c>
      <c r="O606" s="731">
        <v>22</v>
      </c>
      <c r="P606" s="651">
        <v>0</v>
      </c>
      <c r="Q606" s="666"/>
      <c r="R606" s="650">
        <v>22</v>
      </c>
      <c r="S606" s="666">
        <v>0.5641025641025641</v>
      </c>
      <c r="T606" s="731">
        <v>12</v>
      </c>
      <c r="U606" s="689">
        <v>0.54545454545454541</v>
      </c>
    </row>
    <row r="607" spans="1:21" ht="14.4" customHeight="1" x14ac:dyDescent="0.3">
      <c r="A607" s="649">
        <v>4</v>
      </c>
      <c r="B607" s="650" t="s">
        <v>3038</v>
      </c>
      <c r="C607" s="650">
        <v>89301042</v>
      </c>
      <c r="D607" s="729" t="s">
        <v>5236</v>
      </c>
      <c r="E607" s="730" t="s">
        <v>3389</v>
      </c>
      <c r="F607" s="650" t="s">
        <v>3363</v>
      </c>
      <c r="G607" s="650" t="s">
        <v>3492</v>
      </c>
      <c r="H607" s="650" t="s">
        <v>597</v>
      </c>
      <c r="I607" s="650" t="s">
        <v>1054</v>
      </c>
      <c r="J607" s="650" t="s">
        <v>1055</v>
      </c>
      <c r="K607" s="650" t="s">
        <v>3493</v>
      </c>
      <c r="L607" s="651">
        <v>63.67</v>
      </c>
      <c r="M607" s="651">
        <v>764.04</v>
      </c>
      <c r="N607" s="650">
        <v>12</v>
      </c>
      <c r="O607" s="731">
        <v>4</v>
      </c>
      <c r="P607" s="651">
        <v>445.69</v>
      </c>
      <c r="Q607" s="666">
        <v>0.58333333333333337</v>
      </c>
      <c r="R607" s="650">
        <v>7</v>
      </c>
      <c r="S607" s="666">
        <v>0.58333333333333337</v>
      </c>
      <c r="T607" s="731">
        <v>2.5</v>
      </c>
      <c r="U607" s="689">
        <v>0.625</v>
      </c>
    </row>
    <row r="608" spans="1:21" ht="14.4" customHeight="1" x14ac:dyDescent="0.3">
      <c r="A608" s="649">
        <v>4</v>
      </c>
      <c r="B608" s="650" t="s">
        <v>3038</v>
      </c>
      <c r="C608" s="650">
        <v>89301042</v>
      </c>
      <c r="D608" s="729" t="s">
        <v>5236</v>
      </c>
      <c r="E608" s="730" t="s">
        <v>3389</v>
      </c>
      <c r="F608" s="650" t="s">
        <v>3363</v>
      </c>
      <c r="G608" s="650" t="s">
        <v>4289</v>
      </c>
      <c r="H608" s="650" t="s">
        <v>597</v>
      </c>
      <c r="I608" s="650" t="s">
        <v>4290</v>
      </c>
      <c r="J608" s="650" t="s">
        <v>4291</v>
      </c>
      <c r="K608" s="650" t="s">
        <v>3228</v>
      </c>
      <c r="L608" s="651">
        <v>0</v>
      </c>
      <c r="M608" s="651">
        <v>0</v>
      </c>
      <c r="N608" s="650">
        <v>1</v>
      </c>
      <c r="O608" s="731">
        <v>1</v>
      </c>
      <c r="P608" s="651"/>
      <c r="Q608" s="666"/>
      <c r="R608" s="650"/>
      <c r="S608" s="666">
        <v>0</v>
      </c>
      <c r="T608" s="731"/>
      <c r="U608" s="689">
        <v>0</v>
      </c>
    </row>
    <row r="609" spans="1:21" ht="14.4" customHeight="1" x14ac:dyDescent="0.3">
      <c r="A609" s="649">
        <v>4</v>
      </c>
      <c r="B609" s="650" t="s">
        <v>3038</v>
      </c>
      <c r="C609" s="650">
        <v>89301042</v>
      </c>
      <c r="D609" s="729" t="s">
        <v>5236</v>
      </c>
      <c r="E609" s="730" t="s">
        <v>3389</v>
      </c>
      <c r="F609" s="650" t="s">
        <v>3363</v>
      </c>
      <c r="G609" s="650" t="s">
        <v>4292</v>
      </c>
      <c r="H609" s="650" t="s">
        <v>597</v>
      </c>
      <c r="I609" s="650" t="s">
        <v>4293</v>
      </c>
      <c r="J609" s="650" t="s">
        <v>4294</v>
      </c>
      <c r="K609" s="650" t="s">
        <v>4295</v>
      </c>
      <c r="L609" s="651">
        <v>0</v>
      </c>
      <c r="M609" s="651">
        <v>0</v>
      </c>
      <c r="N609" s="650">
        <v>1</v>
      </c>
      <c r="O609" s="731">
        <v>1</v>
      </c>
      <c r="P609" s="651"/>
      <c r="Q609" s="666"/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4</v>
      </c>
      <c r="B610" s="650" t="s">
        <v>3038</v>
      </c>
      <c r="C610" s="650">
        <v>89301042</v>
      </c>
      <c r="D610" s="729" t="s">
        <v>5236</v>
      </c>
      <c r="E610" s="730" t="s">
        <v>3389</v>
      </c>
      <c r="F610" s="650" t="s">
        <v>3363</v>
      </c>
      <c r="G610" s="650" t="s">
        <v>4292</v>
      </c>
      <c r="H610" s="650" t="s">
        <v>597</v>
      </c>
      <c r="I610" s="650" t="s">
        <v>4296</v>
      </c>
      <c r="J610" s="650" t="s">
        <v>4294</v>
      </c>
      <c r="K610" s="650" t="s">
        <v>4297</v>
      </c>
      <c r="L610" s="651">
        <v>0</v>
      </c>
      <c r="M610" s="651">
        <v>0</v>
      </c>
      <c r="N610" s="650">
        <v>1</v>
      </c>
      <c r="O610" s="731">
        <v>1</v>
      </c>
      <c r="P610" s="651"/>
      <c r="Q610" s="666"/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4</v>
      </c>
      <c r="B611" s="650" t="s">
        <v>3038</v>
      </c>
      <c r="C611" s="650">
        <v>89301042</v>
      </c>
      <c r="D611" s="729" t="s">
        <v>5236</v>
      </c>
      <c r="E611" s="730" t="s">
        <v>3389</v>
      </c>
      <c r="F611" s="650" t="s">
        <v>3363</v>
      </c>
      <c r="G611" s="650" t="s">
        <v>3423</v>
      </c>
      <c r="H611" s="650" t="s">
        <v>597</v>
      </c>
      <c r="I611" s="650" t="s">
        <v>2402</v>
      </c>
      <c r="J611" s="650" t="s">
        <v>2403</v>
      </c>
      <c r="K611" s="650" t="s">
        <v>4298</v>
      </c>
      <c r="L611" s="651">
        <v>0</v>
      </c>
      <c r="M611" s="651">
        <v>0</v>
      </c>
      <c r="N611" s="650">
        <v>1</v>
      </c>
      <c r="O611" s="731">
        <v>0.5</v>
      </c>
      <c r="P611" s="651">
        <v>0</v>
      </c>
      <c r="Q611" s="666"/>
      <c r="R611" s="650">
        <v>1</v>
      </c>
      <c r="S611" s="666">
        <v>1</v>
      </c>
      <c r="T611" s="731">
        <v>0.5</v>
      </c>
      <c r="U611" s="689">
        <v>1</v>
      </c>
    </row>
    <row r="612" spans="1:21" ht="14.4" customHeight="1" x14ac:dyDescent="0.3">
      <c r="A612" s="649">
        <v>4</v>
      </c>
      <c r="B612" s="650" t="s">
        <v>3038</v>
      </c>
      <c r="C612" s="650">
        <v>89301042</v>
      </c>
      <c r="D612" s="729" t="s">
        <v>5236</v>
      </c>
      <c r="E612" s="730" t="s">
        <v>3389</v>
      </c>
      <c r="F612" s="650" t="s">
        <v>3363</v>
      </c>
      <c r="G612" s="650" t="s">
        <v>3424</v>
      </c>
      <c r="H612" s="650" t="s">
        <v>597</v>
      </c>
      <c r="I612" s="650" t="s">
        <v>3425</v>
      </c>
      <c r="J612" s="650" t="s">
        <v>3426</v>
      </c>
      <c r="K612" s="650" t="s">
        <v>3427</v>
      </c>
      <c r="L612" s="651">
        <v>0</v>
      </c>
      <c r="M612" s="651">
        <v>0</v>
      </c>
      <c r="N612" s="650">
        <v>2</v>
      </c>
      <c r="O612" s="731">
        <v>0.5</v>
      </c>
      <c r="P612" s="651">
        <v>0</v>
      </c>
      <c r="Q612" s="666"/>
      <c r="R612" s="650">
        <v>2</v>
      </c>
      <c r="S612" s="666">
        <v>1</v>
      </c>
      <c r="T612" s="731">
        <v>0.5</v>
      </c>
      <c r="U612" s="689">
        <v>1</v>
      </c>
    </row>
    <row r="613" spans="1:21" ht="14.4" customHeight="1" x14ac:dyDescent="0.3">
      <c r="A613" s="649">
        <v>4</v>
      </c>
      <c r="B613" s="650" t="s">
        <v>3038</v>
      </c>
      <c r="C613" s="650">
        <v>89301042</v>
      </c>
      <c r="D613" s="729" t="s">
        <v>5236</v>
      </c>
      <c r="E613" s="730" t="s">
        <v>3389</v>
      </c>
      <c r="F613" s="650" t="s">
        <v>3363</v>
      </c>
      <c r="G613" s="650" t="s">
        <v>4299</v>
      </c>
      <c r="H613" s="650" t="s">
        <v>597</v>
      </c>
      <c r="I613" s="650" t="s">
        <v>4300</v>
      </c>
      <c r="J613" s="650" t="s">
        <v>4301</v>
      </c>
      <c r="K613" s="650" t="s">
        <v>2808</v>
      </c>
      <c r="L613" s="651">
        <v>378.97</v>
      </c>
      <c r="M613" s="651">
        <v>757.94</v>
      </c>
      <c r="N613" s="650">
        <v>2</v>
      </c>
      <c r="O613" s="731">
        <v>2</v>
      </c>
      <c r="P613" s="651">
        <v>378.97</v>
      </c>
      <c r="Q613" s="666">
        <v>0.5</v>
      </c>
      <c r="R613" s="650">
        <v>1</v>
      </c>
      <c r="S613" s="666">
        <v>0.5</v>
      </c>
      <c r="T613" s="731">
        <v>1</v>
      </c>
      <c r="U613" s="689">
        <v>0.5</v>
      </c>
    </row>
    <row r="614" spans="1:21" ht="14.4" customHeight="1" x14ac:dyDescent="0.3">
      <c r="A614" s="649">
        <v>4</v>
      </c>
      <c r="B614" s="650" t="s">
        <v>3038</v>
      </c>
      <c r="C614" s="650">
        <v>89301042</v>
      </c>
      <c r="D614" s="729" t="s">
        <v>5236</v>
      </c>
      <c r="E614" s="730" t="s">
        <v>3389</v>
      </c>
      <c r="F614" s="650" t="s">
        <v>3363</v>
      </c>
      <c r="G614" s="650" t="s">
        <v>4299</v>
      </c>
      <c r="H614" s="650" t="s">
        <v>597</v>
      </c>
      <c r="I614" s="650" t="s">
        <v>4302</v>
      </c>
      <c r="J614" s="650" t="s">
        <v>4301</v>
      </c>
      <c r="K614" s="650" t="s">
        <v>3666</v>
      </c>
      <c r="L614" s="651">
        <v>0</v>
      </c>
      <c r="M614" s="651">
        <v>0</v>
      </c>
      <c r="N614" s="650">
        <v>2</v>
      </c>
      <c r="O614" s="731">
        <v>2</v>
      </c>
      <c r="P614" s="651">
        <v>0</v>
      </c>
      <c r="Q614" s="666"/>
      <c r="R614" s="650">
        <v>1</v>
      </c>
      <c r="S614" s="666">
        <v>0.5</v>
      </c>
      <c r="T614" s="731">
        <v>1</v>
      </c>
      <c r="U614" s="689">
        <v>0.5</v>
      </c>
    </row>
    <row r="615" spans="1:21" ht="14.4" customHeight="1" x14ac:dyDescent="0.3">
      <c r="A615" s="649">
        <v>4</v>
      </c>
      <c r="B615" s="650" t="s">
        <v>3038</v>
      </c>
      <c r="C615" s="650">
        <v>89301042</v>
      </c>
      <c r="D615" s="729" t="s">
        <v>5236</v>
      </c>
      <c r="E615" s="730" t="s">
        <v>3389</v>
      </c>
      <c r="F615" s="650" t="s">
        <v>3363</v>
      </c>
      <c r="G615" s="650" t="s">
        <v>3486</v>
      </c>
      <c r="H615" s="650" t="s">
        <v>1281</v>
      </c>
      <c r="I615" s="650" t="s">
        <v>1410</v>
      </c>
      <c r="J615" s="650" t="s">
        <v>1341</v>
      </c>
      <c r="K615" s="650" t="s">
        <v>1411</v>
      </c>
      <c r="L615" s="651">
        <v>0</v>
      </c>
      <c r="M615" s="651">
        <v>0</v>
      </c>
      <c r="N615" s="650">
        <v>2</v>
      </c>
      <c r="O615" s="731">
        <v>1.5</v>
      </c>
      <c r="P615" s="651">
        <v>0</v>
      </c>
      <c r="Q615" s="666"/>
      <c r="R615" s="650">
        <v>1</v>
      </c>
      <c r="S615" s="666">
        <v>0.5</v>
      </c>
      <c r="T615" s="731">
        <v>0.5</v>
      </c>
      <c r="U615" s="689">
        <v>0.33333333333333331</v>
      </c>
    </row>
    <row r="616" spans="1:21" ht="14.4" customHeight="1" x14ac:dyDescent="0.3">
      <c r="A616" s="649">
        <v>4</v>
      </c>
      <c r="B616" s="650" t="s">
        <v>3038</v>
      </c>
      <c r="C616" s="650">
        <v>89301042</v>
      </c>
      <c r="D616" s="729" t="s">
        <v>5236</v>
      </c>
      <c r="E616" s="730" t="s">
        <v>3389</v>
      </c>
      <c r="F616" s="650" t="s">
        <v>3363</v>
      </c>
      <c r="G616" s="650" t="s">
        <v>3486</v>
      </c>
      <c r="H616" s="650" t="s">
        <v>1281</v>
      </c>
      <c r="I616" s="650" t="s">
        <v>1340</v>
      </c>
      <c r="J616" s="650" t="s">
        <v>1341</v>
      </c>
      <c r="K616" s="650" t="s">
        <v>1342</v>
      </c>
      <c r="L616" s="651">
        <v>0</v>
      </c>
      <c r="M616" s="651">
        <v>0</v>
      </c>
      <c r="N616" s="650">
        <v>15</v>
      </c>
      <c r="O616" s="731">
        <v>13</v>
      </c>
      <c r="P616" s="651">
        <v>0</v>
      </c>
      <c r="Q616" s="666"/>
      <c r="R616" s="650">
        <v>8</v>
      </c>
      <c r="S616" s="666">
        <v>0.53333333333333333</v>
      </c>
      <c r="T616" s="731">
        <v>6.5</v>
      </c>
      <c r="U616" s="689">
        <v>0.5</v>
      </c>
    </row>
    <row r="617" spans="1:21" ht="14.4" customHeight="1" x14ac:dyDescent="0.3">
      <c r="A617" s="649">
        <v>4</v>
      </c>
      <c r="B617" s="650" t="s">
        <v>3038</v>
      </c>
      <c r="C617" s="650">
        <v>89301042</v>
      </c>
      <c r="D617" s="729" t="s">
        <v>5236</v>
      </c>
      <c r="E617" s="730" t="s">
        <v>3389</v>
      </c>
      <c r="F617" s="650" t="s">
        <v>3363</v>
      </c>
      <c r="G617" s="650" t="s">
        <v>3486</v>
      </c>
      <c r="H617" s="650" t="s">
        <v>597</v>
      </c>
      <c r="I617" s="650" t="s">
        <v>4303</v>
      </c>
      <c r="J617" s="650" t="s">
        <v>4304</v>
      </c>
      <c r="K617" s="650" t="s">
        <v>4305</v>
      </c>
      <c r="L617" s="651">
        <v>0</v>
      </c>
      <c r="M617" s="651">
        <v>0</v>
      </c>
      <c r="N617" s="650">
        <v>1</v>
      </c>
      <c r="O617" s="731">
        <v>0.5</v>
      </c>
      <c r="P617" s="651">
        <v>0</v>
      </c>
      <c r="Q617" s="666"/>
      <c r="R617" s="650">
        <v>1</v>
      </c>
      <c r="S617" s="666">
        <v>1</v>
      </c>
      <c r="T617" s="731">
        <v>0.5</v>
      </c>
      <c r="U617" s="689">
        <v>1</v>
      </c>
    </row>
    <row r="618" spans="1:21" ht="14.4" customHeight="1" x14ac:dyDescent="0.3">
      <c r="A618" s="649">
        <v>4</v>
      </c>
      <c r="B618" s="650" t="s">
        <v>3038</v>
      </c>
      <c r="C618" s="650">
        <v>89301042</v>
      </c>
      <c r="D618" s="729" t="s">
        <v>5236</v>
      </c>
      <c r="E618" s="730" t="s">
        <v>3389</v>
      </c>
      <c r="F618" s="650" t="s">
        <v>3363</v>
      </c>
      <c r="G618" s="650" t="s">
        <v>3527</v>
      </c>
      <c r="H618" s="650" t="s">
        <v>597</v>
      </c>
      <c r="I618" s="650" t="s">
        <v>3528</v>
      </c>
      <c r="J618" s="650" t="s">
        <v>1958</v>
      </c>
      <c r="K618" s="650" t="s">
        <v>3529</v>
      </c>
      <c r="L618" s="651">
        <v>0</v>
      </c>
      <c r="M618" s="651">
        <v>0</v>
      </c>
      <c r="N618" s="650">
        <v>1</v>
      </c>
      <c r="O618" s="731">
        <v>1</v>
      </c>
      <c r="P618" s="651"/>
      <c r="Q618" s="666"/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4</v>
      </c>
      <c r="B619" s="650" t="s">
        <v>3038</v>
      </c>
      <c r="C619" s="650">
        <v>89301042</v>
      </c>
      <c r="D619" s="729" t="s">
        <v>5236</v>
      </c>
      <c r="E619" s="730" t="s">
        <v>3389</v>
      </c>
      <c r="F619" s="650" t="s">
        <v>3363</v>
      </c>
      <c r="G619" s="650" t="s">
        <v>3527</v>
      </c>
      <c r="H619" s="650" t="s">
        <v>597</v>
      </c>
      <c r="I619" s="650" t="s">
        <v>4306</v>
      </c>
      <c r="J619" s="650" t="s">
        <v>4307</v>
      </c>
      <c r="K619" s="650" t="s">
        <v>4308</v>
      </c>
      <c r="L619" s="651">
        <v>0</v>
      </c>
      <c r="M619" s="651">
        <v>0</v>
      </c>
      <c r="N619" s="650">
        <v>6</v>
      </c>
      <c r="O619" s="731">
        <v>2</v>
      </c>
      <c r="P619" s="651">
        <v>0</v>
      </c>
      <c r="Q619" s="666"/>
      <c r="R619" s="650">
        <v>6</v>
      </c>
      <c r="S619" s="666">
        <v>1</v>
      </c>
      <c r="T619" s="731">
        <v>2</v>
      </c>
      <c r="U619" s="689">
        <v>1</v>
      </c>
    </row>
    <row r="620" spans="1:21" ht="14.4" customHeight="1" x14ac:dyDescent="0.3">
      <c r="A620" s="649">
        <v>4</v>
      </c>
      <c r="B620" s="650" t="s">
        <v>3038</v>
      </c>
      <c r="C620" s="650">
        <v>89301042</v>
      </c>
      <c r="D620" s="729" t="s">
        <v>5236</v>
      </c>
      <c r="E620" s="730" t="s">
        <v>3389</v>
      </c>
      <c r="F620" s="650" t="s">
        <v>3363</v>
      </c>
      <c r="G620" s="650" t="s">
        <v>3583</v>
      </c>
      <c r="H620" s="650" t="s">
        <v>1281</v>
      </c>
      <c r="I620" s="650" t="s">
        <v>4309</v>
      </c>
      <c r="J620" s="650" t="s">
        <v>2702</v>
      </c>
      <c r="K620" s="650" t="s">
        <v>4183</v>
      </c>
      <c r="L620" s="651">
        <v>356.47</v>
      </c>
      <c r="M620" s="651">
        <v>356.47</v>
      </c>
      <c r="N620" s="650">
        <v>1</v>
      </c>
      <c r="O620" s="731">
        <v>1</v>
      </c>
      <c r="P620" s="651">
        <v>356.47</v>
      </c>
      <c r="Q620" s="666">
        <v>1</v>
      </c>
      <c r="R620" s="650">
        <v>1</v>
      </c>
      <c r="S620" s="666">
        <v>1</v>
      </c>
      <c r="T620" s="731">
        <v>1</v>
      </c>
      <c r="U620" s="689">
        <v>1</v>
      </c>
    </row>
    <row r="621" spans="1:21" ht="14.4" customHeight="1" x14ac:dyDescent="0.3">
      <c r="A621" s="649">
        <v>4</v>
      </c>
      <c r="B621" s="650" t="s">
        <v>3038</v>
      </c>
      <c r="C621" s="650">
        <v>89301042</v>
      </c>
      <c r="D621" s="729" t="s">
        <v>5236</v>
      </c>
      <c r="E621" s="730" t="s">
        <v>3389</v>
      </c>
      <c r="F621" s="650" t="s">
        <v>3363</v>
      </c>
      <c r="G621" s="650" t="s">
        <v>3760</v>
      </c>
      <c r="H621" s="650" t="s">
        <v>597</v>
      </c>
      <c r="I621" s="650" t="s">
        <v>1020</v>
      </c>
      <c r="J621" s="650" t="s">
        <v>1021</v>
      </c>
      <c r="K621" s="650" t="s">
        <v>1832</v>
      </c>
      <c r="L621" s="651">
        <v>0</v>
      </c>
      <c r="M621" s="651">
        <v>0</v>
      </c>
      <c r="N621" s="650">
        <v>1</v>
      </c>
      <c r="O621" s="731">
        <v>0.5</v>
      </c>
      <c r="P621" s="651">
        <v>0</v>
      </c>
      <c r="Q621" s="666"/>
      <c r="R621" s="650">
        <v>1</v>
      </c>
      <c r="S621" s="666">
        <v>1</v>
      </c>
      <c r="T621" s="731">
        <v>0.5</v>
      </c>
      <c r="U621" s="689">
        <v>1</v>
      </c>
    </row>
    <row r="622" spans="1:21" ht="14.4" customHeight="1" x14ac:dyDescent="0.3">
      <c r="A622" s="649">
        <v>4</v>
      </c>
      <c r="B622" s="650" t="s">
        <v>3038</v>
      </c>
      <c r="C622" s="650">
        <v>89301042</v>
      </c>
      <c r="D622" s="729" t="s">
        <v>5236</v>
      </c>
      <c r="E622" s="730" t="s">
        <v>3389</v>
      </c>
      <c r="F622" s="650" t="s">
        <v>3363</v>
      </c>
      <c r="G622" s="650" t="s">
        <v>3760</v>
      </c>
      <c r="H622" s="650" t="s">
        <v>597</v>
      </c>
      <c r="I622" s="650" t="s">
        <v>3761</v>
      </c>
      <c r="J622" s="650" t="s">
        <v>1021</v>
      </c>
      <c r="K622" s="650" t="s">
        <v>3762</v>
      </c>
      <c r="L622" s="651">
        <v>0</v>
      </c>
      <c r="M622" s="651">
        <v>0</v>
      </c>
      <c r="N622" s="650">
        <v>1</v>
      </c>
      <c r="O622" s="731">
        <v>0.5</v>
      </c>
      <c r="P622" s="651">
        <v>0</v>
      </c>
      <c r="Q622" s="666"/>
      <c r="R622" s="650">
        <v>1</v>
      </c>
      <c r="S622" s="666">
        <v>1</v>
      </c>
      <c r="T622" s="731">
        <v>0.5</v>
      </c>
      <c r="U622" s="689">
        <v>1</v>
      </c>
    </row>
    <row r="623" spans="1:21" ht="14.4" customHeight="1" x14ac:dyDescent="0.3">
      <c r="A623" s="649">
        <v>4</v>
      </c>
      <c r="B623" s="650" t="s">
        <v>3038</v>
      </c>
      <c r="C623" s="650">
        <v>89301042</v>
      </c>
      <c r="D623" s="729" t="s">
        <v>5236</v>
      </c>
      <c r="E623" s="730" t="s">
        <v>3389</v>
      </c>
      <c r="F623" s="650" t="s">
        <v>3363</v>
      </c>
      <c r="G623" s="650" t="s">
        <v>4310</v>
      </c>
      <c r="H623" s="650" t="s">
        <v>1281</v>
      </c>
      <c r="I623" s="650" t="s">
        <v>4311</v>
      </c>
      <c r="J623" s="650" t="s">
        <v>4312</v>
      </c>
      <c r="K623" s="650" t="s">
        <v>4313</v>
      </c>
      <c r="L623" s="651">
        <v>356.47</v>
      </c>
      <c r="M623" s="651">
        <v>356.47</v>
      </c>
      <c r="N623" s="650">
        <v>1</v>
      </c>
      <c r="O623" s="731">
        <v>0.5</v>
      </c>
      <c r="P623" s="651"/>
      <c r="Q623" s="666">
        <v>0</v>
      </c>
      <c r="R623" s="650"/>
      <c r="S623" s="666">
        <v>0</v>
      </c>
      <c r="T623" s="731"/>
      <c r="U623" s="689">
        <v>0</v>
      </c>
    </row>
    <row r="624" spans="1:21" ht="14.4" customHeight="1" x14ac:dyDescent="0.3">
      <c r="A624" s="649">
        <v>4</v>
      </c>
      <c r="B624" s="650" t="s">
        <v>3038</v>
      </c>
      <c r="C624" s="650">
        <v>89301042</v>
      </c>
      <c r="D624" s="729" t="s">
        <v>5236</v>
      </c>
      <c r="E624" s="730" t="s">
        <v>3389</v>
      </c>
      <c r="F624" s="650" t="s">
        <v>3363</v>
      </c>
      <c r="G624" s="650" t="s">
        <v>3727</v>
      </c>
      <c r="H624" s="650" t="s">
        <v>597</v>
      </c>
      <c r="I624" s="650" t="s">
        <v>831</v>
      </c>
      <c r="J624" s="650" t="s">
        <v>832</v>
      </c>
      <c r="K624" s="650" t="s">
        <v>3728</v>
      </c>
      <c r="L624" s="651">
        <v>242.93</v>
      </c>
      <c r="M624" s="651">
        <v>14332.870000000006</v>
      </c>
      <c r="N624" s="650">
        <v>59</v>
      </c>
      <c r="O624" s="731">
        <v>41.5</v>
      </c>
      <c r="P624" s="651">
        <v>7530.8300000000027</v>
      </c>
      <c r="Q624" s="666">
        <v>0.52542372881355925</v>
      </c>
      <c r="R624" s="650">
        <v>31</v>
      </c>
      <c r="S624" s="666">
        <v>0.52542372881355937</v>
      </c>
      <c r="T624" s="731">
        <v>18.5</v>
      </c>
      <c r="U624" s="689">
        <v>0.44578313253012047</v>
      </c>
    </row>
    <row r="625" spans="1:21" ht="14.4" customHeight="1" x14ac:dyDescent="0.3">
      <c r="A625" s="649">
        <v>4</v>
      </c>
      <c r="B625" s="650" t="s">
        <v>3038</v>
      </c>
      <c r="C625" s="650">
        <v>89301042</v>
      </c>
      <c r="D625" s="729" t="s">
        <v>5236</v>
      </c>
      <c r="E625" s="730" t="s">
        <v>3389</v>
      </c>
      <c r="F625" s="650" t="s">
        <v>3363</v>
      </c>
      <c r="G625" s="650" t="s">
        <v>3727</v>
      </c>
      <c r="H625" s="650" t="s">
        <v>597</v>
      </c>
      <c r="I625" s="650" t="s">
        <v>4314</v>
      </c>
      <c r="J625" s="650" t="s">
        <v>832</v>
      </c>
      <c r="K625" s="650" t="s">
        <v>4315</v>
      </c>
      <c r="L625" s="651">
        <v>0</v>
      </c>
      <c r="M625" s="651">
        <v>0</v>
      </c>
      <c r="N625" s="650">
        <v>2</v>
      </c>
      <c r="O625" s="731">
        <v>2</v>
      </c>
      <c r="P625" s="651">
        <v>0</v>
      </c>
      <c r="Q625" s="666"/>
      <c r="R625" s="650">
        <v>1</v>
      </c>
      <c r="S625" s="666">
        <v>0.5</v>
      </c>
      <c r="T625" s="731">
        <v>1</v>
      </c>
      <c r="U625" s="689">
        <v>0.5</v>
      </c>
    </row>
    <row r="626" spans="1:21" ht="14.4" customHeight="1" x14ac:dyDescent="0.3">
      <c r="A626" s="649">
        <v>4</v>
      </c>
      <c r="B626" s="650" t="s">
        <v>3038</v>
      </c>
      <c r="C626" s="650">
        <v>89301042</v>
      </c>
      <c r="D626" s="729" t="s">
        <v>5236</v>
      </c>
      <c r="E626" s="730" t="s">
        <v>3389</v>
      </c>
      <c r="F626" s="650" t="s">
        <v>3363</v>
      </c>
      <c r="G626" s="650" t="s">
        <v>4316</v>
      </c>
      <c r="H626" s="650" t="s">
        <v>597</v>
      </c>
      <c r="I626" s="650" t="s">
        <v>4317</v>
      </c>
      <c r="J626" s="650" t="s">
        <v>4318</v>
      </c>
      <c r="K626" s="650" t="s">
        <v>4319</v>
      </c>
      <c r="L626" s="651">
        <v>108.98</v>
      </c>
      <c r="M626" s="651">
        <v>108.98</v>
      </c>
      <c r="N626" s="650">
        <v>1</v>
      </c>
      <c r="O626" s="731">
        <v>1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4</v>
      </c>
      <c r="B627" s="650" t="s">
        <v>3038</v>
      </c>
      <c r="C627" s="650">
        <v>89301042</v>
      </c>
      <c r="D627" s="729" t="s">
        <v>5236</v>
      </c>
      <c r="E627" s="730" t="s">
        <v>3389</v>
      </c>
      <c r="F627" s="650" t="s">
        <v>3363</v>
      </c>
      <c r="G627" s="650" t="s">
        <v>3546</v>
      </c>
      <c r="H627" s="650" t="s">
        <v>597</v>
      </c>
      <c r="I627" s="650" t="s">
        <v>4320</v>
      </c>
      <c r="J627" s="650" t="s">
        <v>3547</v>
      </c>
      <c r="K627" s="650" t="s">
        <v>3548</v>
      </c>
      <c r="L627" s="651">
        <v>810.99</v>
      </c>
      <c r="M627" s="651">
        <v>1621.98</v>
      </c>
      <c r="N627" s="650">
        <v>2</v>
      </c>
      <c r="O627" s="731">
        <v>1</v>
      </c>
      <c r="P627" s="651">
        <v>1621.98</v>
      </c>
      <c r="Q627" s="666">
        <v>1</v>
      </c>
      <c r="R627" s="650">
        <v>2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4</v>
      </c>
      <c r="B628" s="650" t="s">
        <v>3038</v>
      </c>
      <c r="C628" s="650">
        <v>89301042</v>
      </c>
      <c r="D628" s="729" t="s">
        <v>5236</v>
      </c>
      <c r="E628" s="730" t="s">
        <v>3389</v>
      </c>
      <c r="F628" s="650" t="s">
        <v>3363</v>
      </c>
      <c r="G628" s="650" t="s">
        <v>3456</v>
      </c>
      <c r="H628" s="650" t="s">
        <v>597</v>
      </c>
      <c r="I628" s="650" t="s">
        <v>4321</v>
      </c>
      <c r="J628" s="650" t="s">
        <v>4322</v>
      </c>
      <c r="K628" s="650" t="s">
        <v>4323</v>
      </c>
      <c r="L628" s="651">
        <v>0</v>
      </c>
      <c r="M628" s="651">
        <v>0</v>
      </c>
      <c r="N628" s="650">
        <v>6</v>
      </c>
      <c r="O628" s="731">
        <v>1.5</v>
      </c>
      <c r="P628" s="651"/>
      <c r="Q628" s="666"/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4</v>
      </c>
      <c r="B629" s="650" t="s">
        <v>3038</v>
      </c>
      <c r="C629" s="650">
        <v>89301042</v>
      </c>
      <c r="D629" s="729" t="s">
        <v>5236</v>
      </c>
      <c r="E629" s="730" t="s">
        <v>3389</v>
      </c>
      <c r="F629" s="650" t="s">
        <v>3363</v>
      </c>
      <c r="G629" s="650" t="s">
        <v>3767</v>
      </c>
      <c r="H629" s="650" t="s">
        <v>1281</v>
      </c>
      <c r="I629" s="650" t="s">
        <v>1296</v>
      </c>
      <c r="J629" s="650" t="s">
        <v>1297</v>
      </c>
      <c r="K629" s="650" t="s">
        <v>3234</v>
      </c>
      <c r="L629" s="651">
        <v>96.63</v>
      </c>
      <c r="M629" s="651">
        <v>96.63</v>
      </c>
      <c r="N629" s="650">
        <v>1</v>
      </c>
      <c r="O629" s="731">
        <v>1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4</v>
      </c>
      <c r="B630" s="650" t="s">
        <v>3038</v>
      </c>
      <c r="C630" s="650">
        <v>89301042</v>
      </c>
      <c r="D630" s="729" t="s">
        <v>5236</v>
      </c>
      <c r="E630" s="730" t="s">
        <v>3389</v>
      </c>
      <c r="F630" s="650" t="s">
        <v>3363</v>
      </c>
      <c r="G630" s="650" t="s">
        <v>3767</v>
      </c>
      <c r="H630" s="650" t="s">
        <v>597</v>
      </c>
      <c r="I630" s="650" t="s">
        <v>2148</v>
      </c>
      <c r="J630" s="650" t="s">
        <v>1297</v>
      </c>
      <c r="K630" s="650" t="s">
        <v>3768</v>
      </c>
      <c r="L630" s="651">
        <v>96.63</v>
      </c>
      <c r="M630" s="651">
        <v>483.15</v>
      </c>
      <c r="N630" s="650">
        <v>5</v>
      </c>
      <c r="O630" s="731">
        <v>1.5</v>
      </c>
      <c r="P630" s="651">
        <v>289.89</v>
      </c>
      <c r="Q630" s="666">
        <v>0.6</v>
      </c>
      <c r="R630" s="650">
        <v>3</v>
      </c>
      <c r="S630" s="666">
        <v>0.6</v>
      </c>
      <c r="T630" s="731">
        <v>1</v>
      </c>
      <c r="U630" s="689">
        <v>0.66666666666666663</v>
      </c>
    </row>
    <row r="631" spans="1:21" ht="14.4" customHeight="1" x14ac:dyDescent="0.3">
      <c r="A631" s="649">
        <v>4</v>
      </c>
      <c r="B631" s="650" t="s">
        <v>3038</v>
      </c>
      <c r="C631" s="650">
        <v>89301042</v>
      </c>
      <c r="D631" s="729" t="s">
        <v>5236</v>
      </c>
      <c r="E631" s="730" t="s">
        <v>3389</v>
      </c>
      <c r="F631" s="650" t="s">
        <v>3363</v>
      </c>
      <c r="G631" s="650" t="s">
        <v>3614</v>
      </c>
      <c r="H631" s="650" t="s">
        <v>597</v>
      </c>
      <c r="I631" s="650" t="s">
        <v>1591</v>
      </c>
      <c r="J631" s="650" t="s">
        <v>1592</v>
      </c>
      <c r="K631" s="650" t="s">
        <v>1593</v>
      </c>
      <c r="L631" s="651">
        <v>153.52000000000001</v>
      </c>
      <c r="M631" s="651">
        <v>153.52000000000001</v>
      </c>
      <c r="N631" s="650">
        <v>1</v>
      </c>
      <c r="O631" s="731">
        <v>1</v>
      </c>
      <c r="P631" s="651"/>
      <c r="Q631" s="666">
        <v>0</v>
      </c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4</v>
      </c>
      <c r="B632" s="650" t="s">
        <v>3038</v>
      </c>
      <c r="C632" s="650">
        <v>89301042</v>
      </c>
      <c r="D632" s="729" t="s">
        <v>5236</v>
      </c>
      <c r="E632" s="730" t="s">
        <v>3389</v>
      </c>
      <c r="F632" s="650" t="s">
        <v>3363</v>
      </c>
      <c r="G632" s="650" t="s">
        <v>3459</v>
      </c>
      <c r="H632" s="650" t="s">
        <v>597</v>
      </c>
      <c r="I632" s="650" t="s">
        <v>3462</v>
      </c>
      <c r="J632" s="650" t="s">
        <v>3461</v>
      </c>
      <c r="K632" s="650" t="s">
        <v>759</v>
      </c>
      <c r="L632" s="651">
        <v>314.89999999999998</v>
      </c>
      <c r="M632" s="651">
        <v>5038.3999999999996</v>
      </c>
      <c r="N632" s="650">
        <v>16</v>
      </c>
      <c r="O632" s="731">
        <v>3.5</v>
      </c>
      <c r="P632" s="651">
        <v>314.89999999999998</v>
      </c>
      <c r="Q632" s="666">
        <v>6.25E-2</v>
      </c>
      <c r="R632" s="650">
        <v>1</v>
      </c>
      <c r="S632" s="666">
        <v>6.25E-2</v>
      </c>
      <c r="T632" s="731">
        <v>1</v>
      </c>
      <c r="U632" s="689">
        <v>0.2857142857142857</v>
      </c>
    </row>
    <row r="633" spans="1:21" ht="14.4" customHeight="1" x14ac:dyDescent="0.3">
      <c r="A633" s="649">
        <v>4</v>
      </c>
      <c r="B633" s="650" t="s">
        <v>3038</v>
      </c>
      <c r="C633" s="650">
        <v>89301042</v>
      </c>
      <c r="D633" s="729" t="s">
        <v>5236</v>
      </c>
      <c r="E633" s="730" t="s">
        <v>3389</v>
      </c>
      <c r="F633" s="650" t="s">
        <v>3363</v>
      </c>
      <c r="G633" s="650" t="s">
        <v>3459</v>
      </c>
      <c r="H633" s="650" t="s">
        <v>597</v>
      </c>
      <c r="I633" s="650" t="s">
        <v>4324</v>
      </c>
      <c r="J633" s="650" t="s">
        <v>4226</v>
      </c>
      <c r="K633" s="650" t="s">
        <v>1768</v>
      </c>
      <c r="L633" s="651">
        <v>97.97</v>
      </c>
      <c r="M633" s="651">
        <v>195.94</v>
      </c>
      <c r="N633" s="650">
        <v>2</v>
      </c>
      <c r="O633" s="731">
        <v>0.5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4</v>
      </c>
      <c r="B634" s="650" t="s">
        <v>3038</v>
      </c>
      <c r="C634" s="650">
        <v>89301042</v>
      </c>
      <c r="D634" s="729" t="s">
        <v>5236</v>
      </c>
      <c r="E634" s="730" t="s">
        <v>3389</v>
      </c>
      <c r="F634" s="650" t="s">
        <v>3363</v>
      </c>
      <c r="G634" s="650" t="s">
        <v>3459</v>
      </c>
      <c r="H634" s="650" t="s">
        <v>597</v>
      </c>
      <c r="I634" s="650" t="s">
        <v>757</v>
      </c>
      <c r="J634" s="650" t="s">
        <v>758</v>
      </c>
      <c r="K634" s="650" t="s">
        <v>3513</v>
      </c>
      <c r="L634" s="651">
        <v>314.89999999999998</v>
      </c>
      <c r="M634" s="651">
        <v>314.89999999999998</v>
      </c>
      <c r="N634" s="650">
        <v>1</v>
      </c>
      <c r="O634" s="731">
        <v>0.5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4</v>
      </c>
      <c r="B635" s="650" t="s">
        <v>3038</v>
      </c>
      <c r="C635" s="650">
        <v>89301042</v>
      </c>
      <c r="D635" s="729" t="s">
        <v>5236</v>
      </c>
      <c r="E635" s="730" t="s">
        <v>3389</v>
      </c>
      <c r="F635" s="650" t="s">
        <v>3363</v>
      </c>
      <c r="G635" s="650" t="s">
        <v>3494</v>
      </c>
      <c r="H635" s="650" t="s">
        <v>597</v>
      </c>
      <c r="I635" s="650" t="s">
        <v>1609</v>
      </c>
      <c r="J635" s="650" t="s">
        <v>3495</v>
      </c>
      <c r="K635" s="650" t="s">
        <v>3496</v>
      </c>
      <c r="L635" s="651">
        <v>69.86</v>
      </c>
      <c r="M635" s="651">
        <v>279.44</v>
      </c>
      <c r="N635" s="650">
        <v>4</v>
      </c>
      <c r="O635" s="731">
        <v>1.5</v>
      </c>
      <c r="P635" s="651">
        <v>139.72</v>
      </c>
      <c r="Q635" s="666">
        <v>0.5</v>
      </c>
      <c r="R635" s="650">
        <v>2</v>
      </c>
      <c r="S635" s="666">
        <v>0.5</v>
      </c>
      <c r="T635" s="731">
        <v>1</v>
      </c>
      <c r="U635" s="689">
        <v>0.66666666666666663</v>
      </c>
    </row>
    <row r="636" spans="1:21" ht="14.4" customHeight="1" x14ac:dyDescent="0.3">
      <c r="A636" s="649">
        <v>4</v>
      </c>
      <c r="B636" s="650" t="s">
        <v>3038</v>
      </c>
      <c r="C636" s="650">
        <v>89301042</v>
      </c>
      <c r="D636" s="729" t="s">
        <v>5236</v>
      </c>
      <c r="E636" s="730" t="s">
        <v>3389</v>
      </c>
      <c r="F636" s="650" t="s">
        <v>3363</v>
      </c>
      <c r="G636" s="650" t="s">
        <v>3418</v>
      </c>
      <c r="H636" s="650" t="s">
        <v>597</v>
      </c>
      <c r="I636" s="650" t="s">
        <v>804</v>
      </c>
      <c r="J636" s="650" t="s">
        <v>805</v>
      </c>
      <c r="K636" s="650" t="s">
        <v>806</v>
      </c>
      <c r="L636" s="651">
        <v>56.69</v>
      </c>
      <c r="M636" s="651">
        <v>56.69</v>
      </c>
      <c r="N636" s="650">
        <v>1</v>
      </c>
      <c r="O636" s="731">
        <v>1</v>
      </c>
      <c r="P636" s="651">
        <v>56.69</v>
      </c>
      <c r="Q636" s="666">
        <v>1</v>
      </c>
      <c r="R636" s="650">
        <v>1</v>
      </c>
      <c r="S636" s="666">
        <v>1</v>
      </c>
      <c r="T636" s="731">
        <v>1</v>
      </c>
      <c r="U636" s="689">
        <v>1</v>
      </c>
    </row>
    <row r="637" spans="1:21" ht="14.4" customHeight="1" x14ac:dyDescent="0.3">
      <c r="A637" s="649">
        <v>4</v>
      </c>
      <c r="B637" s="650" t="s">
        <v>3038</v>
      </c>
      <c r="C637" s="650">
        <v>89301042</v>
      </c>
      <c r="D637" s="729" t="s">
        <v>5236</v>
      </c>
      <c r="E637" s="730" t="s">
        <v>3389</v>
      </c>
      <c r="F637" s="650" t="s">
        <v>3363</v>
      </c>
      <c r="G637" s="650" t="s">
        <v>3515</v>
      </c>
      <c r="H637" s="650" t="s">
        <v>1281</v>
      </c>
      <c r="I637" s="650" t="s">
        <v>1461</v>
      </c>
      <c r="J637" s="650" t="s">
        <v>1462</v>
      </c>
      <c r="K637" s="650" t="s">
        <v>1463</v>
      </c>
      <c r="L637" s="651">
        <v>140.03</v>
      </c>
      <c r="M637" s="651">
        <v>2940.6300000000006</v>
      </c>
      <c r="N637" s="650">
        <v>21</v>
      </c>
      <c r="O637" s="731">
        <v>3.5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4</v>
      </c>
      <c r="B638" s="650" t="s">
        <v>3038</v>
      </c>
      <c r="C638" s="650">
        <v>89301042</v>
      </c>
      <c r="D638" s="729" t="s">
        <v>5236</v>
      </c>
      <c r="E638" s="730" t="s">
        <v>3389</v>
      </c>
      <c r="F638" s="650" t="s">
        <v>3363</v>
      </c>
      <c r="G638" s="650" t="s">
        <v>3497</v>
      </c>
      <c r="H638" s="650" t="s">
        <v>597</v>
      </c>
      <c r="I638" s="650" t="s">
        <v>2380</v>
      </c>
      <c r="J638" s="650" t="s">
        <v>2381</v>
      </c>
      <c r="K638" s="650" t="s">
        <v>4325</v>
      </c>
      <c r="L638" s="651">
        <v>203.33</v>
      </c>
      <c r="M638" s="651">
        <v>1219.98</v>
      </c>
      <c r="N638" s="650">
        <v>6</v>
      </c>
      <c r="O638" s="731">
        <v>1.5</v>
      </c>
      <c r="P638" s="651">
        <v>406.66</v>
      </c>
      <c r="Q638" s="666">
        <v>0.33333333333333337</v>
      </c>
      <c r="R638" s="650">
        <v>2</v>
      </c>
      <c r="S638" s="666">
        <v>0.33333333333333331</v>
      </c>
      <c r="T638" s="731">
        <v>0.5</v>
      </c>
      <c r="U638" s="689">
        <v>0.33333333333333331</v>
      </c>
    </row>
    <row r="639" spans="1:21" ht="14.4" customHeight="1" x14ac:dyDescent="0.3">
      <c r="A639" s="649">
        <v>4</v>
      </c>
      <c r="B639" s="650" t="s">
        <v>3038</v>
      </c>
      <c r="C639" s="650">
        <v>89301042</v>
      </c>
      <c r="D639" s="729" t="s">
        <v>5236</v>
      </c>
      <c r="E639" s="730" t="s">
        <v>3389</v>
      </c>
      <c r="F639" s="650" t="s">
        <v>3363</v>
      </c>
      <c r="G639" s="650" t="s">
        <v>3431</v>
      </c>
      <c r="H639" s="650" t="s">
        <v>597</v>
      </c>
      <c r="I639" s="650" t="s">
        <v>2612</v>
      </c>
      <c r="J639" s="650" t="s">
        <v>2613</v>
      </c>
      <c r="K639" s="650" t="s">
        <v>3432</v>
      </c>
      <c r="L639" s="651">
        <v>0</v>
      </c>
      <c r="M639" s="651">
        <v>0</v>
      </c>
      <c r="N639" s="650">
        <v>67</v>
      </c>
      <c r="O639" s="731">
        <v>16</v>
      </c>
      <c r="P639" s="651">
        <v>0</v>
      </c>
      <c r="Q639" s="666"/>
      <c r="R639" s="650">
        <v>45</v>
      </c>
      <c r="S639" s="666">
        <v>0.67164179104477617</v>
      </c>
      <c r="T639" s="731">
        <v>10.5</v>
      </c>
      <c r="U639" s="689">
        <v>0.65625</v>
      </c>
    </row>
    <row r="640" spans="1:21" ht="14.4" customHeight="1" x14ac:dyDescent="0.3">
      <c r="A640" s="649">
        <v>4</v>
      </c>
      <c r="B640" s="650" t="s">
        <v>3038</v>
      </c>
      <c r="C640" s="650">
        <v>89301042</v>
      </c>
      <c r="D640" s="729" t="s">
        <v>5236</v>
      </c>
      <c r="E640" s="730" t="s">
        <v>3389</v>
      </c>
      <c r="F640" s="650" t="s">
        <v>3363</v>
      </c>
      <c r="G640" s="650" t="s">
        <v>4228</v>
      </c>
      <c r="H640" s="650" t="s">
        <v>1281</v>
      </c>
      <c r="I640" s="650" t="s">
        <v>4229</v>
      </c>
      <c r="J640" s="650" t="s">
        <v>4230</v>
      </c>
      <c r="K640" s="650" t="s">
        <v>4231</v>
      </c>
      <c r="L640" s="651">
        <v>94.8</v>
      </c>
      <c r="M640" s="651">
        <v>94.8</v>
      </c>
      <c r="N640" s="650">
        <v>1</v>
      </c>
      <c r="O640" s="731">
        <v>0.5</v>
      </c>
      <c r="P640" s="651">
        <v>94.8</v>
      </c>
      <c r="Q640" s="666">
        <v>1</v>
      </c>
      <c r="R640" s="650">
        <v>1</v>
      </c>
      <c r="S640" s="666">
        <v>1</v>
      </c>
      <c r="T640" s="731">
        <v>0.5</v>
      </c>
      <c r="U640" s="689">
        <v>1</v>
      </c>
    </row>
    <row r="641" spans="1:21" ht="14.4" customHeight="1" x14ac:dyDescent="0.3">
      <c r="A641" s="649">
        <v>4</v>
      </c>
      <c r="B641" s="650" t="s">
        <v>3038</v>
      </c>
      <c r="C641" s="650">
        <v>89301042</v>
      </c>
      <c r="D641" s="729" t="s">
        <v>5236</v>
      </c>
      <c r="E641" s="730" t="s">
        <v>3389</v>
      </c>
      <c r="F641" s="650" t="s">
        <v>3363</v>
      </c>
      <c r="G641" s="650" t="s">
        <v>4326</v>
      </c>
      <c r="H641" s="650" t="s">
        <v>597</v>
      </c>
      <c r="I641" s="650" t="s">
        <v>941</v>
      </c>
      <c r="J641" s="650" t="s">
        <v>820</v>
      </c>
      <c r="K641" s="650" t="s">
        <v>4327</v>
      </c>
      <c r="L641" s="651">
        <v>0</v>
      </c>
      <c r="M641" s="651">
        <v>0</v>
      </c>
      <c r="N641" s="650">
        <v>5</v>
      </c>
      <c r="O641" s="731">
        <v>2.5</v>
      </c>
      <c r="P641" s="651">
        <v>0</v>
      </c>
      <c r="Q641" s="666"/>
      <c r="R641" s="650">
        <v>3</v>
      </c>
      <c r="S641" s="666">
        <v>0.6</v>
      </c>
      <c r="T641" s="731">
        <v>1</v>
      </c>
      <c r="U641" s="689">
        <v>0.4</v>
      </c>
    </row>
    <row r="642" spans="1:21" ht="14.4" customHeight="1" x14ac:dyDescent="0.3">
      <c r="A642" s="649">
        <v>4</v>
      </c>
      <c r="B642" s="650" t="s">
        <v>3038</v>
      </c>
      <c r="C642" s="650">
        <v>89301042</v>
      </c>
      <c r="D642" s="729" t="s">
        <v>5236</v>
      </c>
      <c r="E642" s="730" t="s">
        <v>3389</v>
      </c>
      <c r="F642" s="650" t="s">
        <v>3363</v>
      </c>
      <c r="G642" s="650" t="s">
        <v>4326</v>
      </c>
      <c r="H642" s="650" t="s">
        <v>597</v>
      </c>
      <c r="I642" s="650" t="s">
        <v>4328</v>
      </c>
      <c r="J642" s="650" t="s">
        <v>820</v>
      </c>
      <c r="K642" s="650" t="s">
        <v>4327</v>
      </c>
      <c r="L642" s="651">
        <v>0</v>
      </c>
      <c r="M642" s="651">
        <v>0</v>
      </c>
      <c r="N642" s="650">
        <v>1</v>
      </c>
      <c r="O642" s="731">
        <v>0.5</v>
      </c>
      <c r="P642" s="651"/>
      <c r="Q642" s="666"/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4</v>
      </c>
      <c r="B643" s="650" t="s">
        <v>3038</v>
      </c>
      <c r="C643" s="650">
        <v>89301042</v>
      </c>
      <c r="D643" s="729" t="s">
        <v>5236</v>
      </c>
      <c r="E643" s="730" t="s">
        <v>3389</v>
      </c>
      <c r="F643" s="650" t="s">
        <v>3363</v>
      </c>
      <c r="G643" s="650" t="s">
        <v>3479</v>
      </c>
      <c r="H643" s="650" t="s">
        <v>597</v>
      </c>
      <c r="I643" s="650" t="s">
        <v>4329</v>
      </c>
      <c r="J643" s="650" t="s">
        <v>1172</v>
      </c>
      <c r="K643" s="650" t="s">
        <v>4330</v>
      </c>
      <c r="L643" s="651">
        <v>0</v>
      </c>
      <c r="M643" s="651">
        <v>0</v>
      </c>
      <c r="N643" s="650">
        <v>1</v>
      </c>
      <c r="O643" s="731">
        <v>0.5</v>
      </c>
      <c r="P643" s="651"/>
      <c r="Q643" s="666"/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4</v>
      </c>
      <c r="B644" s="650" t="s">
        <v>3038</v>
      </c>
      <c r="C644" s="650">
        <v>89301042</v>
      </c>
      <c r="D644" s="729" t="s">
        <v>5236</v>
      </c>
      <c r="E644" s="730" t="s">
        <v>3389</v>
      </c>
      <c r="F644" s="650" t="s">
        <v>3363</v>
      </c>
      <c r="G644" s="650" t="s">
        <v>3433</v>
      </c>
      <c r="H644" s="650" t="s">
        <v>597</v>
      </c>
      <c r="I644" s="650" t="s">
        <v>3008</v>
      </c>
      <c r="J644" s="650" t="s">
        <v>1138</v>
      </c>
      <c r="K644" s="650" t="s">
        <v>3434</v>
      </c>
      <c r="L644" s="651">
        <v>127.5</v>
      </c>
      <c r="M644" s="651">
        <v>4080</v>
      </c>
      <c r="N644" s="650">
        <v>32</v>
      </c>
      <c r="O644" s="731">
        <v>28.5</v>
      </c>
      <c r="P644" s="651">
        <v>1020</v>
      </c>
      <c r="Q644" s="666">
        <v>0.25</v>
      </c>
      <c r="R644" s="650">
        <v>8</v>
      </c>
      <c r="S644" s="666">
        <v>0.25</v>
      </c>
      <c r="T644" s="731">
        <v>6.5</v>
      </c>
      <c r="U644" s="689">
        <v>0.22807017543859648</v>
      </c>
    </row>
    <row r="645" spans="1:21" ht="14.4" customHeight="1" x14ac:dyDescent="0.3">
      <c r="A645" s="649">
        <v>4</v>
      </c>
      <c r="B645" s="650" t="s">
        <v>3038</v>
      </c>
      <c r="C645" s="650">
        <v>89301042</v>
      </c>
      <c r="D645" s="729" t="s">
        <v>5236</v>
      </c>
      <c r="E645" s="730" t="s">
        <v>3389</v>
      </c>
      <c r="F645" s="650" t="s">
        <v>3363</v>
      </c>
      <c r="G645" s="650" t="s">
        <v>3433</v>
      </c>
      <c r="H645" s="650" t="s">
        <v>597</v>
      </c>
      <c r="I645" s="650" t="s">
        <v>1137</v>
      </c>
      <c r="J645" s="650" t="s">
        <v>1138</v>
      </c>
      <c r="K645" s="650" t="s">
        <v>4331</v>
      </c>
      <c r="L645" s="651">
        <v>637.5</v>
      </c>
      <c r="M645" s="651">
        <v>637.5</v>
      </c>
      <c r="N645" s="650">
        <v>1</v>
      </c>
      <c r="O645" s="731">
        <v>0.5</v>
      </c>
      <c r="P645" s="651"/>
      <c r="Q645" s="666">
        <v>0</v>
      </c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4</v>
      </c>
      <c r="B646" s="650" t="s">
        <v>3038</v>
      </c>
      <c r="C646" s="650">
        <v>89301042</v>
      </c>
      <c r="D646" s="729" t="s">
        <v>5236</v>
      </c>
      <c r="E646" s="730" t="s">
        <v>3389</v>
      </c>
      <c r="F646" s="650" t="s">
        <v>3363</v>
      </c>
      <c r="G646" s="650" t="s">
        <v>3480</v>
      </c>
      <c r="H646" s="650" t="s">
        <v>597</v>
      </c>
      <c r="I646" s="650" t="s">
        <v>808</v>
      </c>
      <c r="J646" s="650" t="s">
        <v>3481</v>
      </c>
      <c r="K646" s="650" t="s">
        <v>3482</v>
      </c>
      <c r="L646" s="651">
        <v>0</v>
      </c>
      <c r="M646" s="651">
        <v>0</v>
      </c>
      <c r="N646" s="650">
        <v>1</v>
      </c>
      <c r="O646" s="731">
        <v>0.5</v>
      </c>
      <c r="P646" s="651"/>
      <c r="Q646" s="666"/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4</v>
      </c>
      <c r="B647" s="650" t="s">
        <v>3038</v>
      </c>
      <c r="C647" s="650">
        <v>89301042</v>
      </c>
      <c r="D647" s="729" t="s">
        <v>5236</v>
      </c>
      <c r="E647" s="730" t="s">
        <v>3389</v>
      </c>
      <c r="F647" s="650" t="s">
        <v>3363</v>
      </c>
      <c r="G647" s="650" t="s">
        <v>4332</v>
      </c>
      <c r="H647" s="650" t="s">
        <v>597</v>
      </c>
      <c r="I647" s="650" t="s">
        <v>4333</v>
      </c>
      <c r="J647" s="650" t="s">
        <v>4334</v>
      </c>
      <c r="K647" s="650" t="s">
        <v>4335</v>
      </c>
      <c r="L647" s="651">
        <v>0</v>
      </c>
      <c r="M647" s="651">
        <v>0</v>
      </c>
      <c r="N647" s="650">
        <v>2</v>
      </c>
      <c r="O647" s="731">
        <v>1</v>
      </c>
      <c r="P647" s="651"/>
      <c r="Q647" s="666"/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4</v>
      </c>
      <c r="B648" s="650" t="s">
        <v>3038</v>
      </c>
      <c r="C648" s="650">
        <v>89301042</v>
      </c>
      <c r="D648" s="729" t="s">
        <v>5236</v>
      </c>
      <c r="E648" s="730" t="s">
        <v>3389</v>
      </c>
      <c r="F648" s="650" t="s">
        <v>3363</v>
      </c>
      <c r="G648" s="650" t="s">
        <v>4332</v>
      </c>
      <c r="H648" s="650" t="s">
        <v>597</v>
      </c>
      <c r="I648" s="650" t="s">
        <v>4333</v>
      </c>
      <c r="J648" s="650" t="s">
        <v>4334</v>
      </c>
      <c r="K648" s="650" t="s">
        <v>4335</v>
      </c>
      <c r="L648" s="651">
        <v>98.56</v>
      </c>
      <c r="M648" s="651">
        <v>394.24</v>
      </c>
      <c r="N648" s="650">
        <v>4</v>
      </c>
      <c r="O648" s="731">
        <v>1.5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4</v>
      </c>
      <c r="B649" s="650" t="s">
        <v>3038</v>
      </c>
      <c r="C649" s="650">
        <v>89301042</v>
      </c>
      <c r="D649" s="729" t="s">
        <v>5236</v>
      </c>
      <c r="E649" s="730" t="s">
        <v>3389</v>
      </c>
      <c r="F649" s="650" t="s">
        <v>3363</v>
      </c>
      <c r="G649" s="650" t="s">
        <v>3435</v>
      </c>
      <c r="H649" s="650" t="s">
        <v>597</v>
      </c>
      <c r="I649" s="650" t="s">
        <v>3436</v>
      </c>
      <c r="J649" s="650" t="s">
        <v>1606</v>
      </c>
      <c r="K649" s="650" t="s">
        <v>3437</v>
      </c>
      <c r="L649" s="651">
        <v>23.46</v>
      </c>
      <c r="M649" s="651">
        <v>46.92</v>
      </c>
      <c r="N649" s="650">
        <v>2</v>
      </c>
      <c r="O649" s="731">
        <v>1</v>
      </c>
      <c r="P649" s="651"/>
      <c r="Q649" s="666">
        <v>0</v>
      </c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4</v>
      </c>
      <c r="B650" s="650" t="s">
        <v>3038</v>
      </c>
      <c r="C650" s="650">
        <v>89301042</v>
      </c>
      <c r="D650" s="729" t="s">
        <v>5236</v>
      </c>
      <c r="E650" s="730" t="s">
        <v>3389</v>
      </c>
      <c r="F650" s="650" t="s">
        <v>3363</v>
      </c>
      <c r="G650" s="650" t="s">
        <v>3444</v>
      </c>
      <c r="H650" s="650" t="s">
        <v>1281</v>
      </c>
      <c r="I650" s="650" t="s">
        <v>1372</v>
      </c>
      <c r="J650" s="650" t="s">
        <v>1373</v>
      </c>
      <c r="K650" s="650" t="s">
        <v>3239</v>
      </c>
      <c r="L650" s="651">
        <v>98.23</v>
      </c>
      <c r="M650" s="651">
        <v>98.23</v>
      </c>
      <c r="N650" s="650">
        <v>1</v>
      </c>
      <c r="O650" s="731">
        <v>1</v>
      </c>
      <c r="P650" s="651"/>
      <c r="Q650" s="666">
        <v>0</v>
      </c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4</v>
      </c>
      <c r="B651" s="650" t="s">
        <v>3038</v>
      </c>
      <c r="C651" s="650">
        <v>89301042</v>
      </c>
      <c r="D651" s="729" t="s">
        <v>5236</v>
      </c>
      <c r="E651" s="730" t="s">
        <v>3389</v>
      </c>
      <c r="F651" s="650" t="s">
        <v>3363</v>
      </c>
      <c r="G651" s="650" t="s">
        <v>3444</v>
      </c>
      <c r="H651" s="650" t="s">
        <v>1281</v>
      </c>
      <c r="I651" s="650" t="s">
        <v>4257</v>
      </c>
      <c r="J651" s="650" t="s">
        <v>2717</v>
      </c>
      <c r="K651" s="650" t="s">
        <v>4258</v>
      </c>
      <c r="L651" s="651">
        <v>314.33999999999997</v>
      </c>
      <c r="M651" s="651">
        <v>2829.0599999999995</v>
      </c>
      <c r="N651" s="650">
        <v>9</v>
      </c>
      <c r="O651" s="731">
        <v>5</v>
      </c>
      <c r="P651" s="651">
        <v>943.02</v>
      </c>
      <c r="Q651" s="666">
        <v>0.33333333333333337</v>
      </c>
      <c r="R651" s="650">
        <v>3</v>
      </c>
      <c r="S651" s="666">
        <v>0.33333333333333331</v>
      </c>
      <c r="T651" s="731">
        <v>2</v>
      </c>
      <c r="U651" s="689">
        <v>0.4</v>
      </c>
    </row>
    <row r="652" spans="1:21" ht="14.4" customHeight="1" x14ac:dyDescent="0.3">
      <c r="A652" s="649">
        <v>4</v>
      </c>
      <c r="B652" s="650" t="s">
        <v>3038</v>
      </c>
      <c r="C652" s="650">
        <v>89301042</v>
      </c>
      <c r="D652" s="729" t="s">
        <v>5236</v>
      </c>
      <c r="E652" s="730" t="s">
        <v>3389</v>
      </c>
      <c r="F652" s="650" t="s">
        <v>3363</v>
      </c>
      <c r="G652" s="650" t="s">
        <v>3444</v>
      </c>
      <c r="H652" s="650" t="s">
        <v>597</v>
      </c>
      <c r="I652" s="650" t="s">
        <v>4336</v>
      </c>
      <c r="J652" s="650" t="s">
        <v>4337</v>
      </c>
      <c r="K652" s="650" t="s">
        <v>4258</v>
      </c>
      <c r="L652" s="651">
        <v>314.33999999999997</v>
      </c>
      <c r="M652" s="651">
        <v>314.33999999999997</v>
      </c>
      <c r="N652" s="650">
        <v>1</v>
      </c>
      <c r="O652" s="731">
        <v>0.5</v>
      </c>
      <c r="P652" s="651">
        <v>314.33999999999997</v>
      </c>
      <c r="Q652" s="666">
        <v>1</v>
      </c>
      <c r="R652" s="650">
        <v>1</v>
      </c>
      <c r="S652" s="666">
        <v>1</v>
      </c>
      <c r="T652" s="731">
        <v>0.5</v>
      </c>
      <c r="U652" s="689">
        <v>1</v>
      </c>
    </row>
    <row r="653" spans="1:21" ht="14.4" customHeight="1" x14ac:dyDescent="0.3">
      <c r="A653" s="649">
        <v>4</v>
      </c>
      <c r="B653" s="650" t="s">
        <v>3038</v>
      </c>
      <c r="C653" s="650">
        <v>89301042</v>
      </c>
      <c r="D653" s="729" t="s">
        <v>5236</v>
      </c>
      <c r="E653" s="730" t="s">
        <v>3389</v>
      </c>
      <c r="F653" s="650" t="s">
        <v>3363</v>
      </c>
      <c r="G653" s="650" t="s">
        <v>3803</v>
      </c>
      <c r="H653" s="650" t="s">
        <v>597</v>
      </c>
      <c r="I653" s="650" t="s">
        <v>4338</v>
      </c>
      <c r="J653" s="650" t="s">
        <v>4339</v>
      </c>
      <c r="K653" s="650" t="s">
        <v>3806</v>
      </c>
      <c r="L653" s="651">
        <v>82.67</v>
      </c>
      <c r="M653" s="651">
        <v>165.34</v>
      </c>
      <c r="N653" s="650">
        <v>2</v>
      </c>
      <c r="O653" s="731">
        <v>2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4</v>
      </c>
      <c r="B654" s="650" t="s">
        <v>3038</v>
      </c>
      <c r="C654" s="650">
        <v>89301042</v>
      </c>
      <c r="D654" s="729" t="s">
        <v>5236</v>
      </c>
      <c r="E654" s="730" t="s">
        <v>3389</v>
      </c>
      <c r="F654" s="650" t="s">
        <v>3363</v>
      </c>
      <c r="G654" s="650" t="s">
        <v>3544</v>
      </c>
      <c r="H654" s="650" t="s">
        <v>597</v>
      </c>
      <c r="I654" s="650" t="s">
        <v>4234</v>
      </c>
      <c r="J654" s="650" t="s">
        <v>4235</v>
      </c>
      <c r="K654" s="650" t="s">
        <v>899</v>
      </c>
      <c r="L654" s="651">
        <v>0</v>
      </c>
      <c r="M654" s="651">
        <v>0</v>
      </c>
      <c r="N654" s="650">
        <v>1</v>
      </c>
      <c r="O654" s="731">
        <v>1</v>
      </c>
      <c r="P654" s="651"/>
      <c r="Q654" s="666"/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4</v>
      </c>
      <c r="B655" s="650" t="s">
        <v>3038</v>
      </c>
      <c r="C655" s="650">
        <v>89301042</v>
      </c>
      <c r="D655" s="729" t="s">
        <v>5236</v>
      </c>
      <c r="E655" s="730" t="s">
        <v>3389</v>
      </c>
      <c r="F655" s="650" t="s">
        <v>3363</v>
      </c>
      <c r="G655" s="650" t="s">
        <v>3544</v>
      </c>
      <c r="H655" s="650" t="s">
        <v>597</v>
      </c>
      <c r="I655" s="650" t="s">
        <v>4340</v>
      </c>
      <c r="J655" s="650" t="s">
        <v>4235</v>
      </c>
      <c r="K655" s="650" t="s">
        <v>899</v>
      </c>
      <c r="L655" s="651">
        <v>0</v>
      </c>
      <c r="M655" s="651">
        <v>0</v>
      </c>
      <c r="N655" s="650">
        <v>1</v>
      </c>
      <c r="O655" s="731">
        <v>0.5</v>
      </c>
      <c r="P655" s="651">
        <v>0</v>
      </c>
      <c r="Q655" s="666"/>
      <c r="R655" s="650">
        <v>1</v>
      </c>
      <c r="S655" s="666">
        <v>1</v>
      </c>
      <c r="T655" s="731">
        <v>0.5</v>
      </c>
      <c r="U655" s="689">
        <v>1</v>
      </c>
    </row>
    <row r="656" spans="1:21" ht="14.4" customHeight="1" x14ac:dyDescent="0.3">
      <c r="A656" s="649">
        <v>4</v>
      </c>
      <c r="B656" s="650" t="s">
        <v>3038</v>
      </c>
      <c r="C656" s="650">
        <v>89301042</v>
      </c>
      <c r="D656" s="729" t="s">
        <v>5236</v>
      </c>
      <c r="E656" s="730" t="s">
        <v>3389</v>
      </c>
      <c r="F656" s="650" t="s">
        <v>3364</v>
      </c>
      <c r="G656" s="650" t="s">
        <v>3463</v>
      </c>
      <c r="H656" s="650" t="s">
        <v>597</v>
      </c>
      <c r="I656" s="650" t="s">
        <v>3503</v>
      </c>
      <c r="J656" s="650" t="s">
        <v>3465</v>
      </c>
      <c r="K656" s="650"/>
      <c r="L656" s="651">
        <v>0</v>
      </c>
      <c r="M656" s="651">
        <v>0</v>
      </c>
      <c r="N656" s="650">
        <v>9</v>
      </c>
      <c r="O656" s="731">
        <v>8</v>
      </c>
      <c r="P656" s="651">
        <v>0</v>
      </c>
      <c r="Q656" s="666"/>
      <c r="R656" s="650">
        <v>7</v>
      </c>
      <c r="S656" s="666">
        <v>0.77777777777777779</v>
      </c>
      <c r="T656" s="731">
        <v>6</v>
      </c>
      <c r="U656" s="689">
        <v>0.75</v>
      </c>
    </row>
    <row r="657" spans="1:21" ht="14.4" customHeight="1" x14ac:dyDescent="0.3">
      <c r="A657" s="649">
        <v>4</v>
      </c>
      <c r="B657" s="650" t="s">
        <v>3038</v>
      </c>
      <c r="C657" s="650">
        <v>89301042</v>
      </c>
      <c r="D657" s="729" t="s">
        <v>5236</v>
      </c>
      <c r="E657" s="730" t="s">
        <v>3389</v>
      </c>
      <c r="F657" s="650" t="s">
        <v>3364</v>
      </c>
      <c r="G657" s="650" t="s">
        <v>3463</v>
      </c>
      <c r="H657" s="650" t="s">
        <v>597</v>
      </c>
      <c r="I657" s="650" t="s">
        <v>3464</v>
      </c>
      <c r="J657" s="650" t="s">
        <v>3465</v>
      </c>
      <c r="K657" s="650"/>
      <c r="L657" s="651">
        <v>0</v>
      </c>
      <c r="M657" s="651">
        <v>0</v>
      </c>
      <c r="N657" s="650">
        <v>29</v>
      </c>
      <c r="O657" s="731">
        <v>24</v>
      </c>
      <c r="P657" s="651">
        <v>0</v>
      </c>
      <c r="Q657" s="666"/>
      <c r="R657" s="650">
        <v>23</v>
      </c>
      <c r="S657" s="666">
        <v>0.7931034482758621</v>
      </c>
      <c r="T657" s="731">
        <v>20</v>
      </c>
      <c r="U657" s="689">
        <v>0.83333333333333337</v>
      </c>
    </row>
    <row r="658" spans="1:21" ht="14.4" customHeight="1" x14ac:dyDescent="0.3">
      <c r="A658" s="649">
        <v>4</v>
      </c>
      <c r="B658" s="650" t="s">
        <v>3038</v>
      </c>
      <c r="C658" s="650">
        <v>89301042</v>
      </c>
      <c r="D658" s="729" t="s">
        <v>5236</v>
      </c>
      <c r="E658" s="730" t="s">
        <v>3389</v>
      </c>
      <c r="F658" s="650" t="s">
        <v>3365</v>
      </c>
      <c r="G658" s="650" t="s">
        <v>3678</v>
      </c>
      <c r="H658" s="650" t="s">
        <v>597</v>
      </c>
      <c r="I658" s="650" t="s">
        <v>3679</v>
      </c>
      <c r="J658" s="650" t="s">
        <v>3807</v>
      </c>
      <c r="K658" s="650" t="s">
        <v>3808</v>
      </c>
      <c r="L658" s="651">
        <v>410</v>
      </c>
      <c r="M658" s="651">
        <v>1230</v>
      </c>
      <c r="N658" s="650">
        <v>3</v>
      </c>
      <c r="O658" s="731">
        <v>3</v>
      </c>
      <c r="P658" s="651">
        <v>1230</v>
      </c>
      <c r="Q658" s="666">
        <v>1</v>
      </c>
      <c r="R658" s="650">
        <v>3</v>
      </c>
      <c r="S658" s="666">
        <v>1</v>
      </c>
      <c r="T658" s="731">
        <v>3</v>
      </c>
      <c r="U658" s="689">
        <v>1</v>
      </c>
    </row>
    <row r="659" spans="1:21" ht="14.4" customHeight="1" x14ac:dyDescent="0.3">
      <c r="A659" s="649">
        <v>4</v>
      </c>
      <c r="B659" s="650" t="s">
        <v>3038</v>
      </c>
      <c r="C659" s="650">
        <v>89301042</v>
      </c>
      <c r="D659" s="729" t="s">
        <v>5236</v>
      </c>
      <c r="E659" s="730" t="s">
        <v>3389</v>
      </c>
      <c r="F659" s="650" t="s">
        <v>3365</v>
      </c>
      <c r="G659" s="650" t="s">
        <v>3678</v>
      </c>
      <c r="H659" s="650" t="s">
        <v>597</v>
      </c>
      <c r="I659" s="650" t="s">
        <v>3679</v>
      </c>
      <c r="J659" s="650" t="s">
        <v>3680</v>
      </c>
      <c r="K659" s="650" t="s">
        <v>3681</v>
      </c>
      <c r="L659" s="651">
        <v>410</v>
      </c>
      <c r="M659" s="651">
        <v>19680</v>
      </c>
      <c r="N659" s="650">
        <v>48</v>
      </c>
      <c r="O659" s="731">
        <v>48</v>
      </c>
      <c r="P659" s="651">
        <v>19680</v>
      </c>
      <c r="Q659" s="666">
        <v>1</v>
      </c>
      <c r="R659" s="650">
        <v>48</v>
      </c>
      <c r="S659" s="666">
        <v>1</v>
      </c>
      <c r="T659" s="731">
        <v>48</v>
      </c>
      <c r="U659" s="689">
        <v>1</v>
      </c>
    </row>
    <row r="660" spans="1:21" ht="14.4" customHeight="1" x14ac:dyDescent="0.3">
      <c r="A660" s="649">
        <v>4</v>
      </c>
      <c r="B660" s="650" t="s">
        <v>3038</v>
      </c>
      <c r="C660" s="650">
        <v>89301042</v>
      </c>
      <c r="D660" s="729" t="s">
        <v>5236</v>
      </c>
      <c r="E660" s="730" t="s">
        <v>3389</v>
      </c>
      <c r="F660" s="650" t="s">
        <v>3365</v>
      </c>
      <c r="G660" s="650" t="s">
        <v>3682</v>
      </c>
      <c r="H660" s="650" t="s">
        <v>597</v>
      </c>
      <c r="I660" s="650" t="s">
        <v>4341</v>
      </c>
      <c r="J660" s="650" t="s">
        <v>4342</v>
      </c>
      <c r="K660" s="650" t="s">
        <v>4343</v>
      </c>
      <c r="L660" s="651">
        <v>144.05000000000001</v>
      </c>
      <c r="M660" s="651">
        <v>288.10000000000002</v>
      </c>
      <c r="N660" s="650">
        <v>2</v>
      </c>
      <c r="O660" s="731">
        <v>1</v>
      </c>
      <c r="P660" s="651">
        <v>288.10000000000002</v>
      </c>
      <c r="Q660" s="666">
        <v>1</v>
      </c>
      <c r="R660" s="650">
        <v>2</v>
      </c>
      <c r="S660" s="666">
        <v>1</v>
      </c>
      <c r="T660" s="731">
        <v>1</v>
      </c>
      <c r="U660" s="689">
        <v>1</v>
      </c>
    </row>
    <row r="661" spans="1:21" ht="14.4" customHeight="1" x14ac:dyDescent="0.3">
      <c r="A661" s="649">
        <v>4</v>
      </c>
      <c r="B661" s="650" t="s">
        <v>3038</v>
      </c>
      <c r="C661" s="650">
        <v>89301042</v>
      </c>
      <c r="D661" s="729" t="s">
        <v>5236</v>
      </c>
      <c r="E661" s="730" t="s">
        <v>3389</v>
      </c>
      <c r="F661" s="650" t="s">
        <v>3365</v>
      </c>
      <c r="G661" s="650" t="s">
        <v>3682</v>
      </c>
      <c r="H661" s="650" t="s">
        <v>597</v>
      </c>
      <c r="I661" s="650" t="s">
        <v>3692</v>
      </c>
      <c r="J661" s="650" t="s">
        <v>3690</v>
      </c>
      <c r="K661" s="650" t="s">
        <v>3693</v>
      </c>
      <c r="L661" s="651">
        <v>200</v>
      </c>
      <c r="M661" s="651">
        <v>4000</v>
      </c>
      <c r="N661" s="650">
        <v>20</v>
      </c>
      <c r="O661" s="731">
        <v>10</v>
      </c>
      <c r="P661" s="651">
        <v>1600</v>
      </c>
      <c r="Q661" s="666">
        <v>0.4</v>
      </c>
      <c r="R661" s="650">
        <v>8</v>
      </c>
      <c r="S661" s="666">
        <v>0.4</v>
      </c>
      <c r="T661" s="731">
        <v>4</v>
      </c>
      <c r="U661" s="689">
        <v>0.4</v>
      </c>
    </row>
    <row r="662" spans="1:21" ht="14.4" customHeight="1" x14ac:dyDescent="0.3">
      <c r="A662" s="649">
        <v>4</v>
      </c>
      <c r="B662" s="650" t="s">
        <v>3038</v>
      </c>
      <c r="C662" s="650">
        <v>89301042</v>
      </c>
      <c r="D662" s="729" t="s">
        <v>5236</v>
      </c>
      <c r="E662" s="730" t="s">
        <v>3389</v>
      </c>
      <c r="F662" s="650" t="s">
        <v>3365</v>
      </c>
      <c r="G662" s="650" t="s">
        <v>3682</v>
      </c>
      <c r="H662" s="650" t="s">
        <v>597</v>
      </c>
      <c r="I662" s="650" t="s">
        <v>3694</v>
      </c>
      <c r="J662" s="650" t="s">
        <v>3695</v>
      </c>
      <c r="K662" s="650" t="s">
        <v>3696</v>
      </c>
      <c r="L662" s="651">
        <v>120</v>
      </c>
      <c r="M662" s="651">
        <v>240</v>
      </c>
      <c r="N662" s="650">
        <v>2</v>
      </c>
      <c r="O662" s="731">
        <v>1</v>
      </c>
      <c r="P662" s="651">
        <v>240</v>
      </c>
      <c r="Q662" s="666">
        <v>1</v>
      </c>
      <c r="R662" s="650">
        <v>2</v>
      </c>
      <c r="S662" s="666">
        <v>1</v>
      </c>
      <c r="T662" s="731">
        <v>1</v>
      </c>
      <c r="U662" s="689">
        <v>1</v>
      </c>
    </row>
    <row r="663" spans="1:21" ht="14.4" customHeight="1" x14ac:dyDescent="0.3">
      <c r="A663" s="649">
        <v>4</v>
      </c>
      <c r="B663" s="650" t="s">
        <v>3038</v>
      </c>
      <c r="C663" s="650">
        <v>89301042</v>
      </c>
      <c r="D663" s="729" t="s">
        <v>5236</v>
      </c>
      <c r="E663" s="730" t="s">
        <v>3389</v>
      </c>
      <c r="F663" s="650" t="s">
        <v>3365</v>
      </c>
      <c r="G663" s="650" t="s">
        <v>3466</v>
      </c>
      <c r="H663" s="650" t="s">
        <v>597</v>
      </c>
      <c r="I663" s="650" t="s">
        <v>3607</v>
      </c>
      <c r="J663" s="650" t="s">
        <v>3608</v>
      </c>
      <c r="K663" s="650" t="s">
        <v>3609</v>
      </c>
      <c r="L663" s="651">
        <v>900</v>
      </c>
      <c r="M663" s="651">
        <v>26100</v>
      </c>
      <c r="N663" s="650">
        <v>29</v>
      </c>
      <c r="O663" s="731">
        <v>29</v>
      </c>
      <c r="P663" s="651">
        <v>25200</v>
      </c>
      <c r="Q663" s="666">
        <v>0.96551724137931039</v>
      </c>
      <c r="R663" s="650">
        <v>28</v>
      </c>
      <c r="S663" s="666">
        <v>0.96551724137931039</v>
      </c>
      <c r="T663" s="731">
        <v>28</v>
      </c>
      <c r="U663" s="689">
        <v>0.96551724137931039</v>
      </c>
    </row>
    <row r="664" spans="1:21" ht="14.4" customHeight="1" x14ac:dyDescent="0.3">
      <c r="A664" s="649">
        <v>4</v>
      </c>
      <c r="B664" s="650" t="s">
        <v>3038</v>
      </c>
      <c r="C664" s="650">
        <v>89301042</v>
      </c>
      <c r="D664" s="729" t="s">
        <v>5236</v>
      </c>
      <c r="E664" s="730" t="s">
        <v>3389</v>
      </c>
      <c r="F664" s="650" t="s">
        <v>3365</v>
      </c>
      <c r="G664" s="650" t="s">
        <v>3466</v>
      </c>
      <c r="H664" s="650" t="s">
        <v>597</v>
      </c>
      <c r="I664" s="650" t="s">
        <v>3716</v>
      </c>
      <c r="J664" s="650" t="s">
        <v>3717</v>
      </c>
      <c r="K664" s="650" t="s">
        <v>3718</v>
      </c>
      <c r="L664" s="651">
        <v>378.48</v>
      </c>
      <c r="M664" s="651">
        <v>2649.36</v>
      </c>
      <c r="N664" s="650">
        <v>7</v>
      </c>
      <c r="O664" s="731">
        <v>7</v>
      </c>
      <c r="P664" s="651">
        <v>2649.36</v>
      </c>
      <c r="Q664" s="666">
        <v>1</v>
      </c>
      <c r="R664" s="650">
        <v>7</v>
      </c>
      <c r="S664" s="666">
        <v>1</v>
      </c>
      <c r="T664" s="731">
        <v>7</v>
      </c>
      <c r="U664" s="689">
        <v>1</v>
      </c>
    </row>
    <row r="665" spans="1:21" ht="14.4" customHeight="1" x14ac:dyDescent="0.3">
      <c r="A665" s="649">
        <v>4</v>
      </c>
      <c r="B665" s="650" t="s">
        <v>3038</v>
      </c>
      <c r="C665" s="650">
        <v>89301042</v>
      </c>
      <c r="D665" s="729" t="s">
        <v>5236</v>
      </c>
      <c r="E665" s="730" t="s">
        <v>3389</v>
      </c>
      <c r="F665" s="650" t="s">
        <v>3365</v>
      </c>
      <c r="G665" s="650" t="s">
        <v>3466</v>
      </c>
      <c r="H665" s="650" t="s">
        <v>597</v>
      </c>
      <c r="I665" s="650" t="s">
        <v>3719</v>
      </c>
      <c r="J665" s="650" t="s">
        <v>3720</v>
      </c>
      <c r="K665" s="650" t="s">
        <v>3721</v>
      </c>
      <c r="L665" s="651">
        <v>378.48</v>
      </c>
      <c r="M665" s="651">
        <v>1135.44</v>
      </c>
      <c r="N665" s="650">
        <v>3</v>
      </c>
      <c r="O665" s="731">
        <v>3</v>
      </c>
      <c r="P665" s="651">
        <v>756.96</v>
      </c>
      <c r="Q665" s="666">
        <v>0.66666666666666663</v>
      </c>
      <c r="R665" s="650">
        <v>2</v>
      </c>
      <c r="S665" s="666">
        <v>0.66666666666666663</v>
      </c>
      <c r="T665" s="731">
        <v>2</v>
      </c>
      <c r="U665" s="689">
        <v>0.66666666666666663</v>
      </c>
    </row>
    <row r="666" spans="1:21" ht="14.4" customHeight="1" x14ac:dyDescent="0.3">
      <c r="A666" s="649">
        <v>4</v>
      </c>
      <c r="B666" s="650" t="s">
        <v>3038</v>
      </c>
      <c r="C666" s="650">
        <v>89301042</v>
      </c>
      <c r="D666" s="729" t="s">
        <v>5236</v>
      </c>
      <c r="E666" s="730" t="s">
        <v>3389</v>
      </c>
      <c r="F666" s="650" t="s">
        <v>3365</v>
      </c>
      <c r="G666" s="650" t="s">
        <v>3466</v>
      </c>
      <c r="H666" s="650" t="s">
        <v>597</v>
      </c>
      <c r="I666" s="650" t="s">
        <v>4204</v>
      </c>
      <c r="J666" s="650" t="s">
        <v>4205</v>
      </c>
      <c r="K666" s="650" t="s">
        <v>4206</v>
      </c>
      <c r="L666" s="651">
        <v>906.78</v>
      </c>
      <c r="M666" s="651">
        <v>906.78</v>
      </c>
      <c r="N666" s="650">
        <v>1</v>
      </c>
      <c r="O666" s="731">
        <v>1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4</v>
      </c>
      <c r="B667" s="650" t="s">
        <v>3038</v>
      </c>
      <c r="C667" s="650">
        <v>89301042</v>
      </c>
      <c r="D667" s="729" t="s">
        <v>5236</v>
      </c>
      <c r="E667" s="730" t="s">
        <v>3389</v>
      </c>
      <c r="F667" s="650" t="s">
        <v>3365</v>
      </c>
      <c r="G667" s="650" t="s">
        <v>3823</v>
      </c>
      <c r="H667" s="650" t="s">
        <v>597</v>
      </c>
      <c r="I667" s="650" t="s">
        <v>3827</v>
      </c>
      <c r="J667" s="650" t="s">
        <v>3828</v>
      </c>
      <c r="K667" s="650" t="s">
        <v>3826</v>
      </c>
      <c r="L667" s="651">
        <v>500</v>
      </c>
      <c r="M667" s="651">
        <v>2500</v>
      </c>
      <c r="N667" s="650">
        <v>5</v>
      </c>
      <c r="O667" s="731">
        <v>5</v>
      </c>
      <c r="P667" s="651">
        <v>2500</v>
      </c>
      <c r="Q667" s="666">
        <v>1</v>
      </c>
      <c r="R667" s="650">
        <v>5</v>
      </c>
      <c r="S667" s="666">
        <v>1</v>
      </c>
      <c r="T667" s="731">
        <v>5</v>
      </c>
      <c r="U667" s="689">
        <v>1</v>
      </c>
    </row>
    <row r="668" spans="1:21" ht="14.4" customHeight="1" x14ac:dyDescent="0.3">
      <c r="A668" s="649">
        <v>4</v>
      </c>
      <c r="B668" s="650" t="s">
        <v>3038</v>
      </c>
      <c r="C668" s="650">
        <v>89301042</v>
      </c>
      <c r="D668" s="729" t="s">
        <v>5236</v>
      </c>
      <c r="E668" s="730" t="s">
        <v>3389</v>
      </c>
      <c r="F668" s="650" t="s">
        <v>3365</v>
      </c>
      <c r="G668" s="650" t="s">
        <v>3823</v>
      </c>
      <c r="H668" s="650" t="s">
        <v>597</v>
      </c>
      <c r="I668" s="650" t="s">
        <v>3832</v>
      </c>
      <c r="J668" s="650" t="s">
        <v>3833</v>
      </c>
      <c r="K668" s="650" t="s">
        <v>3834</v>
      </c>
      <c r="L668" s="651">
        <v>287</v>
      </c>
      <c r="M668" s="651">
        <v>8897</v>
      </c>
      <c r="N668" s="650">
        <v>31</v>
      </c>
      <c r="O668" s="731">
        <v>22</v>
      </c>
      <c r="P668" s="651">
        <v>8323</v>
      </c>
      <c r="Q668" s="666">
        <v>0.93548387096774188</v>
      </c>
      <c r="R668" s="650">
        <v>29</v>
      </c>
      <c r="S668" s="666">
        <v>0.93548387096774188</v>
      </c>
      <c r="T668" s="731">
        <v>20</v>
      </c>
      <c r="U668" s="689">
        <v>0.90909090909090906</v>
      </c>
    </row>
    <row r="669" spans="1:21" ht="14.4" customHeight="1" x14ac:dyDescent="0.3">
      <c r="A669" s="649">
        <v>4</v>
      </c>
      <c r="B669" s="650" t="s">
        <v>3038</v>
      </c>
      <c r="C669" s="650">
        <v>89301042</v>
      </c>
      <c r="D669" s="729" t="s">
        <v>5236</v>
      </c>
      <c r="E669" s="730" t="s">
        <v>3389</v>
      </c>
      <c r="F669" s="650" t="s">
        <v>3365</v>
      </c>
      <c r="G669" s="650" t="s">
        <v>3823</v>
      </c>
      <c r="H669" s="650" t="s">
        <v>597</v>
      </c>
      <c r="I669" s="650" t="s">
        <v>3835</v>
      </c>
      <c r="J669" s="650" t="s">
        <v>3836</v>
      </c>
      <c r="K669" s="650" t="s">
        <v>3837</v>
      </c>
      <c r="L669" s="651">
        <v>253</v>
      </c>
      <c r="M669" s="651">
        <v>2277</v>
      </c>
      <c r="N669" s="650">
        <v>9</v>
      </c>
      <c r="O669" s="731">
        <v>5</v>
      </c>
      <c r="P669" s="651">
        <v>2277</v>
      </c>
      <c r="Q669" s="666">
        <v>1</v>
      </c>
      <c r="R669" s="650">
        <v>9</v>
      </c>
      <c r="S669" s="666">
        <v>1</v>
      </c>
      <c r="T669" s="731">
        <v>5</v>
      </c>
      <c r="U669" s="689">
        <v>1</v>
      </c>
    </row>
    <row r="670" spans="1:21" ht="14.4" customHeight="1" x14ac:dyDescent="0.3">
      <c r="A670" s="649">
        <v>4</v>
      </c>
      <c r="B670" s="650" t="s">
        <v>3038</v>
      </c>
      <c r="C670" s="650">
        <v>89301042</v>
      </c>
      <c r="D670" s="729" t="s">
        <v>5236</v>
      </c>
      <c r="E670" s="730" t="s">
        <v>3389</v>
      </c>
      <c r="F670" s="650" t="s">
        <v>3365</v>
      </c>
      <c r="G670" s="650" t="s">
        <v>3823</v>
      </c>
      <c r="H670" s="650" t="s">
        <v>597</v>
      </c>
      <c r="I670" s="650" t="s">
        <v>4344</v>
      </c>
      <c r="J670" s="650" t="s">
        <v>4345</v>
      </c>
      <c r="K670" s="650" t="s">
        <v>4346</v>
      </c>
      <c r="L670" s="651">
        <v>128</v>
      </c>
      <c r="M670" s="651">
        <v>384</v>
      </c>
      <c r="N670" s="650">
        <v>3</v>
      </c>
      <c r="O670" s="731">
        <v>1</v>
      </c>
      <c r="P670" s="651">
        <v>384</v>
      </c>
      <c r="Q670" s="666">
        <v>1</v>
      </c>
      <c r="R670" s="650">
        <v>3</v>
      </c>
      <c r="S670" s="666">
        <v>1</v>
      </c>
      <c r="T670" s="731">
        <v>1</v>
      </c>
      <c r="U670" s="689">
        <v>1</v>
      </c>
    </row>
    <row r="671" spans="1:21" ht="14.4" customHeight="1" x14ac:dyDescent="0.3">
      <c r="A671" s="649">
        <v>4</v>
      </c>
      <c r="B671" s="650" t="s">
        <v>3038</v>
      </c>
      <c r="C671" s="650">
        <v>89301042</v>
      </c>
      <c r="D671" s="729" t="s">
        <v>5236</v>
      </c>
      <c r="E671" s="730" t="s">
        <v>3389</v>
      </c>
      <c r="F671" s="650" t="s">
        <v>3365</v>
      </c>
      <c r="G671" s="650" t="s">
        <v>3823</v>
      </c>
      <c r="H671" s="650" t="s">
        <v>597</v>
      </c>
      <c r="I671" s="650" t="s">
        <v>3838</v>
      </c>
      <c r="J671" s="650" t="s">
        <v>3839</v>
      </c>
      <c r="K671" s="650" t="s">
        <v>3840</v>
      </c>
      <c r="L671" s="651">
        <v>124</v>
      </c>
      <c r="M671" s="651">
        <v>124</v>
      </c>
      <c r="N671" s="650">
        <v>1</v>
      </c>
      <c r="O671" s="731">
        <v>1</v>
      </c>
      <c r="P671" s="651">
        <v>124</v>
      </c>
      <c r="Q671" s="666">
        <v>1</v>
      </c>
      <c r="R671" s="650">
        <v>1</v>
      </c>
      <c r="S671" s="666">
        <v>1</v>
      </c>
      <c r="T671" s="731">
        <v>1</v>
      </c>
      <c r="U671" s="689">
        <v>1</v>
      </c>
    </row>
    <row r="672" spans="1:21" ht="14.4" customHeight="1" x14ac:dyDescent="0.3">
      <c r="A672" s="649">
        <v>4</v>
      </c>
      <c r="B672" s="650" t="s">
        <v>3038</v>
      </c>
      <c r="C672" s="650">
        <v>89301042</v>
      </c>
      <c r="D672" s="729" t="s">
        <v>5236</v>
      </c>
      <c r="E672" s="730" t="s">
        <v>3389</v>
      </c>
      <c r="F672" s="650" t="s">
        <v>3365</v>
      </c>
      <c r="G672" s="650" t="s">
        <v>3823</v>
      </c>
      <c r="H672" s="650" t="s">
        <v>597</v>
      </c>
      <c r="I672" s="650" t="s">
        <v>3841</v>
      </c>
      <c r="J672" s="650" t="s">
        <v>3842</v>
      </c>
      <c r="K672" s="650" t="s">
        <v>3843</v>
      </c>
      <c r="L672" s="651">
        <v>2304</v>
      </c>
      <c r="M672" s="651">
        <v>20736</v>
      </c>
      <c r="N672" s="650">
        <v>9</v>
      </c>
      <c r="O672" s="731">
        <v>2</v>
      </c>
      <c r="P672" s="651">
        <v>20736</v>
      </c>
      <c r="Q672" s="666">
        <v>1</v>
      </c>
      <c r="R672" s="650">
        <v>9</v>
      </c>
      <c r="S672" s="666">
        <v>1</v>
      </c>
      <c r="T672" s="731">
        <v>2</v>
      </c>
      <c r="U672" s="689">
        <v>1</v>
      </c>
    </row>
    <row r="673" spans="1:21" ht="14.4" customHeight="1" x14ac:dyDescent="0.3">
      <c r="A673" s="649">
        <v>4</v>
      </c>
      <c r="B673" s="650" t="s">
        <v>3038</v>
      </c>
      <c r="C673" s="650">
        <v>89301042</v>
      </c>
      <c r="D673" s="729" t="s">
        <v>5236</v>
      </c>
      <c r="E673" s="730" t="s">
        <v>3389</v>
      </c>
      <c r="F673" s="650" t="s">
        <v>3365</v>
      </c>
      <c r="G673" s="650" t="s">
        <v>3823</v>
      </c>
      <c r="H673" s="650" t="s">
        <v>597</v>
      </c>
      <c r="I673" s="650" t="s">
        <v>3844</v>
      </c>
      <c r="J673" s="650" t="s">
        <v>3845</v>
      </c>
      <c r="K673" s="650" t="s">
        <v>3846</v>
      </c>
      <c r="L673" s="651">
        <v>556.53</v>
      </c>
      <c r="M673" s="651">
        <v>1113.06</v>
      </c>
      <c r="N673" s="650">
        <v>2</v>
      </c>
      <c r="O673" s="731">
        <v>2</v>
      </c>
      <c r="P673" s="651">
        <v>1113.06</v>
      </c>
      <c r="Q673" s="666">
        <v>1</v>
      </c>
      <c r="R673" s="650">
        <v>2</v>
      </c>
      <c r="S673" s="666">
        <v>1</v>
      </c>
      <c r="T673" s="731">
        <v>2</v>
      </c>
      <c r="U673" s="689">
        <v>1</v>
      </c>
    </row>
    <row r="674" spans="1:21" ht="14.4" customHeight="1" x14ac:dyDescent="0.3">
      <c r="A674" s="649">
        <v>4</v>
      </c>
      <c r="B674" s="650" t="s">
        <v>3038</v>
      </c>
      <c r="C674" s="650">
        <v>89301042</v>
      </c>
      <c r="D674" s="729" t="s">
        <v>5236</v>
      </c>
      <c r="E674" s="730" t="s">
        <v>3389</v>
      </c>
      <c r="F674" s="650" t="s">
        <v>3365</v>
      </c>
      <c r="G674" s="650" t="s">
        <v>3823</v>
      </c>
      <c r="H674" s="650" t="s">
        <v>597</v>
      </c>
      <c r="I674" s="650" t="s">
        <v>4347</v>
      </c>
      <c r="J674" s="650" t="s">
        <v>4348</v>
      </c>
      <c r="K674" s="650" t="s">
        <v>4349</v>
      </c>
      <c r="L674" s="651">
        <v>2405.4</v>
      </c>
      <c r="M674" s="651">
        <v>43297.200000000004</v>
      </c>
      <c r="N674" s="650">
        <v>18</v>
      </c>
      <c r="O674" s="731">
        <v>3</v>
      </c>
      <c r="P674" s="651">
        <v>43297.200000000004</v>
      </c>
      <c r="Q674" s="666">
        <v>1</v>
      </c>
      <c r="R674" s="650">
        <v>18</v>
      </c>
      <c r="S674" s="666">
        <v>1</v>
      </c>
      <c r="T674" s="731">
        <v>3</v>
      </c>
      <c r="U674" s="689">
        <v>1</v>
      </c>
    </row>
    <row r="675" spans="1:21" ht="14.4" customHeight="1" x14ac:dyDescent="0.3">
      <c r="A675" s="649">
        <v>4</v>
      </c>
      <c r="B675" s="650" t="s">
        <v>3038</v>
      </c>
      <c r="C675" s="650">
        <v>89301042</v>
      </c>
      <c r="D675" s="729" t="s">
        <v>5236</v>
      </c>
      <c r="E675" s="730" t="s">
        <v>3389</v>
      </c>
      <c r="F675" s="650" t="s">
        <v>3365</v>
      </c>
      <c r="G675" s="650" t="s">
        <v>3823</v>
      </c>
      <c r="H675" s="650" t="s">
        <v>597</v>
      </c>
      <c r="I675" s="650" t="s">
        <v>3850</v>
      </c>
      <c r="J675" s="650" t="s">
        <v>3851</v>
      </c>
      <c r="K675" s="650" t="s">
        <v>3852</v>
      </c>
      <c r="L675" s="651">
        <v>2094.4899999999998</v>
      </c>
      <c r="M675" s="651">
        <v>10472.449999999999</v>
      </c>
      <c r="N675" s="650">
        <v>5</v>
      </c>
      <c r="O675" s="731">
        <v>1</v>
      </c>
      <c r="P675" s="651">
        <v>10472.449999999999</v>
      </c>
      <c r="Q675" s="666">
        <v>1</v>
      </c>
      <c r="R675" s="650">
        <v>5</v>
      </c>
      <c r="S675" s="666">
        <v>1</v>
      </c>
      <c r="T675" s="731">
        <v>1</v>
      </c>
      <c r="U675" s="689">
        <v>1</v>
      </c>
    </row>
    <row r="676" spans="1:21" ht="14.4" customHeight="1" x14ac:dyDescent="0.3">
      <c r="A676" s="649">
        <v>4</v>
      </c>
      <c r="B676" s="650" t="s">
        <v>3038</v>
      </c>
      <c r="C676" s="650">
        <v>89301042</v>
      </c>
      <c r="D676" s="729" t="s">
        <v>5236</v>
      </c>
      <c r="E676" s="730" t="s">
        <v>3389</v>
      </c>
      <c r="F676" s="650" t="s">
        <v>3365</v>
      </c>
      <c r="G676" s="650" t="s">
        <v>3823</v>
      </c>
      <c r="H676" s="650" t="s">
        <v>597</v>
      </c>
      <c r="I676" s="650" t="s">
        <v>3853</v>
      </c>
      <c r="J676" s="650" t="s">
        <v>3854</v>
      </c>
      <c r="K676" s="650" t="s">
        <v>3855</v>
      </c>
      <c r="L676" s="651">
        <v>315.5</v>
      </c>
      <c r="M676" s="651">
        <v>4101.5</v>
      </c>
      <c r="N676" s="650">
        <v>13</v>
      </c>
      <c r="O676" s="731">
        <v>11</v>
      </c>
      <c r="P676" s="651">
        <v>4101.5</v>
      </c>
      <c r="Q676" s="666">
        <v>1</v>
      </c>
      <c r="R676" s="650">
        <v>13</v>
      </c>
      <c r="S676" s="666">
        <v>1</v>
      </c>
      <c r="T676" s="731">
        <v>11</v>
      </c>
      <c r="U676" s="689">
        <v>1</v>
      </c>
    </row>
    <row r="677" spans="1:21" ht="14.4" customHeight="1" x14ac:dyDescent="0.3">
      <c r="A677" s="649">
        <v>4</v>
      </c>
      <c r="B677" s="650" t="s">
        <v>3038</v>
      </c>
      <c r="C677" s="650">
        <v>89301042</v>
      </c>
      <c r="D677" s="729" t="s">
        <v>5236</v>
      </c>
      <c r="E677" s="730" t="s">
        <v>3389</v>
      </c>
      <c r="F677" s="650" t="s">
        <v>3365</v>
      </c>
      <c r="G677" s="650" t="s">
        <v>3823</v>
      </c>
      <c r="H677" s="650" t="s">
        <v>597</v>
      </c>
      <c r="I677" s="650" t="s">
        <v>3856</v>
      </c>
      <c r="J677" s="650" t="s">
        <v>3857</v>
      </c>
      <c r="K677" s="650" t="s">
        <v>3858</v>
      </c>
      <c r="L677" s="651">
        <v>484.6</v>
      </c>
      <c r="M677" s="651">
        <v>969.2</v>
      </c>
      <c r="N677" s="650">
        <v>2</v>
      </c>
      <c r="O677" s="731">
        <v>2</v>
      </c>
      <c r="P677" s="651">
        <v>969.2</v>
      </c>
      <c r="Q677" s="666">
        <v>1</v>
      </c>
      <c r="R677" s="650">
        <v>2</v>
      </c>
      <c r="S677" s="666">
        <v>1</v>
      </c>
      <c r="T677" s="731">
        <v>2</v>
      </c>
      <c r="U677" s="689">
        <v>1</v>
      </c>
    </row>
    <row r="678" spans="1:21" ht="14.4" customHeight="1" x14ac:dyDescent="0.3">
      <c r="A678" s="649">
        <v>4</v>
      </c>
      <c r="B678" s="650" t="s">
        <v>3038</v>
      </c>
      <c r="C678" s="650">
        <v>89301042</v>
      </c>
      <c r="D678" s="729" t="s">
        <v>5236</v>
      </c>
      <c r="E678" s="730" t="s">
        <v>3389</v>
      </c>
      <c r="F678" s="650" t="s">
        <v>3365</v>
      </c>
      <c r="G678" s="650" t="s">
        <v>3823</v>
      </c>
      <c r="H678" s="650" t="s">
        <v>597</v>
      </c>
      <c r="I678" s="650" t="s">
        <v>3859</v>
      </c>
      <c r="J678" s="650" t="s">
        <v>3860</v>
      </c>
      <c r="K678" s="650" t="s">
        <v>4350</v>
      </c>
      <c r="L678" s="651">
        <v>2444.8000000000002</v>
      </c>
      <c r="M678" s="651">
        <v>2444.8000000000002</v>
      </c>
      <c r="N678" s="650">
        <v>1</v>
      </c>
      <c r="O678" s="731">
        <v>1</v>
      </c>
      <c r="P678" s="651">
        <v>2444.8000000000002</v>
      </c>
      <c r="Q678" s="666">
        <v>1</v>
      </c>
      <c r="R678" s="650">
        <v>1</v>
      </c>
      <c r="S678" s="666">
        <v>1</v>
      </c>
      <c r="T678" s="731">
        <v>1</v>
      </c>
      <c r="U678" s="689">
        <v>1</v>
      </c>
    </row>
    <row r="679" spans="1:21" ht="14.4" customHeight="1" x14ac:dyDescent="0.3">
      <c r="A679" s="649">
        <v>4</v>
      </c>
      <c r="B679" s="650" t="s">
        <v>3038</v>
      </c>
      <c r="C679" s="650">
        <v>89301042</v>
      </c>
      <c r="D679" s="729" t="s">
        <v>5236</v>
      </c>
      <c r="E679" s="730" t="s">
        <v>3389</v>
      </c>
      <c r="F679" s="650" t="s">
        <v>3365</v>
      </c>
      <c r="G679" s="650" t="s">
        <v>3823</v>
      </c>
      <c r="H679" s="650" t="s">
        <v>597</v>
      </c>
      <c r="I679" s="650" t="s">
        <v>3859</v>
      </c>
      <c r="J679" s="650" t="s">
        <v>3860</v>
      </c>
      <c r="K679" s="650" t="s">
        <v>3861</v>
      </c>
      <c r="L679" s="651">
        <v>2444.8000000000002</v>
      </c>
      <c r="M679" s="651">
        <v>4889.6000000000004</v>
      </c>
      <c r="N679" s="650">
        <v>2</v>
      </c>
      <c r="O679" s="731">
        <v>2</v>
      </c>
      <c r="P679" s="651">
        <v>4889.6000000000004</v>
      </c>
      <c r="Q679" s="666">
        <v>1</v>
      </c>
      <c r="R679" s="650">
        <v>2</v>
      </c>
      <c r="S679" s="666">
        <v>1</v>
      </c>
      <c r="T679" s="731">
        <v>2</v>
      </c>
      <c r="U679" s="689">
        <v>1</v>
      </c>
    </row>
    <row r="680" spans="1:21" ht="14.4" customHeight="1" x14ac:dyDescent="0.3">
      <c r="A680" s="649">
        <v>4</v>
      </c>
      <c r="B680" s="650" t="s">
        <v>3038</v>
      </c>
      <c r="C680" s="650">
        <v>89301042</v>
      </c>
      <c r="D680" s="729" t="s">
        <v>5236</v>
      </c>
      <c r="E680" s="730" t="s">
        <v>3389</v>
      </c>
      <c r="F680" s="650" t="s">
        <v>3365</v>
      </c>
      <c r="G680" s="650" t="s">
        <v>3823</v>
      </c>
      <c r="H680" s="650" t="s">
        <v>597</v>
      </c>
      <c r="I680" s="650" t="s">
        <v>3862</v>
      </c>
      <c r="J680" s="650" t="s">
        <v>3863</v>
      </c>
      <c r="K680" s="650" t="s">
        <v>3858</v>
      </c>
      <c r="L680" s="651">
        <v>291.2</v>
      </c>
      <c r="M680" s="651">
        <v>291.2</v>
      </c>
      <c r="N680" s="650">
        <v>1</v>
      </c>
      <c r="O680" s="731">
        <v>1</v>
      </c>
      <c r="P680" s="651">
        <v>291.2</v>
      </c>
      <c r="Q680" s="666">
        <v>1</v>
      </c>
      <c r="R680" s="650">
        <v>1</v>
      </c>
      <c r="S680" s="666">
        <v>1</v>
      </c>
      <c r="T680" s="731">
        <v>1</v>
      </c>
      <c r="U680" s="689">
        <v>1</v>
      </c>
    </row>
    <row r="681" spans="1:21" ht="14.4" customHeight="1" x14ac:dyDescent="0.3">
      <c r="A681" s="649">
        <v>4</v>
      </c>
      <c r="B681" s="650" t="s">
        <v>3038</v>
      </c>
      <c r="C681" s="650">
        <v>89301042</v>
      </c>
      <c r="D681" s="729" t="s">
        <v>5236</v>
      </c>
      <c r="E681" s="730" t="s">
        <v>3389</v>
      </c>
      <c r="F681" s="650" t="s">
        <v>3365</v>
      </c>
      <c r="G681" s="650" t="s">
        <v>3823</v>
      </c>
      <c r="H681" s="650" t="s">
        <v>597</v>
      </c>
      <c r="I681" s="650" t="s">
        <v>3862</v>
      </c>
      <c r="J681" s="650" t="s">
        <v>3864</v>
      </c>
      <c r="K681" s="650" t="s">
        <v>3865</v>
      </c>
      <c r="L681" s="651">
        <v>291.2</v>
      </c>
      <c r="M681" s="651">
        <v>1164.8</v>
      </c>
      <c r="N681" s="650">
        <v>4</v>
      </c>
      <c r="O681" s="731">
        <v>4</v>
      </c>
      <c r="P681" s="651">
        <v>1164.8</v>
      </c>
      <c r="Q681" s="666">
        <v>1</v>
      </c>
      <c r="R681" s="650">
        <v>4</v>
      </c>
      <c r="S681" s="666">
        <v>1</v>
      </c>
      <c r="T681" s="731">
        <v>4</v>
      </c>
      <c r="U681" s="689">
        <v>1</v>
      </c>
    </row>
    <row r="682" spans="1:21" ht="14.4" customHeight="1" x14ac:dyDescent="0.3">
      <c r="A682" s="649">
        <v>4</v>
      </c>
      <c r="B682" s="650" t="s">
        <v>3038</v>
      </c>
      <c r="C682" s="650">
        <v>89301042</v>
      </c>
      <c r="D682" s="729" t="s">
        <v>5236</v>
      </c>
      <c r="E682" s="730" t="s">
        <v>3389</v>
      </c>
      <c r="F682" s="650" t="s">
        <v>3365</v>
      </c>
      <c r="G682" s="650" t="s">
        <v>3823</v>
      </c>
      <c r="H682" s="650" t="s">
        <v>597</v>
      </c>
      <c r="I682" s="650" t="s">
        <v>4351</v>
      </c>
      <c r="J682" s="650" t="s">
        <v>4352</v>
      </c>
      <c r="K682" s="650" t="s">
        <v>4353</v>
      </c>
      <c r="L682" s="651">
        <v>1613</v>
      </c>
      <c r="M682" s="651">
        <v>4839</v>
      </c>
      <c r="N682" s="650">
        <v>3</v>
      </c>
      <c r="O682" s="731">
        <v>1</v>
      </c>
      <c r="P682" s="651">
        <v>4839</v>
      </c>
      <c r="Q682" s="666">
        <v>1</v>
      </c>
      <c r="R682" s="650">
        <v>3</v>
      </c>
      <c r="S682" s="666">
        <v>1</v>
      </c>
      <c r="T682" s="731">
        <v>1</v>
      </c>
      <c r="U682" s="689">
        <v>1</v>
      </c>
    </row>
    <row r="683" spans="1:21" ht="14.4" customHeight="1" x14ac:dyDescent="0.3">
      <c r="A683" s="649">
        <v>4</v>
      </c>
      <c r="B683" s="650" t="s">
        <v>3038</v>
      </c>
      <c r="C683" s="650">
        <v>89301042</v>
      </c>
      <c r="D683" s="729" t="s">
        <v>5236</v>
      </c>
      <c r="E683" s="730" t="s">
        <v>3389</v>
      </c>
      <c r="F683" s="650" t="s">
        <v>3365</v>
      </c>
      <c r="G683" s="650" t="s">
        <v>3823</v>
      </c>
      <c r="H683" s="650" t="s">
        <v>597</v>
      </c>
      <c r="I683" s="650" t="s">
        <v>3866</v>
      </c>
      <c r="J683" s="650" t="s">
        <v>3867</v>
      </c>
      <c r="K683" s="650" t="s">
        <v>3868</v>
      </c>
      <c r="L683" s="651">
        <v>161</v>
      </c>
      <c r="M683" s="651">
        <v>161</v>
      </c>
      <c r="N683" s="650">
        <v>1</v>
      </c>
      <c r="O683" s="731">
        <v>1</v>
      </c>
      <c r="P683" s="651">
        <v>161</v>
      </c>
      <c r="Q683" s="666">
        <v>1</v>
      </c>
      <c r="R683" s="650">
        <v>1</v>
      </c>
      <c r="S683" s="666">
        <v>1</v>
      </c>
      <c r="T683" s="731">
        <v>1</v>
      </c>
      <c r="U683" s="689">
        <v>1</v>
      </c>
    </row>
    <row r="684" spans="1:21" ht="14.4" customHeight="1" x14ac:dyDescent="0.3">
      <c r="A684" s="649">
        <v>4</v>
      </c>
      <c r="B684" s="650" t="s">
        <v>3038</v>
      </c>
      <c r="C684" s="650">
        <v>89301042</v>
      </c>
      <c r="D684" s="729" t="s">
        <v>5236</v>
      </c>
      <c r="E684" s="730" t="s">
        <v>3389</v>
      </c>
      <c r="F684" s="650" t="s">
        <v>3365</v>
      </c>
      <c r="G684" s="650" t="s">
        <v>3823</v>
      </c>
      <c r="H684" s="650" t="s">
        <v>597</v>
      </c>
      <c r="I684" s="650" t="s">
        <v>3875</v>
      </c>
      <c r="J684" s="650" t="s">
        <v>3876</v>
      </c>
      <c r="K684" s="650" t="s">
        <v>3877</v>
      </c>
      <c r="L684" s="651">
        <v>1000</v>
      </c>
      <c r="M684" s="651">
        <v>1000</v>
      </c>
      <c r="N684" s="650">
        <v>1</v>
      </c>
      <c r="O684" s="731">
        <v>1</v>
      </c>
      <c r="P684" s="651">
        <v>1000</v>
      </c>
      <c r="Q684" s="666">
        <v>1</v>
      </c>
      <c r="R684" s="650">
        <v>1</v>
      </c>
      <c r="S684" s="666">
        <v>1</v>
      </c>
      <c r="T684" s="731">
        <v>1</v>
      </c>
      <c r="U684" s="689">
        <v>1</v>
      </c>
    </row>
    <row r="685" spans="1:21" ht="14.4" customHeight="1" x14ac:dyDescent="0.3">
      <c r="A685" s="649">
        <v>4</v>
      </c>
      <c r="B685" s="650" t="s">
        <v>3038</v>
      </c>
      <c r="C685" s="650">
        <v>89301042</v>
      </c>
      <c r="D685" s="729" t="s">
        <v>5236</v>
      </c>
      <c r="E685" s="730" t="s">
        <v>3389</v>
      </c>
      <c r="F685" s="650" t="s">
        <v>3365</v>
      </c>
      <c r="G685" s="650" t="s">
        <v>3823</v>
      </c>
      <c r="H685" s="650" t="s">
        <v>597</v>
      </c>
      <c r="I685" s="650" t="s">
        <v>3878</v>
      </c>
      <c r="J685" s="650" t="s">
        <v>3879</v>
      </c>
      <c r="K685" s="650" t="s">
        <v>3880</v>
      </c>
      <c r="L685" s="651">
        <v>180.25</v>
      </c>
      <c r="M685" s="651">
        <v>1802.5</v>
      </c>
      <c r="N685" s="650">
        <v>10</v>
      </c>
      <c r="O685" s="731">
        <v>7</v>
      </c>
      <c r="P685" s="651">
        <v>1802.5</v>
      </c>
      <c r="Q685" s="666">
        <v>1</v>
      </c>
      <c r="R685" s="650">
        <v>10</v>
      </c>
      <c r="S685" s="666">
        <v>1</v>
      </c>
      <c r="T685" s="731">
        <v>7</v>
      </c>
      <c r="U685" s="689">
        <v>1</v>
      </c>
    </row>
    <row r="686" spans="1:21" ht="14.4" customHeight="1" x14ac:dyDescent="0.3">
      <c r="A686" s="649">
        <v>4</v>
      </c>
      <c r="B686" s="650" t="s">
        <v>3038</v>
      </c>
      <c r="C686" s="650">
        <v>89301042</v>
      </c>
      <c r="D686" s="729" t="s">
        <v>5236</v>
      </c>
      <c r="E686" s="730" t="s">
        <v>3389</v>
      </c>
      <c r="F686" s="650" t="s">
        <v>3365</v>
      </c>
      <c r="G686" s="650" t="s">
        <v>3823</v>
      </c>
      <c r="H686" s="650" t="s">
        <v>597</v>
      </c>
      <c r="I686" s="650" t="s">
        <v>3884</v>
      </c>
      <c r="J686" s="650" t="s">
        <v>3885</v>
      </c>
      <c r="K686" s="650" t="s">
        <v>3886</v>
      </c>
      <c r="L686" s="651">
        <v>5343.9</v>
      </c>
      <c r="M686" s="651">
        <v>101534.1</v>
      </c>
      <c r="N686" s="650">
        <v>19</v>
      </c>
      <c r="O686" s="731">
        <v>9</v>
      </c>
      <c r="P686" s="651">
        <v>101534.1</v>
      </c>
      <c r="Q686" s="666">
        <v>1</v>
      </c>
      <c r="R686" s="650">
        <v>19</v>
      </c>
      <c r="S686" s="666">
        <v>1</v>
      </c>
      <c r="T686" s="731">
        <v>9</v>
      </c>
      <c r="U686" s="689">
        <v>1</v>
      </c>
    </row>
    <row r="687" spans="1:21" ht="14.4" customHeight="1" x14ac:dyDescent="0.3">
      <c r="A687" s="649">
        <v>4</v>
      </c>
      <c r="B687" s="650" t="s">
        <v>3038</v>
      </c>
      <c r="C687" s="650">
        <v>89301042</v>
      </c>
      <c r="D687" s="729" t="s">
        <v>5236</v>
      </c>
      <c r="E687" s="730" t="s">
        <v>3389</v>
      </c>
      <c r="F687" s="650" t="s">
        <v>3365</v>
      </c>
      <c r="G687" s="650" t="s">
        <v>3823</v>
      </c>
      <c r="H687" s="650" t="s">
        <v>597</v>
      </c>
      <c r="I687" s="650" t="s">
        <v>4354</v>
      </c>
      <c r="J687" s="650" t="s">
        <v>4355</v>
      </c>
      <c r="K687" s="650" t="s">
        <v>4356</v>
      </c>
      <c r="L687" s="651">
        <v>1249.73</v>
      </c>
      <c r="M687" s="651">
        <v>3749.19</v>
      </c>
      <c r="N687" s="650">
        <v>3</v>
      </c>
      <c r="O687" s="731">
        <v>1</v>
      </c>
      <c r="P687" s="651">
        <v>3749.19</v>
      </c>
      <c r="Q687" s="666">
        <v>1</v>
      </c>
      <c r="R687" s="650">
        <v>3</v>
      </c>
      <c r="S687" s="666">
        <v>1</v>
      </c>
      <c r="T687" s="731">
        <v>1</v>
      </c>
      <c r="U687" s="689">
        <v>1</v>
      </c>
    </row>
    <row r="688" spans="1:21" ht="14.4" customHeight="1" x14ac:dyDescent="0.3">
      <c r="A688" s="649">
        <v>4</v>
      </c>
      <c r="B688" s="650" t="s">
        <v>3038</v>
      </c>
      <c r="C688" s="650">
        <v>89301042</v>
      </c>
      <c r="D688" s="729" t="s">
        <v>5236</v>
      </c>
      <c r="E688" s="730" t="s">
        <v>3389</v>
      </c>
      <c r="F688" s="650" t="s">
        <v>3365</v>
      </c>
      <c r="G688" s="650" t="s">
        <v>3823</v>
      </c>
      <c r="H688" s="650" t="s">
        <v>597</v>
      </c>
      <c r="I688" s="650" t="s">
        <v>3890</v>
      </c>
      <c r="J688" s="650" t="s">
        <v>3891</v>
      </c>
      <c r="K688" s="650" t="s">
        <v>3892</v>
      </c>
      <c r="L688" s="651">
        <v>5343.9</v>
      </c>
      <c r="M688" s="651">
        <v>16031.699999999999</v>
      </c>
      <c r="N688" s="650">
        <v>3</v>
      </c>
      <c r="O688" s="731">
        <v>2</v>
      </c>
      <c r="P688" s="651">
        <v>16031.699999999999</v>
      </c>
      <c r="Q688" s="666">
        <v>1</v>
      </c>
      <c r="R688" s="650">
        <v>3</v>
      </c>
      <c r="S688" s="666">
        <v>1</v>
      </c>
      <c r="T688" s="731">
        <v>2</v>
      </c>
      <c r="U688" s="689">
        <v>1</v>
      </c>
    </row>
    <row r="689" spans="1:21" ht="14.4" customHeight="1" x14ac:dyDescent="0.3">
      <c r="A689" s="649">
        <v>4</v>
      </c>
      <c r="B689" s="650" t="s">
        <v>3038</v>
      </c>
      <c r="C689" s="650">
        <v>89301042</v>
      </c>
      <c r="D689" s="729" t="s">
        <v>5236</v>
      </c>
      <c r="E689" s="730" t="s">
        <v>3389</v>
      </c>
      <c r="F689" s="650" t="s">
        <v>3365</v>
      </c>
      <c r="G689" s="650" t="s">
        <v>3823</v>
      </c>
      <c r="H689" s="650" t="s">
        <v>597</v>
      </c>
      <c r="I689" s="650" t="s">
        <v>4357</v>
      </c>
      <c r="J689" s="650" t="s">
        <v>4358</v>
      </c>
      <c r="K689" s="650" t="s">
        <v>4359</v>
      </c>
      <c r="L689" s="651">
        <v>2816</v>
      </c>
      <c r="M689" s="651">
        <v>25344</v>
      </c>
      <c r="N689" s="650">
        <v>9</v>
      </c>
      <c r="O689" s="731">
        <v>4</v>
      </c>
      <c r="P689" s="651">
        <v>25344</v>
      </c>
      <c r="Q689" s="666">
        <v>1</v>
      </c>
      <c r="R689" s="650">
        <v>9</v>
      </c>
      <c r="S689" s="666">
        <v>1</v>
      </c>
      <c r="T689" s="731">
        <v>4</v>
      </c>
      <c r="U689" s="689">
        <v>1</v>
      </c>
    </row>
    <row r="690" spans="1:21" ht="14.4" customHeight="1" x14ac:dyDescent="0.3">
      <c r="A690" s="649">
        <v>4</v>
      </c>
      <c r="B690" s="650" t="s">
        <v>3038</v>
      </c>
      <c r="C690" s="650">
        <v>89301042</v>
      </c>
      <c r="D690" s="729" t="s">
        <v>5236</v>
      </c>
      <c r="E690" s="730" t="s">
        <v>3389</v>
      </c>
      <c r="F690" s="650" t="s">
        <v>3365</v>
      </c>
      <c r="G690" s="650" t="s">
        <v>3823</v>
      </c>
      <c r="H690" s="650" t="s">
        <v>597</v>
      </c>
      <c r="I690" s="650" t="s">
        <v>4360</v>
      </c>
      <c r="J690" s="650" t="s">
        <v>4361</v>
      </c>
      <c r="K690" s="650" t="s">
        <v>3895</v>
      </c>
      <c r="L690" s="651">
        <v>1526.74</v>
      </c>
      <c r="M690" s="651">
        <v>9160.44</v>
      </c>
      <c r="N690" s="650">
        <v>6</v>
      </c>
      <c r="O690" s="731">
        <v>3</v>
      </c>
      <c r="P690" s="651">
        <v>9160.44</v>
      </c>
      <c r="Q690" s="666">
        <v>1</v>
      </c>
      <c r="R690" s="650">
        <v>6</v>
      </c>
      <c r="S690" s="666">
        <v>1</v>
      </c>
      <c r="T690" s="731">
        <v>3</v>
      </c>
      <c r="U690" s="689">
        <v>1</v>
      </c>
    </row>
    <row r="691" spans="1:21" ht="14.4" customHeight="1" x14ac:dyDescent="0.3">
      <c r="A691" s="649">
        <v>4</v>
      </c>
      <c r="B691" s="650" t="s">
        <v>3038</v>
      </c>
      <c r="C691" s="650">
        <v>89301042</v>
      </c>
      <c r="D691" s="729" t="s">
        <v>5236</v>
      </c>
      <c r="E691" s="730" t="s">
        <v>3389</v>
      </c>
      <c r="F691" s="650" t="s">
        <v>3365</v>
      </c>
      <c r="G691" s="650" t="s">
        <v>3823</v>
      </c>
      <c r="H691" s="650" t="s">
        <v>597</v>
      </c>
      <c r="I691" s="650" t="s">
        <v>3893</v>
      </c>
      <c r="J691" s="650" t="s">
        <v>3894</v>
      </c>
      <c r="K691" s="650" t="s">
        <v>3895</v>
      </c>
      <c r="L691" s="651">
        <v>1832.09</v>
      </c>
      <c r="M691" s="651">
        <v>27481.35</v>
      </c>
      <c r="N691" s="650">
        <v>15</v>
      </c>
      <c r="O691" s="731">
        <v>5</v>
      </c>
      <c r="P691" s="651">
        <v>27481.35</v>
      </c>
      <c r="Q691" s="666">
        <v>1</v>
      </c>
      <c r="R691" s="650">
        <v>15</v>
      </c>
      <c r="S691" s="666">
        <v>1</v>
      </c>
      <c r="T691" s="731">
        <v>5</v>
      </c>
      <c r="U691" s="689">
        <v>1</v>
      </c>
    </row>
    <row r="692" spans="1:21" ht="14.4" customHeight="1" x14ac:dyDescent="0.3">
      <c r="A692" s="649">
        <v>4</v>
      </c>
      <c r="B692" s="650" t="s">
        <v>3038</v>
      </c>
      <c r="C692" s="650">
        <v>89301042</v>
      </c>
      <c r="D692" s="729" t="s">
        <v>5236</v>
      </c>
      <c r="E692" s="730" t="s">
        <v>3389</v>
      </c>
      <c r="F692" s="650" t="s">
        <v>3365</v>
      </c>
      <c r="G692" s="650" t="s">
        <v>3823</v>
      </c>
      <c r="H692" s="650" t="s">
        <v>597</v>
      </c>
      <c r="I692" s="650" t="s">
        <v>4362</v>
      </c>
      <c r="J692" s="650" t="s">
        <v>3897</v>
      </c>
      <c r="K692" s="650" t="s">
        <v>4363</v>
      </c>
      <c r="L692" s="651">
        <v>2473.21</v>
      </c>
      <c r="M692" s="651">
        <v>24732.1</v>
      </c>
      <c r="N692" s="650">
        <v>10</v>
      </c>
      <c r="O692" s="731">
        <v>7</v>
      </c>
      <c r="P692" s="651">
        <v>24732.1</v>
      </c>
      <c r="Q692" s="666">
        <v>1</v>
      </c>
      <c r="R692" s="650">
        <v>10</v>
      </c>
      <c r="S692" s="666">
        <v>1</v>
      </c>
      <c r="T692" s="731">
        <v>7</v>
      </c>
      <c r="U692" s="689">
        <v>1</v>
      </c>
    </row>
    <row r="693" spans="1:21" ht="14.4" customHeight="1" x14ac:dyDescent="0.3">
      <c r="A693" s="649">
        <v>4</v>
      </c>
      <c r="B693" s="650" t="s">
        <v>3038</v>
      </c>
      <c r="C693" s="650">
        <v>89301042</v>
      </c>
      <c r="D693" s="729" t="s">
        <v>5236</v>
      </c>
      <c r="E693" s="730" t="s">
        <v>3389</v>
      </c>
      <c r="F693" s="650" t="s">
        <v>3365</v>
      </c>
      <c r="G693" s="650" t="s">
        <v>3823</v>
      </c>
      <c r="H693" s="650" t="s">
        <v>597</v>
      </c>
      <c r="I693" s="650" t="s">
        <v>3899</v>
      </c>
      <c r="J693" s="650" t="s">
        <v>3900</v>
      </c>
      <c r="K693" s="650" t="s">
        <v>3901</v>
      </c>
      <c r="L693" s="651">
        <v>1000</v>
      </c>
      <c r="M693" s="651">
        <v>1000</v>
      </c>
      <c r="N693" s="650">
        <v>1</v>
      </c>
      <c r="O693" s="731">
        <v>1</v>
      </c>
      <c r="P693" s="651">
        <v>1000</v>
      </c>
      <c r="Q693" s="666">
        <v>1</v>
      </c>
      <c r="R693" s="650">
        <v>1</v>
      </c>
      <c r="S693" s="666">
        <v>1</v>
      </c>
      <c r="T693" s="731">
        <v>1</v>
      </c>
      <c r="U693" s="689">
        <v>1</v>
      </c>
    </row>
    <row r="694" spans="1:21" ht="14.4" customHeight="1" x14ac:dyDescent="0.3">
      <c r="A694" s="649">
        <v>4</v>
      </c>
      <c r="B694" s="650" t="s">
        <v>3038</v>
      </c>
      <c r="C694" s="650">
        <v>89301042</v>
      </c>
      <c r="D694" s="729" t="s">
        <v>5236</v>
      </c>
      <c r="E694" s="730" t="s">
        <v>3389</v>
      </c>
      <c r="F694" s="650" t="s">
        <v>3365</v>
      </c>
      <c r="G694" s="650" t="s">
        <v>3823</v>
      </c>
      <c r="H694" s="650" t="s">
        <v>597</v>
      </c>
      <c r="I694" s="650" t="s">
        <v>3902</v>
      </c>
      <c r="J694" s="650" t="s">
        <v>3903</v>
      </c>
      <c r="K694" s="650" t="s">
        <v>3895</v>
      </c>
      <c r="L694" s="651">
        <v>485.63</v>
      </c>
      <c r="M694" s="651">
        <v>971.26</v>
      </c>
      <c r="N694" s="650">
        <v>2</v>
      </c>
      <c r="O694" s="731">
        <v>2</v>
      </c>
      <c r="P694" s="651">
        <v>971.26</v>
      </c>
      <c r="Q694" s="666">
        <v>1</v>
      </c>
      <c r="R694" s="650">
        <v>2</v>
      </c>
      <c r="S694" s="666">
        <v>1</v>
      </c>
      <c r="T694" s="731">
        <v>2</v>
      </c>
      <c r="U694" s="689">
        <v>1</v>
      </c>
    </row>
    <row r="695" spans="1:21" ht="14.4" customHeight="1" x14ac:dyDescent="0.3">
      <c r="A695" s="649">
        <v>4</v>
      </c>
      <c r="B695" s="650" t="s">
        <v>3038</v>
      </c>
      <c r="C695" s="650">
        <v>89301042</v>
      </c>
      <c r="D695" s="729" t="s">
        <v>5236</v>
      </c>
      <c r="E695" s="730" t="s">
        <v>3389</v>
      </c>
      <c r="F695" s="650" t="s">
        <v>3365</v>
      </c>
      <c r="G695" s="650" t="s">
        <v>3823</v>
      </c>
      <c r="H695" s="650" t="s">
        <v>597</v>
      </c>
      <c r="I695" s="650" t="s">
        <v>3904</v>
      </c>
      <c r="J695" s="650" t="s">
        <v>3905</v>
      </c>
      <c r="K695" s="650" t="s">
        <v>2648</v>
      </c>
      <c r="L695" s="651">
        <v>300</v>
      </c>
      <c r="M695" s="651">
        <v>600</v>
      </c>
      <c r="N695" s="650">
        <v>2</v>
      </c>
      <c r="O695" s="731">
        <v>2</v>
      </c>
      <c r="P695" s="651">
        <v>600</v>
      </c>
      <c r="Q695" s="666">
        <v>1</v>
      </c>
      <c r="R695" s="650">
        <v>2</v>
      </c>
      <c r="S695" s="666">
        <v>1</v>
      </c>
      <c r="T695" s="731">
        <v>2</v>
      </c>
      <c r="U695" s="689">
        <v>1</v>
      </c>
    </row>
    <row r="696" spans="1:21" ht="14.4" customHeight="1" x14ac:dyDescent="0.3">
      <c r="A696" s="649">
        <v>4</v>
      </c>
      <c r="B696" s="650" t="s">
        <v>3038</v>
      </c>
      <c r="C696" s="650">
        <v>89301042</v>
      </c>
      <c r="D696" s="729" t="s">
        <v>5236</v>
      </c>
      <c r="E696" s="730" t="s">
        <v>3389</v>
      </c>
      <c r="F696" s="650" t="s">
        <v>3365</v>
      </c>
      <c r="G696" s="650" t="s">
        <v>3823</v>
      </c>
      <c r="H696" s="650" t="s">
        <v>597</v>
      </c>
      <c r="I696" s="650" t="s">
        <v>3906</v>
      </c>
      <c r="J696" s="650" t="s">
        <v>3907</v>
      </c>
      <c r="K696" s="650" t="s">
        <v>3908</v>
      </c>
      <c r="L696" s="651">
        <v>196.43</v>
      </c>
      <c r="M696" s="651">
        <v>392.86</v>
      </c>
      <c r="N696" s="650">
        <v>2</v>
      </c>
      <c r="O696" s="731">
        <v>2</v>
      </c>
      <c r="P696" s="651">
        <v>392.86</v>
      </c>
      <c r="Q696" s="666">
        <v>1</v>
      </c>
      <c r="R696" s="650">
        <v>2</v>
      </c>
      <c r="S696" s="666">
        <v>1</v>
      </c>
      <c r="T696" s="731">
        <v>2</v>
      </c>
      <c r="U696" s="689">
        <v>1</v>
      </c>
    </row>
    <row r="697" spans="1:21" ht="14.4" customHeight="1" x14ac:dyDescent="0.3">
      <c r="A697" s="649">
        <v>4</v>
      </c>
      <c r="B697" s="650" t="s">
        <v>3038</v>
      </c>
      <c r="C697" s="650">
        <v>89301042</v>
      </c>
      <c r="D697" s="729" t="s">
        <v>5236</v>
      </c>
      <c r="E697" s="730" t="s">
        <v>3389</v>
      </c>
      <c r="F697" s="650" t="s">
        <v>3365</v>
      </c>
      <c r="G697" s="650" t="s">
        <v>3823</v>
      </c>
      <c r="H697" s="650" t="s">
        <v>597</v>
      </c>
      <c r="I697" s="650" t="s">
        <v>3909</v>
      </c>
      <c r="J697" s="650" t="s">
        <v>3910</v>
      </c>
      <c r="K697" s="650" t="s">
        <v>3911</v>
      </c>
      <c r="L697" s="651">
        <v>210.33</v>
      </c>
      <c r="M697" s="651">
        <v>420.66</v>
      </c>
      <c r="N697" s="650">
        <v>2</v>
      </c>
      <c r="O697" s="731">
        <v>2</v>
      </c>
      <c r="P697" s="651">
        <v>420.66</v>
      </c>
      <c r="Q697" s="666">
        <v>1</v>
      </c>
      <c r="R697" s="650">
        <v>2</v>
      </c>
      <c r="S697" s="666">
        <v>1</v>
      </c>
      <c r="T697" s="731">
        <v>2</v>
      </c>
      <c r="U697" s="689">
        <v>1</v>
      </c>
    </row>
    <row r="698" spans="1:21" ht="14.4" customHeight="1" x14ac:dyDescent="0.3">
      <c r="A698" s="649">
        <v>4</v>
      </c>
      <c r="B698" s="650" t="s">
        <v>3038</v>
      </c>
      <c r="C698" s="650">
        <v>89301042</v>
      </c>
      <c r="D698" s="729" t="s">
        <v>5236</v>
      </c>
      <c r="E698" s="730" t="s">
        <v>3389</v>
      </c>
      <c r="F698" s="650" t="s">
        <v>3365</v>
      </c>
      <c r="G698" s="650" t="s">
        <v>3823</v>
      </c>
      <c r="H698" s="650" t="s">
        <v>597</v>
      </c>
      <c r="I698" s="650" t="s">
        <v>3912</v>
      </c>
      <c r="J698" s="650" t="s">
        <v>3913</v>
      </c>
      <c r="K698" s="650" t="s">
        <v>3914</v>
      </c>
      <c r="L698" s="651">
        <v>507.04</v>
      </c>
      <c r="M698" s="651">
        <v>1521.1200000000001</v>
      </c>
      <c r="N698" s="650">
        <v>3</v>
      </c>
      <c r="O698" s="731">
        <v>1</v>
      </c>
      <c r="P698" s="651">
        <v>1521.1200000000001</v>
      </c>
      <c r="Q698" s="666">
        <v>1</v>
      </c>
      <c r="R698" s="650">
        <v>3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4</v>
      </c>
      <c r="B699" s="650" t="s">
        <v>3038</v>
      </c>
      <c r="C699" s="650">
        <v>89301042</v>
      </c>
      <c r="D699" s="729" t="s">
        <v>5236</v>
      </c>
      <c r="E699" s="730" t="s">
        <v>3389</v>
      </c>
      <c r="F699" s="650" t="s">
        <v>3365</v>
      </c>
      <c r="G699" s="650" t="s">
        <v>3823</v>
      </c>
      <c r="H699" s="650" t="s">
        <v>597</v>
      </c>
      <c r="I699" s="650" t="s">
        <v>3915</v>
      </c>
      <c r="J699" s="650" t="s">
        <v>3916</v>
      </c>
      <c r="K699" s="650" t="s">
        <v>3865</v>
      </c>
      <c r="L699" s="651">
        <v>299</v>
      </c>
      <c r="M699" s="651">
        <v>598</v>
      </c>
      <c r="N699" s="650">
        <v>2</v>
      </c>
      <c r="O699" s="731">
        <v>2</v>
      </c>
      <c r="P699" s="651">
        <v>598</v>
      </c>
      <c r="Q699" s="666">
        <v>1</v>
      </c>
      <c r="R699" s="650">
        <v>2</v>
      </c>
      <c r="S699" s="666">
        <v>1</v>
      </c>
      <c r="T699" s="731">
        <v>2</v>
      </c>
      <c r="U699" s="689">
        <v>1</v>
      </c>
    </row>
    <row r="700" spans="1:21" ht="14.4" customHeight="1" x14ac:dyDescent="0.3">
      <c r="A700" s="649">
        <v>4</v>
      </c>
      <c r="B700" s="650" t="s">
        <v>3038</v>
      </c>
      <c r="C700" s="650">
        <v>89301042</v>
      </c>
      <c r="D700" s="729" t="s">
        <v>5236</v>
      </c>
      <c r="E700" s="730" t="s">
        <v>3389</v>
      </c>
      <c r="F700" s="650" t="s">
        <v>3365</v>
      </c>
      <c r="G700" s="650" t="s">
        <v>3823</v>
      </c>
      <c r="H700" s="650" t="s">
        <v>597</v>
      </c>
      <c r="I700" s="650" t="s">
        <v>4364</v>
      </c>
      <c r="J700" s="650" t="s">
        <v>4365</v>
      </c>
      <c r="K700" s="650" t="s">
        <v>4366</v>
      </c>
      <c r="L700" s="651">
        <v>2412.9</v>
      </c>
      <c r="M700" s="651">
        <v>7238.7000000000007</v>
      </c>
      <c r="N700" s="650">
        <v>3</v>
      </c>
      <c r="O700" s="731">
        <v>1</v>
      </c>
      <c r="P700" s="651">
        <v>7238.7000000000007</v>
      </c>
      <c r="Q700" s="666">
        <v>1</v>
      </c>
      <c r="R700" s="650">
        <v>3</v>
      </c>
      <c r="S700" s="666">
        <v>1</v>
      </c>
      <c r="T700" s="731">
        <v>1</v>
      </c>
      <c r="U700" s="689">
        <v>1</v>
      </c>
    </row>
    <row r="701" spans="1:21" ht="14.4" customHeight="1" x14ac:dyDescent="0.3">
      <c r="A701" s="649">
        <v>4</v>
      </c>
      <c r="B701" s="650" t="s">
        <v>3038</v>
      </c>
      <c r="C701" s="650">
        <v>89301042</v>
      </c>
      <c r="D701" s="729" t="s">
        <v>5236</v>
      </c>
      <c r="E701" s="730" t="s">
        <v>3389</v>
      </c>
      <c r="F701" s="650" t="s">
        <v>3365</v>
      </c>
      <c r="G701" s="650" t="s">
        <v>3823</v>
      </c>
      <c r="H701" s="650" t="s">
        <v>597</v>
      </c>
      <c r="I701" s="650" t="s">
        <v>4367</v>
      </c>
      <c r="J701" s="650" t="s">
        <v>4368</v>
      </c>
      <c r="K701" s="650" t="s">
        <v>4369</v>
      </c>
      <c r="L701" s="651">
        <v>2412.9</v>
      </c>
      <c r="M701" s="651">
        <v>2412.9</v>
      </c>
      <c r="N701" s="650">
        <v>1</v>
      </c>
      <c r="O701" s="731">
        <v>1</v>
      </c>
      <c r="P701" s="651">
        <v>2412.9</v>
      </c>
      <c r="Q701" s="666">
        <v>1</v>
      </c>
      <c r="R701" s="650">
        <v>1</v>
      </c>
      <c r="S701" s="666">
        <v>1</v>
      </c>
      <c r="T701" s="731">
        <v>1</v>
      </c>
      <c r="U701" s="689">
        <v>1</v>
      </c>
    </row>
    <row r="702" spans="1:21" ht="14.4" customHeight="1" x14ac:dyDescent="0.3">
      <c r="A702" s="649">
        <v>4</v>
      </c>
      <c r="B702" s="650" t="s">
        <v>3038</v>
      </c>
      <c r="C702" s="650">
        <v>89301042</v>
      </c>
      <c r="D702" s="729" t="s">
        <v>5236</v>
      </c>
      <c r="E702" s="730" t="s">
        <v>3389</v>
      </c>
      <c r="F702" s="650" t="s">
        <v>3365</v>
      </c>
      <c r="G702" s="650" t="s">
        <v>3823</v>
      </c>
      <c r="H702" s="650" t="s">
        <v>597</v>
      </c>
      <c r="I702" s="650" t="s">
        <v>3917</v>
      </c>
      <c r="J702" s="650" t="s">
        <v>3918</v>
      </c>
      <c r="K702" s="650" t="s">
        <v>3919</v>
      </c>
      <c r="L702" s="651">
        <v>5343.9</v>
      </c>
      <c r="M702" s="651">
        <v>10687.8</v>
      </c>
      <c r="N702" s="650">
        <v>2</v>
      </c>
      <c r="O702" s="731">
        <v>1</v>
      </c>
      <c r="P702" s="651">
        <v>10687.8</v>
      </c>
      <c r="Q702" s="666">
        <v>1</v>
      </c>
      <c r="R702" s="650">
        <v>2</v>
      </c>
      <c r="S702" s="666">
        <v>1</v>
      </c>
      <c r="T702" s="731">
        <v>1</v>
      </c>
      <c r="U702" s="689">
        <v>1</v>
      </c>
    </row>
    <row r="703" spans="1:21" ht="14.4" customHeight="1" x14ac:dyDescent="0.3">
      <c r="A703" s="649">
        <v>4</v>
      </c>
      <c r="B703" s="650" t="s">
        <v>3038</v>
      </c>
      <c r="C703" s="650">
        <v>89301042</v>
      </c>
      <c r="D703" s="729" t="s">
        <v>5236</v>
      </c>
      <c r="E703" s="730" t="s">
        <v>3389</v>
      </c>
      <c r="F703" s="650" t="s">
        <v>3365</v>
      </c>
      <c r="G703" s="650" t="s">
        <v>3823</v>
      </c>
      <c r="H703" s="650" t="s">
        <v>597</v>
      </c>
      <c r="I703" s="650" t="s">
        <v>3920</v>
      </c>
      <c r="J703" s="650" t="s">
        <v>3921</v>
      </c>
      <c r="K703" s="650" t="s">
        <v>3922</v>
      </c>
      <c r="L703" s="651">
        <v>5343.9</v>
      </c>
      <c r="M703" s="651">
        <v>5343.9</v>
      </c>
      <c r="N703" s="650">
        <v>1</v>
      </c>
      <c r="O703" s="731">
        <v>1</v>
      </c>
      <c r="P703" s="651">
        <v>5343.9</v>
      </c>
      <c r="Q703" s="666">
        <v>1</v>
      </c>
      <c r="R703" s="650">
        <v>1</v>
      </c>
      <c r="S703" s="666">
        <v>1</v>
      </c>
      <c r="T703" s="731">
        <v>1</v>
      </c>
      <c r="U703" s="689">
        <v>1</v>
      </c>
    </row>
    <row r="704" spans="1:21" ht="14.4" customHeight="1" x14ac:dyDescent="0.3">
      <c r="A704" s="649">
        <v>4</v>
      </c>
      <c r="B704" s="650" t="s">
        <v>3038</v>
      </c>
      <c r="C704" s="650">
        <v>89301042</v>
      </c>
      <c r="D704" s="729" t="s">
        <v>5236</v>
      </c>
      <c r="E704" s="730" t="s">
        <v>3389</v>
      </c>
      <c r="F704" s="650" t="s">
        <v>3365</v>
      </c>
      <c r="G704" s="650" t="s">
        <v>3823</v>
      </c>
      <c r="H704" s="650" t="s">
        <v>597</v>
      </c>
      <c r="I704" s="650" t="s">
        <v>3926</v>
      </c>
      <c r="J704" s="650" t="s">
        <v>3927</v>
      </c>
      <c r="K704" s="650" t="s">
        <v>3928</v>
      </c>
      <c r="L704" s="651">
        <v>320</v>
      </c>
      <c r="M704" s="651">
        <v>3200</v>
      </c>
      <c r="N704" s="650">
        <v>10</v>
      </c>
      <c r="O704" s="731">
        <v>5</v>
      </c>
      <c r="P704" s="651">
        <v>3200</v>
      </c>
      <c r="Q704" s="666">
        <v>1</v>
      </c>
      <c r="R704" s="650">
        <v>10</v>
      </c>
      <c r="S704" s="666">
        <v>1</v>
      </c>
      <c r="T704" s="731">
        <v>5</v>
      </c>
      <c r="U704" s="689">
        <v>1</v>
      </c>
    </row>
    <row r="705" spans="1:21" ht="14.4" customHeight="1" x14ac:dyDescent="0.3">
      <c r="A705" s="649">
        <v>4</v>
      </c>
      <c r="B705" s="650" t="s">
        <v>3038</v>
      </c>
      <c r="C705" s="650">
        <v>89301042</v>
      </c>
      <c r="D705" s="729" t="s">
        <v>5236</v>
      </c>
      <c r="E705" s="730" t="s">
        <v>3389</v>
      </c>
      <c r="F705" s="650" t="s">
        <v>3365</v>
      </c>
      <c r="G705" s="650" t="s">
        <v>3823</v>
      </c>
      <c r="H705" s="650" t="s">
        <v>597</v>
      </c>
      <c r="I705" s="650" t="s">
        <v>3929</v>
      </c>
      <c r="J705" s="650" t="s">
        <v>3930</v>
      </c>
      <c r="K705" s="650" t="s">
        <v>3931</v>
      </c>
      <c r="L705" s="651">
        <v>498</v>
      </c>
      <c r="M705" s="651">
        <v>5478</v>
      </c>
      <c r="N705" s="650">
        <v>11</v>
      </c>
      <c r="O705" s="731">
        <v>6</v>
      </c>
      <c r="P705" s="651">
        <v>5478</v>
      </c>
      <c r="Q705" s="666">
        <v>1</v>
      </c>
      <c r="R705" s="650">
        <v>11</v>
      </c>
      <c r="S705" s="666">
        <v>1</v>
      </c>
      <c r="T705" s="731">
        <v>6</v>
      </c>
      <c r="U705" s="689">
        <v>1</v>
      </c>
    </row>
    <row r="706" spans="1:21" ht="14.4" customHeight="1" x14ac:dyDescent="0.3">
      <c r="A706" s="649">
        <v>4</v>
      </c>
      <c r="B706" s="650" t="s">
        <v>3038</v>
      </c>
      <c r="C706" s="650">
        <v>89301042</v>
      </c>
      <c r="D706" s="729" t="s">
        <v>5236</v>
      </c>
      <c r="E706" s="730" t="s">
        <v>3389</v>
      </c>
      <c r="F706" s="650" t="s">
        <v>3365</v>
      </c>
      <c r="G706" s="650" t="s">
        <v>3823</v>
      </c>
      <c r="H706" s="650" t="s">
        <v>597</v>
      </c>
      <c r="I706" s="650" t="s">
        <v>3932</v>
      </c>
      <c r="J706" s="650" t="s">
        <v>3933</v>
      </c>
      <c r="K706" s="650" t="s">
        <v>3934</v>
      </c>
      <c r="L706" s="651">
        <v>2816</v>
      </c>
      <c r="M706" s="651">
        <v>157696</v>
      </c>
      <c r="N706" s="650">
        <v>56</v>
      </c>
      <c r="O706" s="731">
        <v>7</v>
      </c>
      <c r="P706" s="651">
        <v>152064</v>
      </c>
      <c r="Q706" s="666">
        <v>0.9642857142857143</v>
      </c>
      <c r="R706" s="650">
        <v>54</v>
      </c>
      <c r="S706" s="666">
        <v>0.9642857142857143</v>
      </c>
      <c r="T706" s="731">
        <v>6</v>
      </c>
      <c r="U706" s="689">
        <v>0.8571428571428571</v>
      </c>
    </row>
    <row r="707" spans="1:21" ht="14.4" customHeight="1" x14ac:dyDescent="0.3">
      <c r="A707" s="649">
        <v>4</v>
      </c>
      <c r="B707" s="650" t="s">
        <v>3038</v>
      </c>
      <c r="C707" s="650">
        <v>89301042</v>
      </c>
      <c r="D707" s="729" t="s">
        <v>5236</v>
      </c>
      <c r="E707" s="730" t="s">
        <v>3389</v>
      </c>
      <c r="F707" s="650" t="s">
        <v>3365</v>
      </c>
      <c r="G707" s="650" t="s">
        <v>3823</v>
      </c>
      <c r="H707" s="650" t="s">
        <v>597</v>
      </c>
      <c r="I707" s="650" t="s">
        <v>3935</v>
      </c>
      <c r="J707" s="650" t="s">
        <v>3936</v>
      </c>
      <c r="K707" s="650" t="s">
        <v>3937</v>
      </c>
      <c r="L707" s="651">
        <v>2412.9</v>
      </c>
      <c r="M707" s="651">
        <v>31367.700000000004</v>
      </c>
      <c r="N707" s="650">
        <v>13</v>
      </c>
      <c r="O707" s="731">
        <v>3</v>
      </c>
      <c r="P707" s="651">
        <v>31367.700000000004</v>
      </c>
      <c r="Q707" s="666">
        <v>1</v>
      </c>
      <c r="R707" s="650">
        <v>13</v>
      </c>
      <c r="S707" s="666">
        <v>1</v>
      </c>
      <c r="T707" s="731">
        <v>3</v>
      </c>
      <c r="U707" s="689">
        <v>1</v>
      </c>
    </row>
    <row r="708" spans="1:21" ht="14.4" customHeight="1" x14ac:dyDescent="0.3">
      <c r="A708" s="649">
        <v>4</v>
      </c>
      <c r="B708" s="650" t="s">
        <v>3038</v>
      </c>
      <c r="C708" s="650">
        <v>89301042</v>
      </c>
      <c r="D708" s="729" t="s">
        <v>5236</v>
      </c>
      <c r="E708" s="730" t="s">
        <v>3389</v>
      </c>
      <c r="F708" s="650" t="s">
        <v>3365</v>
      </c>
      <c r="G708" s="650" t="s">
        <v>3823</v>
      </c>
      <c r="H708" s="650" t="s">
        <v>597</v>
      </c>
      <c r="I708" s="650" t="s">
        <v>4370</v>
      </c>
      <c r="J708" s="650" t="s">
        <v>3936</v>
      </c>
      <c r="K708" s="650" t="s">
        <v>4371</v>
      </c>
      <c r="L708" s="651">
        <v>2412.9</v>
      </c>
      <c r="M708" s="651">
        <v>7238.7000000000007</v>
      </c>
      <c r="N708" s="650">
        <v>3</v>
      </c>
      <c r="O708" s="731">
        <v>1</v>
      </c>
      <c r="P708" s="651">
        <v>7238.7000000000007</v>
      </c>
      <c r="Q708" s="666">
        <v>1</v>
      </c>
      <c r="R708" s="650">
        <v>3</v>
      </c>
      <c r="S708" s="666">
        <v>1</v>
      </c>
      <c r="T708" s="731">
        <v>1</v>
      </c>
      <c r="U708" s="689">
        <v>1</v>
      </c>
    </row>
    <row r="709" spans="1:21" ht="14.4" customHeight="1" x14ac:dyDescent="0.3">
      <c r="A709" s="649">
        <v>4</v>
      </c>
      <c r="B709" s="650" t="s">
        <v>3038</v>
      </c>
      <c r="C709" s="650">
        <v>89301042</v>
      </c>
      <c r="D709" s="729" t="s">
        <v>5236</v>
      </c>
      <c r="E709" s="730" t="s">
        <v>3389</v>
      </c>
      <c r="F709" s="650" t="s">
        <v>3365</v>
      </c>
      <c r="G709" s="650" t="s">
        <v>3823</v>
      </c>
      <c r="H709" s="650" t="s">
        <v>597</v>
      </c>
      <c r="I709" s="650" t="s">
        <v>3941</v>
      </c>
      <c r="J709" s="650" t="s">
        <v>3939</v>
      </c>
      <c r="K709" s="650" t="s">
        <v>3942</v>
      </c>
      <c r="L709" s="651">
        <v>1500.3</v>
      </c>
      <c r="M709" s="651">
        <v>21004.199999999997</v>
      </c>
      <c r="N709" s="650">
        <v>14</v>
      </c>
      <c r="O709" s="731">
        <v>3</v>
      </c>
      <c r="P709" s="651">
        <v>12002.4</v>
      </c>
      <c r="Q709" s="666">
        <v>0.57142857142857151</v>
      </c>
      <c r="R709" s="650">
        <v>8</v>
      </c>
      <c r="S709" s="666">
        <v>0.5714285714285714</v>
      </c>
      <c r="T709" s="731">
        <v>2</v>
      </c>
      <c r="U709" s="689">
        <v>0.66666666666666663</v>
      </c>
    </row>
    <row r="710" spans="1:21" ht="14.4" customHeight="1" x14ac:dyDescent="0.3">
      <c r="A710" s="649">
        <v>4</v>
      </c>
      <c r="B710" s="650" t="s">
        <v>3038</v>
      </c>
      <c r="C710" s="650">
        <v>89301042</v>
      </c>
      <c r="D710" s="729" t="s">
        <v>5236</v>
      </c>
      <c r="E710" s="730" t="s">
        <v>3389</v>
      </c>
      <c r="F710" s="650" t="s">
        <v>3365</v>
      </c>
      <c r="G710" s="650" t="s">
        <v>3823</v>
      </c>
      <c r="H710" s="650" t="s">
        <v>597</v>
      </c>
      <c r="I710" s="650" t="s">
        <v>3943</v>
      </c>
      <c r="J710" s="650" t="s">
        <v>3944</v>
      </c>
      <c r="K710" s="650" t="s">
        <v>3945</v>
      </c>
      <c r="L710" s="651">
        <v>761.3</v>
      </c>
      <c r="M710" s="651">
        <v>9135.5999999999985</v>
      </c>
      <c r="N710" s="650">
        <v>12</v>
      </c>
      <c r="O710" s="731">
        <v>2</v>
      </c>
      <c r="P710" s="651">
        <v>9135.5999999999985</v>
      </c>
      <c r="Q710" s="666">
        <v>1</v>
      </c>
      <c r="R710" s="650">
        <v>12</v>
      </c>
      <c r="S710" s="666">
        <v>1</v>
      </c>
      <c r="T710" s="731">
        <v>2</v>
      </c>
      <c r="U710" s="689">
        <v>1</v>
      </c>
    </row>
    <row r="711" spans="1:21" ht="14.4" customHeight="1" x14ac:dyDescent="0.3">
      <c r="A711" s="649">
        <v>4</v>
      </c>
      <c r="B711" s="650" t="s">
        <v>3038</v>
      </c>
      <c r="C711" s="650">
        <v>89301042</v>
      </c>
      <c r="D711" s="729" t="s">
        <v>5236</v>
      </c>
      <c r="E711" s="730" t="s">
        <v>3389</v>
      </c>
      <c r="F711" s="650" t="s">
        <v>3365</v>
      </c>
      <c r="G711" s="650" t="s">
        <v>3823</v>
      </c>
      <c r="H711" s="650" t="s">
        <v>597</v>
      </c>
      <c r="I711" s="650" t="s">
        <v>3946</v>
      </c>
      <c r="J711" s="650" t="s">
        <v>3944</v>
      </c>
      <c r="K711" s="650" t="s">
        <v>3947</v>
      </c>
      <c r="L711" s="651">
        <v>761.3</v>
      </c>
      <c r="M711" s="651">
        <v>6851.6999999999989</v>
      </c>
      <c r="N711" s="650">
        <v>9</v>
      </c>
      <c r="O711" s="731">
        <v>2</v>
      </c>
      <c r="P711" s="651">
        <v>6851.6999999999989</v>
      </c>
      <c r="Q711" s="666">
        <v>1</v>
      </c>
      <c r="R711" s="650">
        <v>9</v>
      </c>
      <c r="S711" s="666">
        <v>1</v>
      </c>
      <c r="T711" s="731">
        <v>2</v>
      </c>
      <c r="U711" s="689">
        <v>1</v>
      </c>
    </row>
    <row r="712" spans="1:21" ht="14.4" customHeight="1" x14ac:dyDescent="0.3">
      <c r="A712" s="649">
        <v>4</v>
      </c>
      <c r="B712" s="650" t="s">
        <v>3038</v>
      </c>
      <c r="C712" s="650">
        <v>89301042</v>
      </c>
      <c r="D712" s="729" t="s">
        <v>5236</v>
      </c>
      <c r="E712" s="730" t="s">
        <v>3389</v>
      </c>
      <c r="F712" s="650" t="s">
        <v>3365</v>
      </c>
      <c r="G712" s="650" t="s">
        <v>3823</v>
      </c>
      <c r="H712" s="650" t="s">
        <v>597</v>
      </c>
      <c r="I712" s="650" t="s">
        <v>4372</v>
      </c>
      <c r="J712" s="650" t="s">
        <v>4373</v>
      </c>
      <c r="K712" s="650" t="s">
        <v>4374</v>
      </c>
      <c r="L712" s="651">
        <v>2412.9</v>
      </c>
      <c r="M712" s="651">
        <v>2412.9</v>
      </c>
      <c r="N712" s="650">
        <v>1</v>
      </c>
      <c r="O712" s="731">
        <v>1</v>
      </c>
      <c r="P712" s="651">
        <v>2412.9</v>
      </c>
      <c r="Q712" s="666">
        <v>1</v>
      </c>
      <c r="R712" s="650">
        <v>1</v>
      </c>
      <c r="S712" s="666">
        <v>1</v>
      </c>
      <c r="T712" s="731">
        <v>1</v>
      </c>
      <c r="U712" s="689">
        <v>1</v>
      </c>
    </row>
    <row r="713" spans="1:21" ht="14.4" customHeight="1" x14ac:dyDescent="0.3">
      <c r="A713" s="649">
        <v>4</v>
      </c>
      <c r="B713" s="650" t="s">
        <v>3038</v>
      </c>
      <c r="C713" s="650">
        <v>89301042</v>
      </c>
      <c r="D713" s="729" t="s">
        <v>5236</v>
      </c>
      <c r="E713" s="730" t="s">
        <v>3389</v>
      </c>
      <c r="F713" s="650" t="s">
        <v>3365</v>
      </c>
      <c r="G713" s="650" t="s">
        <v>3823</v>
      </c>
      <c r="H713" s="650" t="s">
        <v>597</v>
      </c>
      <c r="I713" s="650" t="s">
        <v>3948</v>
      </c>
      <c r="J713" s="650" t="s">
        <v>3949</v>
      </c>
      <c r="K713" s="650" t="s">
        <v>3950</v>
      </c>
      <c r="L713" s="651">
        <v>5343.9</v>
      </c>
      <c r="M713" s="651">
        <v>42751.199999999997</v>
      </c>
      <c r="N713" s="650">
        <v>8</v>
      </c>
      <c r="O713" s="731">
        <v>4</v>
      </c>
      <c r="P713" s="651">
        <v>42751.199999999997</v>
      </c>
      <c r="Q713" s="666">
        <v>1</v>
      </c>
      <c r="R713" s="650">
        <v>8</v>
      </c>
      <c r="S713" s="666">
        <v>1</v>
      </c>
      <c r="T713" s="731">
        <v>4</v>
      </c>
      <c r="U713" s="689">
        <v>1</v>
      </c>
    </row>
    <row r="714" spans="1:21" ht="14.4" customHeight="1" x14ac:dyDescent="0.3">
      <c r="A714" s="649">
        <v>4</v>
      </c>
      <c r="B714" s="650" t="s">
        <v>3038</v>
      </c>
      <c r="C714" s="650">
        <v>89301042</v>
      </c>
      <c r="D714" s="729" t="s">
        <v>5236</v>
      </c>
      <c r="E714" s="730" t="s">
        <v>3389</v>
      </c>
      <c r="F714" s="650" t="s">
        <v>3365</v>
      </c>
      <c r="G714" s="650" t="s">
        <v>3823</v>
      </c>
      <c r="H714" s="650" t="s">
        <v>597</v>
      </c>
      <c r="I714" s="650" t="s">
        <v>3951</v>
      </c>
      <c r="J714" s="650" t="s">
        <v>3952</v>
      </c>
      <c r="K714" s="650" t="s">
        <v>3953</v>
      </c>
      <c r="L714" s="651">
        <v>2412.9</v>
      </c>
      <c r="M714" s="651">
        <v>14477.400000000001</v>
      </c>
      <c r="N714" s="650">
        <v>6</v>
      </c>
      <c r="O714" s="731">
        <v>1</v>
      </c>
      <c r="P714" s="651">
        <v>14477.400000000001</v>
      </c>
      <c r="Q714" s="666">
        <v>1</v>
      </c>
      <c r="R714" s="650">
        <v>6</v>
      </c>
      <c r="S714" s="666">
        <v>1</v>
      </c>
      <c r="T714" s="731">
        <v>1</v>
      </c>
      <c r="U714" s="689">
        <v>1</v>
      </c>
    </row>
    <row r="715" spans="1:21" ht="14.4" customHeight="1" x14ac:dyDescent="0.3">
      <c r="A715" s="649">
        <v>4</v>
      </c>
      <c r="B715" s="650" t="s">
        <v>3038</v>
      </c>
      <c r="C715" s="650">
        <v>89301042</v>
      </c>
      <c r="D715" s="729" t="s">
        <v>5236</v>
      </c>
      <c r="E715" s="730" t="s">
        <v>3389</v>
      </c>
      <c r="F715" s="650" t="s">
        <v>3365</v>
      </c>
      <c r="G715" s="650" t="s">
        <v>3823</v>
      </c>
      <c r="H715" s="650" t="s">
        <v>597</v>
      </c>
      <c r="I715" s="650" t="s">
        <v>3954</v>
      </c>
      <c r="J715" s="650" t="s">
        <v>3955</v>
      </c>
      <c r="K715" s="650" t="s">
        <v>3956</v>
      </c>
      <c r="L715" s="651">
        <v>1500.3</v>
      </c>
      <c r="M715" s="651">
        <v>9001.7999999999993</v>
      </c>
      <c r="N715" s="650">
        <v>6</v>
      </c>
      <c r="O715" s="731">
        <v>2</v>
      </c>
      <c r="P715" s="651">
        <v>9001.7999999999993</v>
      </c>
      <c r="Q715" s="666">
        <v>1</v>
      </c>
      <c r="R715" s="650">
        <v>6</v>
      </c>
      <c r="S715" s="666">
        <v>1</v>
      </c>
      <c r="T715" s="731">
        <v>2</v>
      </c>
      <c r="U715" s="689">
        <v>1</v>
      </c>
    </row>
    <row r="716" spans="1:21" ht="14.4" customHeight="1" x14ac:dyDescent="0.3">
      <c r="A716" s="649">
        <v>4</v>
      </c>
      <c r="B716" s="650" t="s">
        <v>3038</v>
      </c>
      <c r="C716" s="650">
        <v>89301042</v>
      </c>
      <c r="D716" s="729" t="s">
        <v>5236</v>
      </c>
      <c r="E716" s="730" t="s">
        <v>3389</v>
      </c>
      <c r="F716" s="650" t="s">
        <v>3365</v>
      </c>
      <c r="G716" s="650" t="s">
        <v>3823</v>
      </c>
      <c r="H716" s="650" t="s">
        <v>597</v>
      </c>
      <c r="I716" s="650" t="s">
        <v>3957</v>
      </c>
      <c r="J716" s="650" t="s">
        <v>3955</v>
      </c>
      <c r="K716" s="650" t="s">
        <v>3958</v>
      </c>
      <c r="L716" s="651">
        <v>1500.3</v>
      </c>
      <c r="M716" s="651">
        <v>18003.599999999999</v>
      </c>
      <c r="N716" s="650">
        <v>12</v>
      </c>
      <c r="O716" s="731">
        <v>2</v>
      </c>
      <c r="P716" s="651">
        <v>18003.599999999999</v>
      </c>
      <c r="Q716" s="666">
        <v>1</v>
      </c>
      <c r="R716" s="650">
        <v>12</v>
      </c>
      <c r="S716" s="666">
        <v>1</v>
      </c>
      <c r="T716" s="731">
        <v>2</v>
      </c>
      <c r="U716" s="689">
        <v>1</v>
      </c>
    </row>
    <row r="717" spans="1:21" ht="14.4" customHeight="1" x14ac:dyDescent="0.3">
      <c r="A717" s="649">
        <v>4</v>
      </c>
      <c r="B717" s="650" t="s">
        <v>3038</v>
      </c>
      <c r="C717" s="650">
        <v>89301042</v>
      </c>
      <c r="D717" s="729" t="s">
        <v>5236</v>
      </c>
      <c r="E717" s="730" t="s">
        <v>3389</v>
      </c>
      <c r="F717" s="650" t="s">
        <v>3365</v>
      </c>
      <c r="G717" s="650" t="s">
        <v>3823</v>
      </c>
      <c r="H717" s="650" t="s">
        <v>597</v>
      </c>
      <c r="I717" s="650" t="s">
        <v>3959</v>
      </c>
      <c r="J717" s="650" t="s">
        <v>3960</v>
      </c>
      <c r="K717" s="650" t="s">
        <v>3961</v>
      </c>
      <c r="L717" s="651">
        <v>1987.45</v>
      </c>
      <c r="M717" s="651">
        <v>17887.050000000003</v>
      </c>
      <c r="N717" s="650">
        <v>9</v>
      </c>
      <c r="O717" s="731">
        <v>3</v>
      </c>
      <c r="P717" s="651">
        <v>17887.050000000003</v>
      </c>
      <c r="Q717" s="666">
        <v>1</v>
      </c>
      <c r="R717" s="650">
        <v>9</v>
      </c>
      <c r="S717" s="666">
        <v>1</v>
      </c>
      <c r="T717" s="731">
        <v>3</v>
      </c>
      <c r="U717" s="689">
        <v>1</v>
      </c>
    </row>
    <row r="718" spans="1:21" ht="14.4" customHeight="1" x14ac:dyDescent="0.3">
      <c r="A718" s="649">
        <v>4</v>
      </c>
      <c r="B718" s="650" t="s">
        <v>3038</v>
      </c>
      <c r="C718" s="650">
        <v>89301042</v>
      </c>
      <c r="D718" s="729" t="s">
        <v>5236</v>
      </c>
      <c r="E718" s="730" t="s">
        <v>3389</v>
      </c>
      <c r="F718" s="650" t="s">
        <v>3365</v>
      </c>
      <c r="G718" s="650" t="s">
        <v>3823</v>
      </c>
      <c r="H718" s="650" t="s">
        <v>597</v>
      </c>
      <c r="I718" s="650" t="s">
        <v>3962</v>
      </c>
      <c r="J718" s="650" t="s">
        <v>3960</v>
      </c>
      <c r="K718" s="650" t="s">
        <v>3963</v>
      </c>
      <c r="L718" s="651">
        <v>1987.45</v>
      </c>
      <c r="M718" s="651">
        <v>5962.35</v>
      </c>
      <c r="N718" s="650">
        <v>3</v>
      </c>
      <c r="O718" s="731">
        <v>1</v>
      </c>
      <c r="P718" s="651">
        <v>5962.35</v>
      </c>
      <c r="Q718" s="666">
        <v>1</v>
      </c>
      <c r="R718" s="650">
        <v>3</v>
      </c>
      <c r="S718" s="666">
        <v>1</v>
      </c>
      <c r="T718" s="731">
        <v>1</v>
      </c>
      <c r="U718" s="689">
        <v>1</v>
      </c>
    </row>
    <row r="719" spans="1:21" ht="14.4" customHeight="1" x14ac:dyDescent="0.3">
      <c r="A719" s="649">
        <v>4</v>
      </c>
      <c r="B719" s="650" t="s">
        <v>3038</v>
      </c>
      <c r="C719" s="650">
        <v>89301042</v>
      </c>
      <c r="D719" s="729" t="s">
        <v>5236</v>
      </c>
      <c r="E719" s="730" t="s">
        <v>3389</v>
      </c>
      <c r="F719" s="650" t="s">
        <v>3365</v>
      </c>
      <c r="G719" s="650" t="s">
        <v>3823</v>
      </c>
      <c r="H719" s="650" t="s">
        <v>597</v>
      </c>
      <c r="I719" s="650" t="s">
        <v>3964</v>
      </c>
      <c r="J719" s="650" t="s">
        <v>3965</v>
      </c>
      <c r="K719" s="650" t="s">
        <v>3966</v>
      </c>
      <c r="L719" s="651">
        <v>711.08</v>
      </c>
      <c r="M719" s="651">
        <v>6399.72</v>
      </c>
      <c r="N719" s="650">
        <v>9</v>
      </c>
      <c r="O719" s="731">
        <v>1</v>
      </c>
      <c r="P719" s="651">
        <v>6399.72</v>
      </c>
      <c r="Q719" s="666">
        <v>1</v>
      </c>
      <c r="R719" s="650">
        <v>9</v>
      </c>
      <c r="S719" s="666">
        <v>1</v>
      </c>
      <c r="T719" s="731">
        <v>1</v>
      </c>
      <c r="U719" s="689">
        <v>1</v>
      </c>
    </row>
    <row r="720" spans="1:21" ht="14.4" customHeight="1" x14ac:dyDescent="0.3">
      <c r="A720" s="649">
        <v>4</v>
      </c>
      <c r="B720" s="650" t="s">
        <v>3038</v>
      </c>
      <c r="C720" s="650">
        <v>89301042</v>
      </c>
      <c r="D720" s="729" t="s">
        <v>5236</v>
      </c>
      <c r="E720" s="730" t="s">
        <v>3389</v>
      </c>
      <c r="F720" s="650" t="s">
        <v>3365</v>
      </c>
      <c r="G720" s="650" t="s">
        <v>3823</v>
      </c>
      <c r="H720" s="650" t="s">
        <v>597</v>
      </c>
      <c r="I720" s="650" t="s">
        <v>3967</v>
      </c>
      <c r="J720" s="650" t="s">
        <v>3965</v>
      </c>
      <c r="K720" s="650" t="s">
        <v>3968</v>
      </c>
      <c r="L720" s="651">
        <v>711.08</v>
      </c>
      <c r="M720" s="651">
        <v>4266.4800000000005</v>
      </c>
      <c r="N720" s="650">
        <v>6</v>
      </c>
      <c r="O720" s="731">
        <v>1</v>
      </c>
      <c r="P720" s="651">
        <v>4266.4800000000005</v>
      </c>
      <c r="Q720" s="666">
        <v>1</v>
      </c>
      <c r="R720" s="650">
        <v>6</v>
      </c>
      <c r="S720" s="666">
        <v>1</v>
      </c>
      <c r="T720" s="731">
        <v>1</v>
      </c>
      <c r="U720" s="689">
        <v>1</v>
      </c>
    </row>
    <row r="721" spans="1:21" ht="14.4" customHeight="1" x14ac:dyDescent="0.3">
      <c r="A721" s="649">
        <v>4</v>
      </c>
      <c r="B721" s="650" t="s">
        <v>3038</v>
      </c>
      <c r="C721" s="650">
        <v>89301042</v>
      </c>
      <c r="D721" s="729" t="s">
        <v>5236</v>
      </c>
      <c r="E721" s="730" t="s">
        <v>3389</v>
      </c>
      <c r="F721" s="650" t="s">
        <v>3365</v>
      </c>
      <c r="G721" s="650" t="s">
        <v>3823</v>
      </c>
      <c r="H721" s="650" t="s">
        <v>597</v>
      </c>
      <c r="I721" s="650" t="s">
        <v>4375</v>
      </c>
      <c r="J721" s="650" t="s">
        <v>3970</v>
      </c>
      <c r="K721" s="650" t="s">
        <v>4376</v>
      </c>
      <c r="L721" s="651">
        <v>1074.31</v>
      </c>
      <c r="M721" s="651">
        <v>19337.579999999998</v>
      </c>
      <c r="N721" s="650">
        <v>18</v>
      </c>
      <c r="O721" s="731">
        <v>2</v>
      </c>
      <c r="P721" s="651">
        <v>19337.579999999998</v>
      </c>
      <c r="Q721" s="666">
        <v>1</v>
      </c>
      <c r="R721" s="650">
        <v>18</v>
      </c>
      <c r="S721" s="666">
        <v>1</v>
      </c>
      <c r="T721" s="731">
        <v>2</v>
      </c>
      <c r="U721" s="689">
        <v>1</v>
      </c>
    </row>
    <row r="722" spans="1:21" ht="14.4" customHeight="1" x14ac:dyDescent="0.3">
      <c r="A722" s="649">
        <v>4</v>
      </c>
      <c r="B722" s="650" t="s">
        <v>3038</v>
      </c>
      <c r="C722" s="650">
        <v>89301042</v>
      </c>
      <c r="D722" s="729" t="s">
        <v>5236</v>
      </c>
      <c r="E722" s="730" t="s">
        <v>3389</v>
      </c>
      <c r="F722" s="650" t="s">
        <v>3365</v>
      </c>
      <c r="G722" s="650" t="s">
        <v>3823</v>
      </c>
      <c r="H722" s="650" t="s">
        <v>597</v>
      </c>
      <c r="I722" s="650" t="s">
        <v>3969</v>
      </c>
      <c r="J722" s="650" t="s">
        <v>3970</v>
      </c>
      <c r="K722" s="650" t="s">
        <v>3971</v>
      </c>
      <c r="L722" s="651">
        <v>1074.31</v>
      </c>
      <c r="M722" s="651">
        <v>4297.24</v>
      </c>
      <c r="N722" s="650">
        <v>4</v>
      </c>
      <c r="O722" s="731">
        <v>1</v>
      </c>
      <c r="P722" s="651">
        <v>4297.24</v>
      </c>
      <c r="Q722" s="666">
        <v>1</v>
      </c>
      <c r="R722" s="650">
        <v>4</v>
      </c>
      <c r="S722" s="666">
        <v>1</v>
      </c>
      <c r="T722" s="731">
        <v>1</v>
      </c>
      <c r="U722" s="689">
        <v>1</v>
      </c>
    </row>
    <row r="723" spans="1:21" ht="14.4" customHeight="1" x14ac:dyDescent="0.3">
      <c r="A723" s="649">
        <v>4</v>
      </c>
      <c r="B723" s="650" t="s">
        <v>3038</v>
      </c>
      <c r="C723" s="650">
        <v>89301042</v>
      </c>
      <c r="D723" s="729" t="s">
        <v>5236</v>
      </c>
      <c r="E723" s="730" t="s">
        <v>3389</v>
      </c>
      <c r="F723" s="650" t="s">
        <v>3365</v>
      </c>
      <c r="G723" s="650" t="s">
        <v>3823</v>
      </c>
      <c r="H723" s="650" t="s">
        <v>597</v>
      </c>
      <c r="I723" s="650" t="s">
        <v>3972</v>
      </c>
      <c r="J723" s="650" t="s">
        <v>3970</v>
      </c>
      <c r="K723" s="650" t="s">
        <v>3973</v>
      </c>
      <c r="L723" s="651">
        <v>1074.31</v>
      </c>
      <c r="M723" s="651">
        <v>3222.93</v>
      </c>
      <c r="N723" s="650">
        <v>3</v>
      </c>
      <c r="O723" s="731">
        <v>1</v>
      </c>
      <c r="P723" s="651">
        <v>3222.93</v>
      </c>
      <c r="Q723" s="666">
        <v>1</v>
      </c>
      <c r="R723" s="650">
        <v>3</v>
      </c>
      <c r="S723" s="666">
        <v>1</v>
      </c>
      <c r="T723" s="731">
        <v>1</v>
      </c>
      <c r="U723" s="689">
        <v>1</v>
      </c>
    </row>
    <row r="724" spans="1:21" ht="14.4" customHeight="1" x14ac:dyDescent="0.3">
      <c r="A724" s="649">
        <v>4</v>
      </c>
      <c r="B724" s="650" t="s">
        <v>3038</v>
      </c>
      <c r="C724" s="650">
        <v>89301042</v>
      </c>
      <c r="D724" s="729" t="s">
        <v>5236</v>
      </c>
      <c r="E724" s="730" t="s">
        <v>3389</v>
      </c>
      <c r="F724" s="650" t="s">
        <v>3365</v>
      </c>
      <c r="G724" s="650" t="s">
        <v>3823</v>
      </c>
      <c r="H724" s="650" t="s">
        <v>597</v>
      </c>
      <c r="I724" s="650" t="s">
        <v>3974</v>
      </c>
      <c r="J724" s="650" t="s">
        <v>3975</v>
      </c>
      <c r="K724" s="650" t="s">
        <v>3976</v>
      </c>
      <c r="L724" s="651">
        <v>369.69</v>
      </c>
      <c r="M724" s="651">
        <v>2218.14</v>
      </c>
      <c r="N724" s="650">
        <v>6</v>
      </c>
      <c r="O724" s="731">
        <v>5</v>
      </c>
      <c r="P724" s="651">
        <v>2218.14</v>
      </c>
      <c r="Q724" s="666">
        <v>1</v>
      </c>
      <c r="R724" s="650">
        <v>6</v>
      </c>
      <c r="S724" s="666">
        <v>1</v>
      </c>
      <c r="T724" s="731">
        <v>5</v>
      </c>
      <c r="U724" s="689">
        <v>1</v>
      </c>
    </row>
    <row r="725" spans="1:21" ht="14.4" customHeight="1" x14ac:dyDescent="0.3">
      <c r="A725" s="649">
        <v>4</v>
      </c>
      <c r="B725" s="650" t="s">
        <v>3038</v>
      </c>
      <c r="C725" s="650">
        <v>89301042</v>
      </c>
      <c r="D725" s="729" t="s">
        <v>5236</v>
      </c>
      <c r="E725" s="730" t="s">
        <v>3389</v>
      </c>
      <c r="F725" s="650" t="s">
        <v>3365</v>
      </c>
      <c r="G725" s="650" t="s">
        <v>3823</v>
      </c>
      <c r="H725" s="650" t="s">
        <v>597</v>
      </c>
      <c r="I725" s="650" t="s">
        <v>2376</v>
      </c>
      <c r="J725" s="650" t="s">
        <v>3977</v>
      </c>
      <c r="K725" s="650" t="s">
        <v>3978</v>
      </c>
      <c r="L725" s="651">
        <v>1430.6</v>
      </c>
      <c r="M725" s="651">
        <v>7152.9999999999991</v>
      </c>
      <c r="N725" s="650">
        <v>5</v>
      </c>
      <c r="O725" s="731">
        <v>3</v>
      </c>
      <c r="P725" s="651">
        <v>7152.9999999999991</v>
      </c>
      <c r="Q725" s="666">
        <v>1</v>
      </c>
      <c r="R725" s="650">
        <v>5</v>
      </c>
      <c r="S725" s="666">
        <v>1</v>
      </c>
      <c r="T725" s="731">
        <v>3</v>
      </c>
      <c r="U725" s="689">
        <v>1</v>
      </c>
    </row>
    <row r="726" spans="1:21" ht="14.4" customHeight="1" x14ac:dyDescent="0.3">
      <c r="A726" s="649">
        <v>4</v>
      </c>
      <c r="B726" s="650" t="s">
        <v>3038</v>
      </c>
      <c r="C726" s="650">
        <v>89301042</v>
      </c>
      <c r="D726" s="729" t="s">
        <v>5236</v>
      </c>
      <c r="E726" s="730" t="s">
        <v>3389</v>
      </c>
      <c r="F726" s="650" t="s">
        <v>3365</v>
      </c>
      <c r="G726" s="650" t="s">
        <v>3823</v>
      </c>
      <c r="H726" s="650" t="s">
        <v>597</v>
      </c>
      <c r="I726" s="650" t="s">
        <v>4377</v>
      </c>
      <c r="J726" s="650" t="s">
        <v>4378</v>
      </c>
      <c r="K726" s="650" t="s">
        <v>4379</v>
      </c>
      <c r="L726" s="651">
        <v>734</v>
      </c>
      <c r="M726" s="651">
        <v>4404</v>
      </c>
      <c r="N726" s="650">
        <v>6</v>
      </c>
      <c r="O726" s="731">
        <v>1</v>
      </c>
      <c r="P726" s="651">
        <v>4404</v>
      </c>
      <c r="Q726" s="666">
        <v>1</v>
      </c>
      <c r="R726" s="650">
        <v>6</v>
      </c>
      <c r="S726" s="666">
        <v>1</v>
      </c>
      <c r="T726" s="731">
        <v>1</v>
      </c>
      <c r="U726" s="689">
        <v>1</v>
      </c>
    </row>
    <row r="727" spans="1:21" ht="14.4" customHeight="1" x14ac:dyDescent="0.3">
      <c r="A727" s="649">
        <v>4</v>
      </c>
      <c r="B727" s="650" t="s">
        <v>3038</v>
      </c>
      <c r="C727" s="650">
        <v>89301042</v>
      </c>
      <c r="D727" s="729" t="s">
        <v>5236</v>
      </c>
      <c r="E727" s="730" t="s">
        <v>3389</v>
      </c>
      <c r="F727" s="650" t="s">
        <v>3365</v>
      </c>
      <c r="G727" s="650" t="s">
        <v>3823</v>
      </c>
      <c r="H727" s="650" t="s">
        <v>597</v>
      </c>
      <c r="I727" s="650" t="s">
        <v>4380</v>
      </c>
      <c r="J727" s="650" t="s">
        <v>3980</v>
      </c>
      <c r="K727" s="650" t="s">
        <v>4381</v>
      </c>
      <c r="L727" s="651">
        <v>1367</v>
      </c>
      <c r="M727" s="651">
        <v>8202</v>
      </c>
      <c r="N727" s="650">
        <v>6</v>
      </c>
      <c r="O727" s="731">
        <v>1</v>
      </c>
      <c r="P727" s="651">
        <v>8202</v>
      </c>
      <c r="Q727" s="666">
        <v>1</v>
      </c>
      <c r="R727" s="650">
        <v>6</v>
      </c>
      <c r="S727" s="666">
        <v>1</v>
      </c>
      <c r="T727" s="731">
        <v>1</v>
      </c>
      <c r="U727" s="689">
        <v>1</v>
      </c>
    </row>
    <row r="728" spans="1:21" ht="14.4" customHeight="1" x14ac:dyDescent="0.3">
      <c r="A728" s="649">
        <v>4</v>
      </c>
      <c r="B728" s="650" t="s">
        <v>3038</v>
      </c>
      <c r="C728" s="650">
        <v>89301042</v>
      </c>
      <c r="D728" s="729" t="s">
        <v>5236</v>
      </c>
      <c r="E728" s="730" t="s">
        <v>3389</v>
      </c>
      <c r="F728" s="650" t="s">
        <v>3365</v>
      </c>
      <c r="G728" s="650" t="s">
        <v>3823</v>
      </c>
      <c r="H728" s="650" t="s">
        <v>597</v>
      </c>
      <c r="I728" s="650" t="s">
        <v>3982</v>
      </c>
      <c r="J728" s="650" t="s">
        <v>3983</v>
      </c>
      <c r="K728" s="650" t="s">
        <v>3984</v>
      </c>
      <c r="L728" s="651">
        <v>2489.48</v>
      </c>
      <c r="M728" s="651">
        <v>37342.200000000004</v>
      </c>
      <c r="N728" s="650">
        <v>15</v>
      </c>
      <c r="O728" s="731">
        <v>3</v>
      </c>
      <c r="P728" s="651">
        <v>37342.200000000004</v>
      </c>
      <c r="Q728" s="666">
        <v>1</v>
      </c>
      <c r="R728" s="650">
        <v>15</v>
      </c>
      <c r="S728" s="666">
        <v>1</v>
      </c>
      <c r="T728" s="731">
        <v>3</v>
      </c>
      <c r="U728" s="689">
        <v>1</v>
      </c>
    </row>
    <row r="729" spans="1:21" ht="14.4" customHeight="1" x14ac:dyDescent="0.3">
      <c r="A729" s="649">
        <v>4</v>
      </c>
      <c r="B729" s="650" t="s">
        <v>3038</v>
      </c>
      <c r="C729" s="650">
        <v>89301042</v>
      </c>
      <c r="D729" s="729" t="s">
        <v>5236</v>
      </c>
      <c r="E729" s="730" t="s">
        <v>3389</v>
      </c>
      <c r="F729" s="650" t="s">
        <v>3365</v>
      </c>
      <c r="G729" s="650" t="s">
        <v>3823</v>
      </c>
      <c r="H729" s="650" t="s">
        <v>597</v>
      </c>
      <c r="I729" s="650" t="s">
        <v>3985</v>
      </c>
      <c r="J729" s="650" t="s">
        <v>3986</v>
      </c>
      <c r="K729" s="650" t="s">
        <v>3855</v>
      </c>
      <c r="L729" s="651">
        <v>500</v>
      </c>
      <c r="M729" s="651">
        <v>7000</v>
      </c>
      <c r="N729" s="650">
        <v>14</v>
      </c>
      <c r="O729" s="731">
        <v>10</v>
      </c>
      <c r="P729" s="651">
        <v>7000</v>
      </c>
      <c r="Q729" s="666">
        <v>1</v>
      </c>
      <c r="R729" s="650">
        <v>14</v>
      </c>
      <c r="S729" s="666">
        <v>1</v>
      </c>
      <c r="T729" s="731">
        <v>10</v>
      </c>
      <c r="U729" s="689">
        <v>1</v>
      </c>
    </row>
    <row r="730" spans="1:21" ht="14.4" customHeight="1" x14ac:dyDescent="0.3">
      <c r="A730" s="649">
        <v>4</v>
      </c>
      <c r="B730" s="650" t="s">
        <v>3038</v>
      </c>
      <c r="C730" s="650">
        <v>89301042</v>
      </c>
      <c r="D730" s="729" t="s">
        <v>5236</v>
      </c>
      <c r="E730" s="730" t="s">
        <v>3389</v>
      </c>
      <c r="F730" s="650" t="s">
        <v>3365</v>
      </c>
      <c r="G730" s="650" t="s">
        <v>3823</v>
      </c>
      <c r="H730" s="650" t="s">
        <v>597</v>
      </c>
      <c r="I730" s="650" t="s">
        <v>3987</v>
      </c>
      <c r="J730" s="650" t="s">
        <v>3988</v>
      </c>
      <c r="K730" s="650" t="s">
        <v>3989</v>
      </c>
      <c r="L730" s="651">
        <v>556</v>
      </c>
      <c r="M730" s="651">
        <v>6116</v>
      </c>
      <c r="N730" s="650">
        <v>11</v>
      </c>
      <c r="O730" s="731">
        <v>5</v>
      </c>
      <c r="P730" s="651">
        <v>6116</v>
      </c>
      <c r="Q730" s="666">
        <v>1</v>
      </c>
      <c r="R730" s="650">
        <v>11</v>
      </c>
      <c r="S730" s="666">
        <v>1</v>
      </c>
      <c r="T730" s="731">
        <v>5</v>
      </c>
      <c r="U730" s="689">
        <v>1</v>
      </c>
    </row>
    <row r="731" spans="1:21" ht="14.4" customHeight="1" x14ac:dyDescent="0.3">
      <c r="A731" s="649">
        <v>4</v>
      </c>
      <c r="B731" s="650" t="s">
        <v>3038</v>
      </c>
      <c r="C731" s="650">
        <v>89301042</v>
      </c>
      <c r="D731" s="729" t="s">
        <v>5236</v>
      </c>
      <c r="E731" s="730" t="s">
        <v>3389</v>
      </c>
      <c r="F731" s="650" t="s">
        <v>3365</v>
      </c>
      <c r="G731" s="650" t="s">
        <v>3823</v>
      </c>
      <c r="H731" s="650" t="s">
        <v>597</v>
      </c>
      <c r="I731" s="650" t="s">
        <v>3990</v>
      </c>
      <c r="J731" s="650" t="s">
        <v>3991</v>
      </c>
      <c r="K731" s="650" t="s">
        <v>3992</v>
      </c>
      <c r="L731" s="651">
        <v>2939</v>
      </c>
      <c r="M731" s="651">
        <v>61719</v>
      </c>
      <c r="N731" s="650">
        <v>21</v>
      </c>
      <c r="O731" s="731">
        <v>8</v>
      </c>
      <c r="P731" s="651">
        <v>61719</v>
      </c>
      <c r="Q731" s="666">
        <v>1</v>
      </c>
      <c r="R731" s="650">
        <v>21</v>
      </c>
      <c r="S731" s="666">
        <v>1</v>
      </c>
      <c r="T731" s="731">
        <v>8</v>
      </c>
      <c r="U731" s="689">
        <v>1</v>
      </c>
    </row>
    <row r="732" spans="1:21" ht="14.4" customHeight="1" x14ac:dyDescent="0.3">
      <c r="A732" s="649">
        <v>4</v>
      </c>
      <c r="B732" s="650" t="s">
        <v>3038</v>
      </c>
      <c r="C732" s="650">
        <v>89301042</v>
      </c>
      <c r="D732" s="729" t="s">
        <v>5236</v>
      </c>
      <c r="E732" s="730" t="s">
        <v>3389</v>
      </c>
      <c r="F732" s="650" t="s">
        <v>3365</v>
      </c>
      <c r="G732" s="650" t="s">
        <v>3823</v>
      </c>
      <c r="H732" s="650" t="s">
        <v>597</v>
      </c>
      <c r="I732" s="650" t="s">
        <v>3993</v>
      </c>
      <c r="J732" s="650" t="s">
        <v>3994</v>
      </c>
      <c r="K732" s="650" t="s">
        <v>3995</v>
      </c>
      <c r="L732" s="651">
        <v>2816</v>
      </c>
      <c r="M732" s="651">
        <v>25344</v>
      </c>
      <c r="N732" s="650">
        <v>9</v>
      </c>
      <c r="O732" s="731">
        <v>1</v>
      </c>
      <c r="P732" s="651">
        <v>25344</v>
      </c>
      <c r="Q732" s="666">
        <v>1</v>
      </c>
      <c r="R732" s="650">
        <v>9</v>
      </c>
      <c r="S732" s="666">
        <v>1</v>
      </c>
      <c r="T732" s="731">
        <v>1</v>
      </c>
      <c r="U732" s="689">
        <v>1</v>
      </c>
    </row>
    <row r="733" spans="1:21" ht="14.4" customHeight="1" x14ac:dyDescent="0.3">
      <c r="A733" s="649">
        <v>4</v>
      </c>
      <c r="B733" s="650" t="s">
        <v>3038</v>
      </c>
      <c r="C733" s="650">
        <v>89301042</v>
      </c>
      <c r="D733" s="729" t="s">
        <v>5236</v>
      </c>
      <c r="E733" s="730" t="s">
        <v>3389</v>
      </c>
      <c r="F733" s="650" t="s">
        <v>3365</v>
      </c>
      <c r="G733" s="650" t="s">
        <v>3823</v>
      </c>
      <c r="H733" s="650" t="s">
        <v>597</v>
      </c>
      <c r="I733" s="650" t="s">
        <v>3999</v>
      </c>
      <c r="J733" s="650" t="s">
        <v>4000</v>
      </c>
      <c r="K733" s="650" t="s">
        <v>3826</v>
      </c>
      <c r="L733" s="651">
        <v>1080</v>
      </c>
      <c r="M733" s="651">
        <v>6480</v>
      </c>
      <c r="N733" s="650">
        <v>6</v>
      </c>
      <c r="O733" s="731">
        <v>6</v>
      </c>
      <c r="P733" s="651">
        <v>6480</v>
      </c>
      <c r="Q733" s="666">
        <v>1</v>
      </c>
      <c r="R733" s="650">
        <v>6</v>
      </c>
      <c r="S733" s="666">
        <v>1</v>
      </c>
      <c r="T733" s="731">
        <v>6</v>
      </c>
      <c r="U733" s="689">
        <v>1</v>
      </c>
    </row>
    <row r="734" spans="1:21" ht="14.4" customHeight="1" x14ac:dyDescent="0.3">
      <c r="A734" s="649">
        <v>4</v>
      </c>
      <c r="B734" s="650" t="s">
        <v>3038</v>
      </c>
      <c r="C734" s="650">
        <v>89301042</v>
      </c>
      <c r="D734" s="729" t="s">
        <v>5236</v>
      </c>
      <c r="E734" s="730" t="s">
        <v>3389</v>
      </c>
      <c r="F734" s="650" t="s">
        <v>3365</v>
      </c>
      <c r="G734" s="650" t="s">
        <v>3823</v>
      </c>
      <c r="H734" s="650" t="s">
        <v>597</v>
      </c>
      <c r="I734" s="650" t="s">
        <v>4001</v>
      </c>
      <c r="J734" s="650" t="s">
        <v>4002</v>
      </c>
      <c r="K734" s="650" t="s">
        <v>2648</v>
      </c>
      <c r="L734" s="651">
        <v>600</v>
      </c>
      <c r="M734" s="651">
        <v>9000</v>
      </c>
      <c r="N734" s="650">
        <v>15</v>
      </c>
      <c r="O734" s="731">
        <v>10</v>
      </c>
      <c r="P734" s="651">
        <v>9000</v>
      </c>
      <c r="Q734" s="666">
        <v>1</v>
      </c>
      <c r="R734" s="650">
        <v>15</v>
      </c>
      <c r="S734" s="666">
        <v>1</v>
      </c>
      <c r="T734" s="731">
        <v>10</v>
      </c>
      <c r="U734" s="689">
        <v>1</v>
      </c>
    </row>
    <row r="735" spans="1:21" ht="14.4" customHeight="1" x14ac:dyDescent="0.3">
      <c r="A735" s="649">
        <v>4</v>
      </c>
      <c r="B735" s="650" t="s">
        <v>3038</v>
      </c>
      <c r="C735" s="650">
        <v>89301042</v>
      </c>
      <c r="D735" s="729" t="s">
        <v>5236</v>
      </c>
      <c r="E735" s="730" t="s">
        <v>3389</v>
      </c>
      <c r="F735" s="650" t="s">
        <v>3365</v>
      </c>
      <c r="G735" s="650" t="s">
        <v>3823</v>
      </c>
      <c r="H735" s="650" t="s">
        <v>597</v>
      </c>
      <c r="I735" s="650" t="s">
        <v>4003</v>
      </c>
      <c r="J735" s="650" t="s">
        <v>4004</v>
      </c>
      <c r="K735" s="650" t="s">
        <v>3865</v>
      </c>
      <c r="L735" s="651">
        <v>500</v>
      </c>
      <c r="M735" s="651">
        <v>2500</v>
      </c>
      <c r="N735" s="650">
        <v>5</v>
      </c>
      <c r="O735" s="731">
        <v>3</v>
      </c>
      <c r="P735" s="651">
        <v>2500</v>
      </c>
      <c r="Q735" s="666">
        <v>1</v>
      </c>
      <c r="R735" s="650">
        <v>5</v>
      </c>
      <c r="S735" s="666">
        <v>1</v>
      </c>
      <c r="T735" s="731">
        <v>3</v>
      </c>
      <c r="U735" s="689">
        <v>1</v>
      </c>
    </row>
    <row r="736" spans="1:21" ht="14.4" customHeight="1" x14ac:dyDescent="0.3">
      <c r="A736" s="649">
        <v>4</v>
      </c>
      <c r="B736" s="650" t="s">
        <v>3038</v>
      </c>
      <c r="C736" s="650">
        <v>89301042</v>
      </c>
      <c r="D736" s="729" t="s">
        <v>5236</v>
      </c>
      <c r="E736" s="730" t="s">
        <v>3389</v>
      </c>
      <c r="F736" s="650" t="s">
        <v>3365</v>
      </c>
      <c r="G736" s="650" t="s">
        <v>3823</v>
      </c>
      <c r="H736" s="650" t="s">
        <v>597</v>
      </c>
      <c r="I736" s="650" t="s">
        <v>4005</v>
      </c>
      <c r="J736" s="650" t="s">
        <v>4006</v>
      </c>
      <c r="K736" s="650" t="s">
        <v>2648</v>
      </c>
      <c r="L736" s="651">
        <v>1000</v>
      </c>
      <c r="M736" s="651">
        <v>12000</v>
      </c>
      <c r="N736" s="650">
        <v>12</v>
      </c>
      <c r="O736" s="731">
        <v>8</v>
      </c>
      <c r="P736" s="651">
        <v>12000</v>
      </c>
      <c r="Q736" s="666">
        <v>1</v>
      </c>
      <c r="R736" s="650">
        <v>12</v>
      </c>
      <c r="S736" s="666">
        <v>1</v>
      </c>
      <c r="T736" s="731">
        <v>8</v>
      </c>
      <c r="U736" s="689">
        <v>1</v>
      </c>
    </row>
    <row r="737" spans="1:21" ht="14.4" customHeight="1" x14ac:dyDescent="0.3">
      <c r="A737" s="649">
        <v>4</v>
      </c>
      <c r="B737" s="650" t="s">
        <v>3038</v>
      </c>
      <c r="C737" s="650">
        <v>89301042</v>
      </c>
      <c r="D737" s="729" t="s">
        <v>5236</v>
      </c>
      <c r="E737" s="730" t="s">
        <v>3389</v>
      </c>
      <c r="F737" s="650" t="s">
        <v>3365</v>
      </c>
      <c r="G737" s="650" t="s">
        <v>3823</v>
      </c>
      <c r="H737" s="650" t="s">
        <v>597</v>
      </c>
      <c r="I737" s="650" t="s">
        <v>4007</v>
      </c>
      <c r="J737" s="650" t="s">
        <v>4008</v>
      </c>
      <c r="K737" s="650" t="s">
        <v>4009</v>
      </c>
      <c r="L737" s="651">
        <v>3000</v>
      </c>
      <c r="M737" s="651">
        <v>9000</v>
      </c>
      <c r="N737" s="650">
        <v>3</v>
      </c>
      <c r="O737" s="731">
        <v>1</v>
      </c>
      <c r="P737" s="651">
        <v>9000</v>
      </c>
      <c r="Q737" s="666">
        <v>1</v>
      </c>
      <c r="R737" s="650">
        <v>3</v>
      </c>
      <c r="S737" s="666">
        <v>1</v>
      </c>
      <c r="T737" s="731">
        <v>1</v>
      </c>
      <c r="U737" s="689">
        <v>1</v>
      </c>
    </row>
    <row r="738" spans="1:21" ht="14.4" customHeight="1" x14ac:dyDescent="0.3">
      <c r="A738" s="649">
        <v>4</v>
      </c>
      <c r="B738" s="650" t="s">
        <v>3038</v>
      </c>
      <c r="C738" s="650">
        <v>89301042</v>
      </c>
      <c r="D738" s="729" t="s">
        <v>5236</v>
      </c>
      <c r="E738" s="730" t="s">
        <v>3389</v>
      </c>
      <c r="F738" s="650" t="s">
        <v>3365</v>
      </c>
      <c r="G738" s="650" t="s">
        <v>3823</v>
      </c>
      <c r="H738" s="650" t="s">
        <v>597</v>
      </c>
      <c r="I738" s="650" t="s">
        <v>4010</v>
      </c>
      <c r="J738" s="650" t="s">
        <v>4008</v>
      </c>
      <c r="K738" s="650" t="s">
        <v>4011</v>
      </c>
      <c r="L738" s="651">
        <v>3000</v>
      </c>
      <c r="M738" s="651">
        <v>18000</v>
      </c>
      <c r="N738" s="650">
        <v>6</v>
      </c>
      <c r="O738" s="731">
        <v>2</v>
      </c>
      <c r="P738" s="651">
        <v>18000</v>
      </c>
      <c r="Q738" s="666">
        <v>1</v>
      </c>
      <c r="R738" s="650">
        <v>6</v>
      </c>
      <c r="S738" s="666">
        <v>1</v>
      </c>
      <c r="T738" s="731">
        <v>2</v>
      </c>
      <c r="U738" s="689">
        <v>1</v>
      </c>
    </row>
    <row r="739" spans="1:21" ht="14.4" customHeight="1" x14ac:dyDescent="0.3">
      <c r="A739" s="649">
        <v>4</v>
      </c>
      <c r="B739" s="650" t="s">
        <v>3038</v>
      </c>
      <c r="C739" s="650">
        <v>89301042</v>
      </c>
      <c r="D739" s="729" t="s">
        <v>5236</v>
      </c>
      <c r="E739" s="730" t="s">
        <v>3389</v>
      </c>
      <c r="F739" s="650" t="s">
        <v>3365</v>
      </c>
      <c r="G739" s="650" t="s">
        <v>3823</v>
      </c>
      <c r="H739" s="650" t="s">
        <v>597</v>
      </c>
      <c r="I739" s="650" t="s">
        <v>4012</v>
      </c>
      <c r="J739" s="650" t="s">
        <v>4013</v>
      </c>
      <c r="K739" s="650" t="s">
        <v>4014</v>
      </c>
      <c r="L739" s="651">
        <v>233.18</v>
      </c>
      <c r="M739" s="651">
        <v>932.72</v>
      </c>
      <c r="N739" s="650">
        <v>4</v>
      </c>
      <c r="O739" s="731">
        <v>1</v>
      </c>
      <c r="P739" s="651">
        <v>932.72</v>
      </c>
      <c r="Q739" s="666">
        <v>1</v>
      </c>
      <c r="R739" s="650">
        <v>4</v>
      </c>
      <c r="S739" s="666">
        <v>1</v>
      </c>
      <c r="T739" s="731">
        <v>1</v>
      </c>
      <c r="U739" s="689">
        <v>1</v>
      </c>
    </row>
    <row r="740" spans="1:21" ht="14.4" customHeight="1" x14ac:dyDescent="0.3">
      <c r="A740" s="649">
        <v>4</v>
      </c>
      <c r="B740" s="650" t="s">
        <v>3038</v>
      </c>
      <c r="C740" s="650">
        <v>89301042</v>
      </c>
      <c r="D740" s="729" t="s">
        <v>5236</v>
      </c>
      <c r="E740" s="730" t="s">
        <v>3389</v>
      </c>
      <c r="F740" s="650" t="s">
        <v>3365</v>
      </c>
      <c r="G740" s="650" t="s">
        <v>3823</v>
      </c>
      <c r="H740" s="650" t="s">
        <v>597</v>
      </c>
      <c r="I740" s="650" t="s">
        <v>4382</v>
      </c>
      <c r="J740" s="650" t="s">
        <v>4383</v>
      </c>
      <c r="K740" s="650" t="s">
        <v>4384</v>
      </c>
      <c r="L740" s="651">
        <v>1101.95</v>
      </c>
      <c r="M740" s="651">
        <v>13223.400000000001</v>
      </c>
      <c r="N740" s="650">
        <v>12</v>
      </c>
      <c r="O740" s="731">
        <v>2</v>
      </c>
      <c r="P740" s="651">
        <v>13223.400000000001</v>
      </c>
      <c r="Q740" s="666">
        <v>1</v>
      </c>
      <c r="R740" s="650">
        <v>12</v>
      </c>
      <c r="S740" s="666">
        <v>1</v>
      </c>
      <c r="T740" s="731">
        <v>2</v>
      </c>
      <c r="U740" s="689">
        <v>1</v>
      </c>
    </row>
    <row r="741" spans="1:21" ht="14.4" customHeight="1" x14ac:dyDescent="0.3">
      <c r="A741" s="649">
        <v>4</v>
      </c>
      <c r="B741" s="650" t="s">
        <v>3038</v>
      </c>
      <c r="C741" s="650">
        <v>89301042</v>
      </c>
      <c r="D741" s="729" t="s">
        <v>5236</v>
      </c>
      <c r="E741" s="730" t="s">
        <v>3389</v>
      </c>
      <c r="F741" s="650" t="s">
        <v>3365</v>
      </c>
      <c r="G741" s="650" t="s">
        <v>3823</v>
      </c>
      <c r="H741" s="650" t="s">
        <v>597</v>
      </c>
      <c r="I741" s="650" t="s">
        <v>4015</v>
      </c>
      <c r="J741" s="650" t="s">
        <v>4016</v>
      </c>
      <c r="K741" s="650" t="s">
        <v>3865</v>
      </c>
      <c r="L741" s="651">
        <v>300</v>
      </c>
      <c r="M741" s="651">
        <v>6000</v>
      </c>
      <c r="N741" s="650">
        <v>20</v>
      </c>
      <c r="O741" s="731">
        <v>9</v>
      </c>
      <c r="P741" s="651">
        <v>6000</v>
      </c>
      <c r="Q741" s="666">
        <v>1</v>
      </c>
      <c r="R741" s="650">
        <v>20</v>
      </c>
      <c r="S741" s="666">
        <v>1</v>
      </c>
      <c r="T741" s="731">
        <v>9</v>
      </c>
      <c r="U741" s="689">
        <v>1</v>
      </c>
    </row>
    <row r="742" spans="1:21" ht="14.4" customHeight="1" x14ac:dyDescent="0.3">
      <c r="A742" s="649">
        <v>4</v>
      </c>
      <c r="B742" s="650" t="s">
        <v>3038</v>
      </c>
      <c r="C742" s="650">
        <v>89301042</v>
      </c>
      <c r="D742" s="729" t="s">
        <v>5236</v>
      </c>
      <c r="E742" s="730" t="s">
        <v>3389</v>
      </c>
      <c r="F742" s="650" t="s">
        <v>3365</v>
      </c>
      <c r="G742" s="650" t="s">
        <v>3823</v>
      </c>
      <c r="H742" s="650" t="s">
        <v>597</v>
      </c>
      <c r="I742" s="650" t="s">
        <v>4385</v>
      </c>
      <c r="J742" s="650" t="s">
        <v>4386</v>
      </c>
      <c r="K742" s="650" t="s">
        <v>3865</v>
      </c>
      <c r="L742" s="651">
        <v>300</v>
      </c>
      <c r="M742" s="651">
        <v>2400</v>
      </c>
      <c r="N742" s="650">
        <v>8</v>
      </c>
      <c r="O742" s="731">
        <v>4</v>
      </c>
      <c r="P742" s="651">
        <v>1800</v>
      </c>
      <c r="Q742" s="666">
        <v>0.75</v>
      </c>
      <c r="R742" s="650">
        <v>6</v>
      </c>
      <c r="S742" s="666">
        <v>0.75</v>
      </c>
      <c r="T742" s="731">
        <v>3</v>
      </c>
      <c r="U742" s="689">
        <v>0.75</v>
      </c>
    </row>
    <row r="743" spans="1:21" ht="14.4" customHeight="1" x14ac:dyDescent="0.3">
      <c r="A743" s="649">
        <v>4</v>
      </c>
      <c r="B743" s="650" t="s">
        <v>3038</v>
      </c>
      <c r="C743" s="650">
        <v>89301042</v>
      </c>
      <c r="D743" s="729" t="s">
        <v>5236</v>
      </c>
      <c r="E743" s="730" t="s">
        <v>3389</v>
      </c>
      <c r="F743" s="650" t="s">
        <v>3365</v>
      </c>
      <c r="G743" s="650" t="s">
        <v>3823</v>
      </c>
      <c r="H743" s="650" t="s">
        <v>597</v>
      </c>
      <c r="I743" s="650" t="s">
        <v>4387</v>
      </c>
      <c r="J743" s="650" t="s">
        <v>4388</v>
      </c>
      <c r="K743" s="650" t="s">
        <v>4389</v>
      </c>
      <c r="L743" s="651">
        <v>856.97</v>
      </c>
      <c r="M743" s="651">
        <v>5141.82</v>
      </c>
      <c r="N743" s="650">
        <v>6</v>
      </c>
      <c r="O743" s="731">
        <v>1</v>
      </c>
      <c r="P743" s="651">
        <v>5141.82</v>
      </c>
      <c r="Q743" s="666">
        <v>1</v>
      </c>
      <c r="R743" s="650">
        <v>6</v>
      </c>
      <c r="S743" s="666">
        <v>1</v>
      </c>
      <c r="T743" s="731">
        <v>1</v>
      </c>
      <c r="U743" s="689">
        <v>1</v>
      </c>
    </row>
    <row r="744" spans="1:21" ht="14.4" customHeight="1" x14ac:dyDescent="0.3">
      <c r="A744" s="649">
        <v>4</v>
      </c>
      <c r="B744" s="650" t="s">
        <v>3038</v>
      </c>
      <c r="C744" s="650">
        <v>89301042</v>
      </c>
      <c r="D744" s="729" t="s">
        <v>5236</v>
      </c>
      <c r="E744" s="730" t="s">
        <v>3389</v>
      </c>
      <c r="F744" s="650" t="s">
        <v>3365</v>
      </c>
      <c r="G744" s="650" t="s">
        <v>3823</v>
      </c>
      <c r="H744" s="650" t="s">
        <v>597</v>
      </c>
      <c r="I744" s="650" t="s">
        <v>4390</v>
      </c>
      <c r="J744" s="650" t="s">
        <v>4391</v>
      </c>
      <c r="K744" s="650" t="s">
        <v>4392</v>
      </c>
      <c r="L744" s="651">
        <v>856.97</v>
      </c>
      <c r="M744" s="651">
        <v>15425.46</v>
      </c>
      <c r="N744" s="650">
        <v>18</v>
      </c>
      <c r="O744" s="731">
        <v>4</v>
      </c>
      <c r="P744" s="651">
        <v>15425.46</v>
      </c>
      <c r="Q744" s="666">
        <v>1</v>
      </c>
      <c r="R744" s="650">
        <v>18</v>
      </c>
      <c r="S744" s="666">
        <v>1</v>
      </c>
      <c r="T744" s="731">
        <v>4</v>
      </c>
      <c r="U744" s="689">
        <v>1</v>
      </c>
    </row>
    <row r="745" spans="1:21" ht="14.4" customHeight="1" x14ac:dyDescent="0.3">
      <c r="A745" s="649">
        <v>4</v>
      </c>
      <c r="B745" s="650" t="s">
        <v>3038</v>
      </c>
      <c r="C745" s="650">
        <v>89301042</v>
      </c>
      <c r="D745" s="729" t="s">
        <v>5236</v>
      </c>
      <c r="E745" s="730" t="s">
        <v>3389</v>
      </c>
      <c r="F745" s="650" t="s">
        <v>3365</v>
      </c>
      <c r="G745" s="650" t="s">
        <v>3823</v>
      </c>
      <c r="H745" s="650" t="s">
        <v>597</v>
      </c>
      <c r="I745" s="650" t="s">
        <v>4022</v>
      </c>
      <c r="J745" s="650" t="s">
        <v>4023</v>
      </c>
      <c r="K745" s="650" t="s">
        <v>4024</v>
      </c>
      <c r="L745" s="651">
        <v>856.97</v>
      </c>
      <c r="M745" s="651">
        <v>5141.82</v>
      </c>
      <c r="N745" s="650">
        <v>6</v>
      </c>
      <c r="O745" s="731">
        <v>1</v>
      </c>
      <c r="P745" s="651">
        <v>5141.82</v>
      </c>
      <c r="Q745" s="666">
        <v>1</v>
      </c>
      <c r="R745" s="650">
        <v>6</v>
      </c>
      <c r="S745" s="666">
        <v>1</v>
      </c>
      <c r="T745" s="731">
        <v>1</v>
      </c>
      <c r="U745" s="689">
        <v>1</v>
      </c>
    </row>
    <row r="746" spans="1:21" ht="14.4" customHeight="1" x14ac:dyDescent="0.3">
      <c r="A746" s="649">
        <v>4</v>
      </c>
      <c r="B746" s="650" t="s">
        <v>3038</v>
      </c>
      <c r="C746" s="650">
        <v>89301042</v>
      </c>
      <c r="D746" s="729" t="s">
        <v>5236</v>
      </c>
      <c r="E746" s="730" t="s">
        <v>3389</v>
      </c>
      <c r="F746" s="650" t="s">
        <v>3365</v>
      </c>
      <c r="G746" s="650" t="s">
        <v>3823</v>
      </c>
      <c r="H746" s="650" t="s">
        <v>597</v>
      </c>
      <c r="I746" s="650" t="s">
        <v>4025</v>
      </c>
      <c r="J746" s="650" t="s">
        <v>4026</v>
      </c>
      <c r="K746" s="650" t="s">
        <v>4027</v>
      </c>
      <c r="L746" s="651">
        <v>370.4</v>
      </c>
      <c r="M746" s="651">
        <v>2963.2</v>
      </c>
      <c r="N746" s="650">
        <v>8</v>
      </c>
      <c r="O746" s="731">
        <v>4</v>
      </c>
      <c r="P746" s="651">
        <v>2963.2</v>
      </c>
      <c r="Q746" s="666">
        <v>1</v>
      </c>
      <c r="R746" s="650">
        <v>8</v>
      </c>
      <c r="S746" s="666">
        <v>1</v>
      </c>
      <c r="T746" s="731">
        <v>4</v>
      </c>
      <c r="U746" s="689">
        <v>1</v>
      </c>
    </row>
    <row r="747" spans="1:21" ht="14.4" customHeight="1" x14ac:dyDescent="0.3">
      <c r="A747" s="649">
        <v>4</v>
      </c>
      <c r="B747" s="650" t="s">
        <v>3038</v>
      </c>
      <c r="C747" s="650">
        <v>89301042</v>
      </c>
      <c r="D747" s="729" t="s">
        <v>5236</v>
      </c>
      <c r="E747" s="730" t="s">
        <v>3389</v>
      </c>
      <c r="F747" s="650" t="s">
        <v>3365</v>
      </c>
      <c r="G747" s="650" t="s">
        <v>3823</v>
      </c>
      <c r="H747" s="650" t="s">
        <v>597</v>
      </c>
      <c r="I747" s="650" t="s">
        <v>4028</v>
      </c>
      <c r="J747" s="650" t="s">
        <v>4029</v>
      </c>
      <c r="K747" s="650" t="s">
        <v>4030</v>
      </c>
      <c r="L747" s="651">
        <v>453.2</v>
      </c>
      <c r="M747" s="651">
        <v>2719.2</v>
      </c>
      <c r="N747" s="650">
        <v>6</v>
      </c>
      <c r="O747" s="731">
        <v>4</v>
      </c>
      <c r="P747" s="651">
        <v>2719.2</v>
      </c>
      <c r="Q747" s="666">
        <v>1</v>
      </c>
      <c r="R747" s="650">
        <v>6</v>
      </c>
      <c r="S747" s="666">
        <v>1</v>
      </c>
      <c r="T747" s="731">
        <v>4</v>
      </c>
      <c r="U747" s="689">
        <v>1</v>
      </c>
    </row>
    <row r="748" spans="1:21" ht="14.4" customHeight="1" x14ac:dyDescent="0.3">
      <c r="A748" s="649">
        <v>4</v>
      </c>
      <c r="B748" s="650" t="s">
        <v>3038</v>
      </c>
      <c r="C748" s="650">
        <v>89301042</v>
      </c>
      <c r="D748" s="729" t="s">
        <v>5236</v>
      </c>
      <c r="E748" s="730" t="s">
        <v>3389</v>
      </c>
      <c r="F748" s="650" t="s">
        <v>3365</v>
      </c>
      <c r="G748" s="650" t="s">
        <v>3823</v>
      </c>
      <c r="H748" s="650" t="s">
        <v>597</v>
      </c>
      <c r="I748" s="650" t="s">
        <v>4393</v>
      </c>
      <c r="J748" s="650" t="s">
        <v>4394</v>
      </c>
      <c r="K748" s="650" t="s">
        <v>4395</v>
      </c>
      <c r="L748" s="651">
        <v>2158.12</v>
      </c>
      <c r="M748" s="651">
        <v>12948.72</v>
      </c>
      <c r="N748" s="650">
        <v>6</v>
      </c>
      <c r="O748" s="731">
        <v>2</v>
      </c>
      <c r="P748" s="651">
        <v>12948.72</v>
      </c>
      <c r="Q748" s="666">
        <v>1</v>
      </c>
      <c r="R748" s="650">
        <v>6</v>
      </c>
      <c r="S748" s="666">
        <v>1</v>
      </c>
      <c r="T748" s="731">
        <v>2</v>
      </c>
      <c r="U748" s="689">
        <v>1</v>
      </c>
    </row>
    <row r="749" spans="1:21" ht="14.4" customHeight="1" x14ac:dyDescent="0.3">
      <c r="A749" s="649">
        <v>4</v>
      </c>
      <c r="B749" s="650" t="s">
        <v>3038</v>
      </c>
      <c r="C749" s="650">
        <v>89301042</v>
      </c>
      <c r="D749" s="729" t="s">
        <v>5236</v>
      </c>
      <c r="E749" s="730" t="s">
        <v>3389</v>
      </c>
      <c r="F749" s="650" t="s">
        <v>3365</v>
      </c>
      <c r="G749" s="650" t="s">
        <v>3823</v>
      </c>
      <c r="H749" s="650" t="s">
        <v>597</v>
      </c>
      <c r="I749" s="650" t="s">
        <v>4031</v>
      </c>
      <c r="J749" s="650" t="s">
        <v>4032</v>
      </c>
      <c r="K749" s="650" t="s">
        <v>4033</v>
      </c>
      <c r="L749" s="651">
        <v>5343.9</v>
      </c>
      <c r="M749" s="651">
        <v>53439</v>
      </c>
      <c r="N749" s="650">
        <v>10</v>
      </c>
      <c r="O749" s="731">
        <v>5</v>
      </c>
      <c r="P749" s="651">
        <v>48095.1</v>
      </c>
      <c r="Q749" s="666">
        <v>0.9</v>
      </c>
      <c r="R749" s="650">
        <v>9</v>
      </c>
      <c r="S749" s="666">
        <v>0.9</v>
      </c>
      <c r="T749" s="731">
        <v>4</v>
      </c>
      <c r="U749" s="689">
        <v>0.8</v>
      </c>
    </row>
    <row r="750" spans="1:21" ht="14.4" customHeight="1" x14ac:dyDescent="0.3">
      <c r="A750" s="649">
        <v>4</v>
      </c>
      <c r="B750" s="650" t="s">
        <v>3038</v>
      </c>
      <c r="C750" s="650">
        <v>89301042</v>
      </c>
      <c r="D750" s="729" t="s">
        <v>5236</v>
      </c>
      <c r="E750" s="730" t="s">
        <v>3389</v>
      </c>
      <c r="F750" s="650" t="s">
        <v>3365</v>
      </c>
      <c r="G750" s="650" t="s">
        <v>3823</v>
      </c>
      <c r="H750" s="650" t="s">
        <v>597</v>
      </c>
      <c r="I750" s="650" t="s">
        <v>4396</v>
      </c>
      <c r="J750" s="650" t="s">
        <v>4397</v>
      </c>
      <c r="K750" s="650" t="s">
        <v>4398</v>
      </c>
      <c r="L750" s="651">
        <v>2412.9</v>
      </c>
      <c r="M750" s="651">
        <v>24129</v>
      </c>
      <c r="N750" s="650">
        <v>10</v>
      </c>
      <c r="O750" s="731">
        <v>3</v>
      </c>
      <c r="P750" s="651">
        <v>24129</v>
      </c>
      <c r="Q750" s="666">
        <v>1</v>
      </c>
      <c r="R750" s="650">
        <v>10</v>
      </c>
      <c r="S750" s="666">
        <v>1</v>
      </c>
      <c r="T750" s="731">
        <v>3</v>
      </c>
      <c r="U750" s="689">
        <v>1</v>
      </c>
    </row>
    <row r="751" spans="1:21" ht="14.4" customHeight="1" x14ac:dyDescent="0.3">
      <c r="A751" s="649">
        <v>4</v>
      </c>
      <c r="B751" s="650" t="s">
        <v>3038</v>
      </c>
      <c r="C751" s="650">
        <v>89301042</v>
      </c>
      <c r="D751" s="729" t="s">
        <v>5236</v>
      </c>
      <c r="E751" s="730" t="s">
        <v>3389</v>
      </c>
      <c r="F751" s="650" t="s">
        <v>3365</v>
      </c>
      <c r="G751" s="650" t="s">
        <v>3823</v>
      </c>
      <c r="H751" s="650" t="s">
        <v>597</v>
      </c>
      <c r="I751" s="650" t="s">
        <v>4399</v>
      </c>
      <c r="J751" s="650" t="s">
        <v>4400</v>
      </c>
      <c r="K751" s="650" t="s">
        <v>4401</v>
      </c>
      <c r="L751" s="651">
        <v>2412.9</v>
      </c>
      <c r="M751" s="651">
        <v>33780.600000000006</v>
      </c>
      <c r="N751" s="650">
        <v>14</v>
      </c>
      <c r="O751" s="731">
        <v>3</v>
      </c>
      <c r="P751" s="651">
        <v>33780.600000000006</v>
      </c>
      <c r="Q751" s="666">
        <v>1</v>
      </c>
      <c r="R751" s="650">
        <v>14</v>
      </c>
      <c r="S751" s="666">
        <v>1</v>
      </c>
      <c r="T751" s="731">
        <v>3</v>
      </c>
      <c r="U751" s="689">
        <v>1</v>
      </c>
    </row>
    <row r="752" spans="1:21" ht="14.4" customHeight="1" x14ac:dyDescent="0.3">
      <c r="A752" s="649">
        <v>4</v>
      </c>
      <c r="B752" s="650" t="s">
        <v>3038</v>
      </c>
      <c r="C752" s="650">
        <v>89301042</v>
      </c>
      <c r="D752" s="729" t="s">
        <v>5236</v>
      </c>
      <c r="E752" s="730" t="s">
        <v>3389</v>
      </c>
      <c r="F752" s="650" t="s">
        <v>3365</v>
      </c>
      <c r="G752" s="650" t="s">
        <v>3823</v>
      </c>
      <c r="H752" s="650" t="s">
        <v>597</v>
      </c>
      <c r="I752" s="650" t="s">
        <v>4034</v>
      </c>
      <c r="J752" s="650" t="s">
        <v>4035</v>
      </c>
      <c r="K752" s="650" t="s">
        <v>4036</v>
      </c>
      <c r="L752" s="651">
        <v>5343.9</v>
      </c>
      <c r="M752" s="651">
        <v>10687.8</v>
      </c>
      <c r="N752" s="650">
        <v>2</v>
      </c>
      <c r="O752" s="731">
        <v>2</v>
      </c>
      <c r="P752" s="651">
        <v>10687.8</v>
      </c>
      <c r="Q752" s="666">
        <v>1</v>
      </c>
      <c r="R752" s="650">
        <v>2</v>
      </c>
      <c r="S752" s="666">
        <v>1</v>
      </c>
      <c r="T752" s="731">
        <v>2</v>
      </c>
      <c r="U752" s="689">
        <v>1</v>
      </c>
    </row>
    <row r="753" spans="1:21" ht="14.4" customHeight="1" x14ac:dyDescent="0.3">
      <c r="A753" s="649">
        <v>4</v>
      </c>
      <c r="B753" s="650" t="s">
        <v>3038</v>
      </c>
      <c r="C753" s="650">
        <v>89301042</v>
      </c>
      <c r="D753" s="729" t="s">
        <v>5236</v>
      </c>
      <c r="E753" s="730" t="s">
        <v>3389</v>
      </c>
      <c r="F753" s="650" t="s">
        <v>3365</v>
      </c>
      <c r="G753" s="650" t="s">
        <v>3823</v>
      </c>
      <c r="H753" s="650" t="s">
        <v>597</v>
      </c>
      <c r="I753" s="650" t="s">
        <v>4037</v>
      </c>
      <c r="J753" s="650" t="s">
        <v>4038</v>
      </c>
      <c r="K753" s="650" t="s">
        <v>4039</v>
      </c>
      <c r="L753" s="651">
        <v>1500.3</v>
      </c>
      <c r="M753" s="651">
        <v>3000.6</v>
      </c>
      <c r="N753" s="650">
        <v>2</v>
      </c>
      <c r="O753" s="731">
        <v>1</v>
      </c>
      <c r="P753" s="651">
        <v>3000.6</v>
      </c>
      <c r="Q753" s="666">
        <v>1</v>
      </c>
      <c r="R753" s="650">
        <v>2</v>
      </c>
      <c r="S753" s="666">
        <v>1</v>
      </c>
      <c r="T753" s="731">
        <v>1</v>
      </c>
      <c r="U753" s="689">
        <v>1</v>
      </c>
    </row>
    <row r="754" spans="1:21" ht="14.4" customHeight="1" x14ac:dyDescent="0.3">
      <c r="A754" s="649">
        <v>4</v>
      </c>
      <c r="B754" s="650" t="s">
        <v>3038</v>
      </c>
      <c r="C754" s="650">
        <v>89301042</v>
      </c>
      <c r="D754" s="729" t="s">
        <v>5236</v>
      </c>
      <c r="E754" s="730" t="s">
        <v>3389</v>
      </c>
      <c r="F754" s="650" t="s">
        <v>3365</v>
      </c>
      <c r="G754" s="650" t="s">
        <v>3823</v>
      </c>
      <c r="H754" s="650" t="s">
        <v>597</v>
      </c>
      <c r="I754" s="650" t="s">
        <v>4040</v>
      </c>
      <c r="J754" s="650" t="s">
        <v>4041</v>
      </c>
      <c r="K754" s="650" t="s">
        <v>4042</v>
      </c>
      <c r="L754" s="651">
        <v>2284</v>
      </c>
      <c r="M754" s="651">
        <v>2284</v>
      </c>
      <c r="N754" s="650">
        <v>1</v>
      </c>
      <c r="O754" s="731">
        <v>1</v>
      </c>
      <c r="P754" s="651">
        <v>2284</v>
      </c>
      <c r="Q754" s="666">
        <v>1</v>
      </c>
      <c r="R754" s="650">
        <v>1</v>
      </c>
      <c r="S754" s="666">
        <v>1</v>
      </c>
      <c r="T754" s="731">
        <v>1</v>
      </c>
      <c r="U754" s="689">
        <v>1</v>
      </c>
    </row>
    <row r="755" spans="1:21" ht="14.4" customHeight="1" x14ac:dyDescent="0.3">
      <c r="A755" s="649">
        <v>4</v>
      </c>
      <c r="B755" s="650" t="s">
        <v>3038</v>
      </c>
      <c r="C755" s="650">
        <v>89301042</v>
      </c>
      <c r="D755" s="729" t="s">
        <v>5236</v>
      </c>
      <c r="E755" s="730" t="s">
        <v>3389</v>
      </c>
      <c r="F755" s="650" t="s">
        <v>3365</v>
      </c>
      <c r="G755" s="650" t="s">
        <v>3823</v>
      </c>
      <c r="H755" s="650" t="s">
        <v>597</v>
      </c>
      <c r="I755" s="650" t="s">
        <v>4043</v>
      </c>
      <c r="J755" s="650" t="s">
        <v>4041</v>
      </c>
      <c r="K755" s="650" t="s">
        <v>4044</v>
      </c>
      <c r="L755" s="651">
        <v>2284</v>
      </c>
      <c r="M755" s="651">
        <v>18272</v>
      </c>
      <c r="N755" s="650">
        <v>8</v>
      </c>
      <c r="O755" s="731">
        <v>4</v>
      </c>
      <c r="P755" s="651">
        <v>18272</v>
      </c>
      <c r="Q755" s="666">
        <v>1</v>
      </c>
      <c r="R755" s="650">
        <v>8</v>
      </c>
      <c r="S755" s="666">
        <v>1</v>
      </c>
      <c r="T755" s="731">
        <v>4</v>
      </c>
      <c r="U755" s="689">
        <v>1</v>
      </c>
    </row>
    <row r="756" spans="1:21" ht="14.4" customHeight="1" x14ac:dyDescent="0.3">
      <c r="A756" s="649">
        <v>4</v>
      </c>
      <c r="B756" s="650" t="s">
        <v>3038</v>
      </c>
      <c r="C756" s="650">
        <v>89301042</v>
      </c>
      <c r="D756" s="729" t="s">
        <v>5236</v>
      </c>
      <c r="E756" s="730" t="s">
        <v>3389</v>
      </c>
      <c r="F756" s="650" t="s">
        <v>3365</v>
      </c>
      <c r="G756" s="650" t="s">
        <v>3823</v>
      </c>
      <c r="H756" s="650" t="s">
        <v>597</v>
      </c>
      <c r="I756" s="650" t="s">
        <v>4045</v>
      </c>
      <c r="J756" s="650" t="s">
        <v>4046</v>
      </c>
      <c r="K756" s="650" t="s">
        <v>4047</v>
      </c>
      <c r="L756" s="651">
        <v>3000</v>
      </c>
      <c r="M756" s="651">
        <v>24000</v>
      </c>
      <c r="N756" s="650">
        <v>8</v>
      </c>
      <c r="O756" s="731">
        <v>3</v>
      </c>
      <c r="P756" s="651">
        <v>24000</v>
      </c>
      <c r="Q756" s="666">
        <v>1</v>
      </c>
      <c r="R756" s="650">
        <v>8</v>
      </c>
      <c r="S756" s="666">
        <v>1</v>
      </c>
      <c r="T756" s="731">
        <v>3</v>
      </c>
      <c r="U756" s="689">
        <v>1</v>
      </c>
    </row>
    <row r="757" spans="1:21" ht="14.4" customHeight="1" x14ac:dyDescent="0.3">
      <c r="A757" s="649">
        <v>4</v>
      </c>
      <c r="B757" s="650" t="s">
        <v>3038</v>
      </c>
      <c r="C757" s="650">
        <v>89301042</v>
      </c>
      <c r="D757" s="729" t="s">
        <v>5236</v>
      </c>
      <c r="E757" s="730" t="s">
        <v>3389</v>
      </c>
      <c r="F757" s="650" t="s">
        <v>3365</v>
      </c>
      <c r="G757" s="650" t="s">
        <v>3823</v>
      </c>
      <c r="H757" s="650" t="s">
        <v>597</v>
      </c>
      <c r="I757" s="650" t="s">
        <v>4048</v>
      </c>
      <c r="J757" s="650" t="s">
        <v>4049</v>
      </c>
      <c r="K757" s="650" t="s">
        <v>4050</v>
      </c>
      <c r="L757" s="651">
        <v>761.3</v>
      </c>
      <c r="M757" s="651">
        <v>4567.7999999999993</v>
      </c>
      <c r="N757" s="650">
        <v>6</v>
      </c>
      <c r="O757" s="731">
        <v>1</v>
      </c>
      <c r="P757" s="651">
        <v>4567.7999999999993</v>
      </c>
      <c r="Q757" s="666">
        <v>1</v>
      </c>
      <c r="R757" s="650">
        <v>6</v>
      </c>
      <c r="S757" s="666">
        <v>1</v>
      </c>
      <c r="T757" s="731">
        <v>1</v>
      </c>
      <c r="U757" s="689">
        <v>1</v>
      </c>
    </row>
    <row r="758" spans="1:21" ht="14.4" customHeight="1" x14ac:dyDescent="0.3">
      <c r="A758" s="649">
        <v>4</v>
      </c>
      <c r="B758" s="650" t="s">
        <v>3038</v>
      </c>
      <c r="C758" s="650">
        <v>89301042</v>
      </c>
      <c r="D758" s="729" t="s">
        <v>5236</v>
      </c>
      <c r="E758" s="730" t="s">
        <v>3389</v>
      </c>
      <c r="F758" s="650" t="s">
        <v>3365</v>
      </c>
      <c r="G758" s="650" t="s">
        <v>3823</v>
      </c>
      <c r="H758" s="650" t="s">
        <v>597</v>
      </c>
      <c r="I758" s="650" t="s">
        <v>4051</v>
      </c>
      <c r="J758" s="650" t="s">
        <v>4052</v>
      </c>
      <c r="K758" s="650" t="s">
        <v>4053</v>
      </c>
      <c r="L758" s="651">
        <v>761.3</v>
      </c>
      <c r="M758" s="651">
        <v>4567.7999999999993</v>
      </c>
      <c r="N758" s="650">
        <v>6</v>
      </c>
      <c r="O758" s="731">
        <v>1</v>
      </c>
      <c r="P758" s="651">
        <v>4567.7999999999993</v>
      </c>
      <c r="Q758" s="666">
        <v>1</v>
      </c>
      <c r="R758" s="650">
        <v>6</v>
      </c>
      <c r="S758" s="666">
        <v>1</v>
      </c>
      <c r="T758" s="731">
        <v>1</v>
      </c>
      <c r="U758" s="689">
        <v>1</v>
      </c>
    </row>
    <row r="759" spans="1:21" ht="14.4" customHeight="1" x14ac:dyDescent="0.3">
      <c r="A759" s="649">
        <v>4</v>
      </c>
      <c r="B759" s="650" t="s">
        <v>3038</v>
      </c>
      <c r="C759" s="650">
        <v>89301042</v>
      </c>
      <c r="D759" s="729" t="s">
        <v>5236</v>
      </c>
      <c r="E759" s="730" t="s">
        <v>3389</v>
      </c>
      <c r="F759" s="650" t="s">
        <v>3365</v>
      </c>
      <c r="G759" s="650" t="s">
        <v>3823</v>
      </c>
      <c r="H759" s="650" t="s">
        <v>597</v>
      </c>
      <c r="I759" s="650" t="s">
        <v>4054</v>
      </c>
      <c r="J759" s="650" t="s">
        <v>4055</v>
      </c>
      <c r="K759" s="650" t="s">
        <v>4056</v>
      </c>
      <c r="L759" s="651">
        <v>1500.3</v>
      </c>
      <c r="M759" s="651">
        <v>69013.799999999988</v>
      </c>
      <c r="N759" s="650">
        <v>46</v>
      </c>
      <c r="O759" s="731">
        <v>9</v>
      </c>
      <c r="P759" s="651">
        <v>69013.799999999988</v>
      </c>
      <c r="Q759" s="666">
        <v>1</v>
      </c>
      <c r="R759" s="650">
        <v>46</v>
      </c>
      <c r="S759" s="666">
        <v>1</v>
      </c>
      <c r="T759" s="731">
        <v>9</v>
      </c>
      <c r="U759" s="689">
        <v>1</v>
      </c>
    </row>
    <row r="760" spans="1:21" ht="14.4" customHeight="1" x14ac:dyDescent="0.3">
      <c r="A760" s="649">
        <v>4</v>
      </c>
      <c r="B760" s="650" t="s">
        <v>3038</v>
      </c>
      <c r="C760" s="650">
        <v>89301042</v>
      </c>
      <c r="D760" s="729" t="s">
        <v>5236</v>
      </c>
      <c r="E760" s="730" t="s">
        <v>3389</v>
      </c>
      <c r="F760" s="650" t="s">
        <v>3365</v>
      </c>
      <c r="G760" s="650" t="s">
        <v>3823</v>
      </c>
      <c r="H760" s="650" t="s">
        <v>597</v>
      </c>
      <c r="I760" s="650" t="s">
        <v>4402</v>
      </c>
      <c r="J760" s="650" t="s">
        <v>4403</v>
      </c>
      <c r="K760" s="650" t="s">
        <v>4404</v>
      </c>
      <c r="L760" s="651">
        <v>835.78</v>
      </c>
      <c r="M760" s="651">
        <v>2507.34</v>
      </c>
      <c r="N760" s="650">
        <v>3</v>
      </c>
      <c r="O760" s="731">
        <v>1</v>
      </c>
      <c r="P760" s="651">
        <v>2507.34</v>
      </c>
      <c r="Q760" s="666">
        <v>1</v>
      </c>
      <c r="R760" s="650">
        <v>3</v>
      </c>
      <c r="S760" s="666">
        <v>1</v>
      </c>
      <c r="T760" s="731">
        <v>1</v>
      </c>
      <c r="U760" s="689">
        <v>1</v>
      </c>
    </row>
    <row r="761" spans="1:21" ht="14.4" customHeight="1" x14ac:dyDescent="0.3">
      <c r="A761" s="649">
        <v>4</v>
      </c>
      <c r="B761" s="650" t="s">
        <v>3038</v>
      </c>
      <c r="C761" s="650">
        <v>89301042</v>
      </c>
      <c r="D761" s="729" t="s">
        <v>5236</v>
      </c>
      <c r="E761" s="730" t="s">
        <v>3389</v>
      </c>
      <c r="F761" s="650" t="s">
        <v>3365</v>
      </c>
      <c r="G761" s="650" t="s">
        <v>3823</v>
      </c>
      <c r="H761" s="650" t="s">
        <v>597</v>
      </c>
      <c r="I761" s="650" t="s">
        <v>4057</v>
      </c>
      <c r="J761" s="650" t="s">
        <v>4058</v>
      </c>
      <c r="K761" s="650" t="s">
        <v>4059</v>
      </c>
      <c r="L761" s="651">
        <v>3000</v>
      </c>
      <c r="M761" s="651">
        <v>3000</v>
      </c>
      <c r="N761" s="650">
        <v>1</v>
      </c>
      <c r="O761" s="731">
        <v>1</v>
      </c>
      <c r="P761" s="651">
        <v>3000</v>
      </c>
      <c r="Q761" s="666">
        <v>1</v>
      </c>
      <c r="R761" s="650">
        <v>1</v>
      </c>
      <c r="S761" s="666">
        <v>1</v>
      </c>
      <c r="T761" s="731">
        <v>1</v>
      </c>
      <c r="U761" s="689">
        <v>1</v>
      </c>
    </row>
    <row r="762" spans="1:21" ht="14.4" customHeight="1" x14ac:dyDescent="0.3">
      <c r="A762" s="649">
        <v>4</v>
      </c>
      <c r="B762" s="650" t="s">
        <v>3038</v>
      </c>
      <c r="C762" s="650">
        <v>89301042</v>
      </c>
      <c r="D762" s="729" t="s">
        <v>5236</v>
      </c>
      <c r="E762" s="730" t="s">
        <v>3389</v>
      </c>
      <c r="F762" s="650" t="s">
        <v>3365</v>
      </c>
      <c r="G762" s="650" t="s">
        <v>3823</v>
      </c>
      <c r="H762" s="650" t="s">
        <v>597</v>
      </c>
      <c r="I762" s="650" t="s">
        <v>4060</v>
      </c>
      <c r="J762" s="650" t="s">
        <v>4061</v>
      </c>
      <c r="K762" s="650" t="s">
        <v>4062</v>
      </c>
      <c r="L762" s="651">
        <v>1500</v>
      </c>
      <c r="M762" s="651">
        <v>1500</v>
      </c>
      <c r="N762" s="650">
        <v>1</v>
      </c>
      <c r="O762" s="731">
        <v>1</v>
      </c>
      <c r="P762" s="651">
        <v>1500</v>
      </c>
      <c r="Q762" s="666">
        <v>1</v>
      </c>
      <c r="R762" s="650">
        <v>1</v>
      </c>
      <c r="S762" s="666">
        <v>1</v>
      </c>
      <c r="T762" s="731">
        <v>1</v>
      </c>
      <c r="U762" s="689">
        <v>1</v>
      </c>
    </row>
    <row r="763" spans="1:21" ht="14.4" customHeight="1" x14ac:dyDescent="0.3">
      <c r="A763" s="649">
        <v>4</v>
      </c>
      <c r="B763" s="650" t="s">
        <v>3038</v>
      </c>
      <c r="C763" s="650">
        <v>89301042</v>
      </c>
      <c r="D763" s="729" t="s">
        <v>5236</v>
      </c>
      <c r="E763" s="730" t="s">
        <v>3389</v>
      </c>
      <c r="F763" s="650" t="s">
        <v>3365</v>
      </c>
      <c r="G763" s="650" t="s">
        <v>3823</v>
      </c>
      <c r="H763" s="650" t="s">
        <v>597</v>
      </c>
      <c r="I763" s="650" t="s">
        <v>4063</v>
      </c>
      <c r="J763" s="650" t="s">
        <v>4064</v>
      </c>
      <c r="K763" s="650" t="s">
        <v>4065</v>
      </c>
      <c r="L763" s="651">
        <v>198.08</v>
      </c>
      <c r="M763" s="651">
        <v>2575.04</v>
      </c>
      <c r="N763" s="650">
        <v>13</v>
      </c>
      <c r="O763" s="731">
        <v>10</v>
      </c>
      <c r="P763" s="651">
        <v>2178.88</v>
      </c>
      <c r="Q763" s="666">
        <v>0.84615384615384626</v>
      </c>
      <c r="R763" s="650">
        <v>11</v>
      </c>
      <c r="S763" s="666">
        <v>0.84615384615384615</v>
      </c>
      <c r="T763" s="731">
        <v>8</v>
      </c>
      <c r="U763" s="689">
        <v>0.8</v>
      </c>
    </row>
    <row r="764" spans="1:21" ht="14.4" customHeight="1" x14ac:dyDescent="0.3">
      <c r="A764" s="649">
        <v>4</v>
      </c>
      <c r="B764" s="650" t="s">
        <v>3038</v>
      </c>
      <c r="C764" s="650">
        <v>89301042</v>
      </c>
      <c r="D764" s="729" t="s">
        <v>5236</v>
      </c>
      <c r="E764" s="730" t="s">
        <v>3389</v>
      </c>
      <c r="F764" s="650" t="s">
        <v>3365</v>
      </c>
      <c r="G764" s="650" t="s">
        <v>3823</v>
      </c>
      <c r="H764" s="650" t="s">
        <v>597</v>
      </c>
      <c r="I764" s="650" t="s">
        <v>4066</v>
      </c>
      <c r="J764" s="650" t="s">
        <v>4067</v>
      </c>
      <c r="K764" s="650" t="s">
        <v>4068</v>
      </c>
      <c r="L764" s="651">
        <v>1500</v>
      </c>
      <c r="M764" s="651">
        <v>36000</v>
      </c>
      <c r="N764" s="650">
        <v>24</v>
      </c>
      <c r="O764" s="731">
        <v>3</v>
      </c>
      <c r="P764" s="651">
        <v>36000</v>
      </c>
      <c r="Q764" s="666">
        <v>1</v>
      </c>
      <c r="R764" s="650">
        <v>24</v>
      </c>
      <c r="S764" s="666">
        <v>1</v>
      </c>
      <c r="T764" s="731">
        <v>3</v>
      </c>
      <c r="U764" s="689">
        <v>1</v>
      </c>
    </row>
    <row r="765" spans="1:21" ht="14.4" customHeight="1" x14ac:dyDescent="0.3">
      <c r="A765" s="649">
        <v>4</v>
      </c>
      <c r="B765" s="650" t="s">
        <v>3038</v>
      </c>
      <c r="C765" s="650">
        <v>89301042</v>
      </c>
      <c r="D765" s="729" t="s">
        <v>5236</v>
      </c>
      <c r="E765" s="730" t="s">
        <v>3389</v>
      </c>
      <c r="F765" s="650" t="s">
        <v>3365</v>
      </c>
      <c r="G765" s="650" t="s">
        <v>3823</v>
      </c>
      <c r="H765" s="650" t="s">
        <v>597</v>
      </c>
      <c r="I765" s="650" t="s">
        <v>4069</v>
      </c>
      <c r="J765" s="650" t="s">
        <v>4067</v>
      </c>
      <c r="K765" s="650" t="s">
        <v>4070</v>
      </c>
      <c r="L765" s="651">
        <v>1500</v>
      </c>
      <c r="M765" s="651">
        <v>52500</v>
      </c>
      <c r="N765" s="650">
        <v>35</v>
      </c>
      <c r="O765" s="731">
        <v>7</v>
      </c>
      <c r="P765" s="651">
        <v>52500</v>
      </c>
      <c r="Q765" s="666">
        <v>1</v>
      </c>
      <c r="R765" s="650">
        <v>35</v>
      </c>
      <c r="S765" s="666">
        <v>1</v>
      </c>
      <c r="T765" s="731">
        <v>7</v>
      </c>
      <c r="U765" s="689">
        <v>1</v>
      </c>
    </row>
    <row r="766" spans="1:21" ht="14.4" customHeight="1" x14ac:dyDescent="0.3">
      <c r="A766" s="649">
        <v>4</v>
      </c>
      <c r="B766" s="650" t="s">
        <v>3038</v>
      </c>
      <c r="C766" s="650">
        <v>89301042</v>
      </c>
      <c r="D766" s="729" t="s">
        <v>5236</v>
      </c>
      <c r="E766" s="730" t="s">
        <v>3389</v>
      </c>
      <c r="F766" s="650" t="s">
        <v>3365</v>
      </c>
      <c r="G766" s="650" t="s">
        <v>3823</v>
      </c>
      <c r="H766" s="650" t="s">
        <v>597</v>
      </c>
      <c r="I766" s="650" t="s">
        <v>4405</v>
      </c>
      <c r="J766" s="650" t="s">
        <v>4406</v>
      </c>
      <c r="K766" s="650" t="s">
        <v>4407</v>
      </c>
      <c r="L766" s="651">
        <v>5343.9</v>
      </c>
      <c r="M766" s="651">
        <v>26719.5</v>
      </c>
      <c r="N766" s="650">
        <v>5</v>
      </c>
      <c r="O766" s="731">
        <v>2</v>
      </c>
      <c r="P766" s="651">
        <v>26719.5</v>
      </c>
      <c r="Q766" s="666">
        <v>1</v>
      </c>
      <c r="R766" s="650">
        <v>5</v>
      </c>
      <c r="S766" s="666">
        <v>1</v>
      </c>
      <c r="T766" s="731">
        <v>2</v>
      </c>
      <c r="U766" s="689">
        <v>1</v>
      </c>
    </row>
    <row r="767" spans="1:21" ht="14.4" customHeight="1" x14ac:dyDescent="0.3">
      <c r="A767" s="649">
        <v>4</v>
      </c>
      <c r="B767" s="650" t="s">
        <v>3038</v>
      </c>
      <c r="C767" s="650">
        <v>89301042</v>
      </c>
      <c r="D767" s="729" t="s">
        <v>5236</v>
      </c>
      <c r="E767" s="730" t="s">
        <v>3389</v>
      </c>
      <c r="F767" s="650" t="s">
        <v>3365</v>
      </c>
      <c r="G767" s="650" t="s">
        <v>3823</v>
      </c>
      <c r="H767" s="650" t="s">
        <v>597</v>
      </c>
      <c r="I767" s="650" t="s">
        <v>4071</v>
      </c>
      <c r="J767" s="650" t="s">
        <v>4072</v>
      </c>
      <c r="K767" s="650" t="s">
        <v>4073</v>
      </c>
      <c r="L767" s="651">
        <v>159.5</v>
      </c>
      <c r="M767" s="651">
        <v>2871</v>
      </c>
      <c r="N767" s="650">
        <v>18</v>
      </c>
      <c r="O767" s="731">
        <v>16</v>
      </c>
      <c r="P767" s="651">
        <v>638</v>
      </c>
      <c r="Q767" s="666">
        <v>0.22222222222222221</v>
      </c>
      <c r="R767" s="650">
        <v>4</v>
      </c>
      <c r="S767" s="666">
        <v>0.22222222222222221</v>
      </c>
      <c r="T767" s="731">
        <v>4</v>
      </c>
      <c r="U767" s="689">
        <v>0.25</v>
      </c>
    </row>
    <row r="768" spans="1:21" ht="14.4" customHeight="1" x14ac:dyDescent="0.3">
      <c r="A768" s="649">
        <v>4</v>
      </c>
      <c r="B768" s="650" t="s">
        <v>3038</v>
      </c>
      <c r="C768" s="650">
        <v>89301042</v>
      </c>
      <c r="D768" s="729" t="s">
        <v>5236</v>
      </c>
      <c r="E768" s="730" t="s">
        <v>3389</v>
      </c>
      <c r="F768" s="650" t="s">
        <v>3365</v>
      </c>
      <c r="G768" s="650" t="s">
        <v>3823</v>
      </c>
      <c r="H768" s="650" t="s">
        <v>597</v>
      </c>
      <c r="I768" s="650" t="s">
        <v>4408</v>
      </c>
      <c r="J768" s="650" t="s">
        <v>4409</v>
      </c>
      <c r="K768" s="650" t="s">
        <v>4410</v>
      </c>
      <c r="L768" s="651">
        <v>153.5</v>
      </c>
      <c r="M768" s="651">
        <v>767.5</v>
      </c>
      <c r="N768" s="650">
        <v>5</v>
      </c>
      <c r="O768" s="731">
        <v>2</v>
      </c>
      <c r="P768" s="651"/>
      <c r="Q768" s="666">
        <v>0</v>
      </c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4</v>
      </c>
      <c r="B769" s="650" t="s">
        <v>3038</v>
      </c>
      <c r="C769" s="650">
        <v>89301042</v>
      </c>
      <c r="D769" s="729" t="s">
        <v>5236</v>
      </c>
      <c r="E769" s="730" t="s">
        <v>3389</v>
      </c>
      <c r="F769" s="650" t="s">
        <v>3365</v>
      </c>
      <c r="G769" s="650" t="s">
        <v>3823</v>
      </c>
      <c r="H769" s="650" t="s">
        <v>597</v>
      </c>
      <c r="I769" s="650" t="s">
        <v>4077</v>
      </c>
      <c r="J769" s="650" t="s">
        <v>3872</v>
      </c>
      <c r="K769" s="650" t="s">
        <v>4078</v>
      </c>
      <c r="L769" s="651">
        <v>498.24</v>
      </c>
      <c r="M769" s="651">
        <v>498.24</v>
      </c>
      <c r="N769" s="650">
        <v>1</v>
      </c>
      <c r="O769" s="731">
        <v>1</v>
      </c>
      <c r="P769" s="651"/>
      <c r="Q769" s="666">
        <v>0</v>
      </c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4</v>
      </c>
      <c r="B770" s="650" t="s">
        <v>3038</v>
      </c>
      <c r="C770" s="650">
        <v>89301042</v>
      </c>
      <c r="D770" s="729" t="s">
        <v>5236</v>
      </c>
      <c r="E770" s="730" t="s">
        <v>3389</v>
      </c>
      <c r="F770" s="650" t="s">
        <v>3365</v>
      </c>
      <c r="G770" s="650" t="s">
        <v>3823</v>
      </c>
      <c r="H770" s="650" t="s">
        <v>597</v>
      </c>
      <c r="I770" s="650" t="s">
        <v>4411</v>
      </c>
      <c r="J770" s="650" t="s">
        <v>4101</v>
      </c>
      <c r="K770" s="650" t="s">
        <v>4167</v>
      </c>
      <c r="L770" s="651">
        <v>2304</v>
      </c>
      <c r="M770" s="651">
        <v>6912</v>
      </c>
      <c r="N770" s="650">
        <v>3</v>
      </c>
      <c r="O770" s="731">
        <v>2</v>
      </c>
      <c r="P770" s="651">
        <v>6912</v>
      </c>
      <c r="Q770" s="666">
        <v>1</v>
      </c>
      <c r="R770" s="650">
        <v>3</v>
      </c>
      <c r="S770" s="666">
        <v>1</v>
      </c>
      <c r="T770" s="731">
        <v>2</v>
      </c>
      <c r="U770" s="689">
        <v>1</v>
      </c>
    </row>
    <row r="771" spans="1:21" ht="14.4" customHeight="1" x14ac:dyDescent="0.3">
      <c r="A771" s="649">
        <v>4</v>
      </c>
      <c r="B771" s="650" t="s">
        <v>3038</v>
      </c>
      <c r="C771" s="650">
        <v>89301042</v>
      </c>
      <c r="D771" s="729" t="s">
        <v>5236</v>
      </c>
      <c r="E771" s="730" t="s">
        <v>3389</v>
      </c>
      <c r="F771" s="650" t="s">
        <v>3365</v>
      </c>
      <c r="G771" s="650" t="s">
        <v>3823</v>
      </c>
      <c r="H771" s="650" t="s">
        <v>597</v>
      </c>
      <c r="I771" s="650" t="s">
        <v>4412</v>
      </c>
      <c r="J771" s="650" t="s">
        <v>4101</v>
      </c>
      <c r="K771" s="650" t="s">
        <v>4413</v>
      </c>
      <c r="L771" s="651">
        <v>2816</v>
      </c>
      <c r="M771" s="651">
        <v>42240</v>
      </c>
      <c r="N771" s="650">
        <v>15</v>
      </c>
      <c r="O771" s="731">
        <v>2</v>
      </c>
      <c r="P771" s="651">
        <v>42240</v>
      </c>
      <c r="Q771" s="666">
        <v>1</v>
      </c>
      <c r="R771" s="650">
        <v>15</v>
      </c>
      <c r="S771" s="666">
        <v>1</v>
      </c>
      <c r="T771" s="731">
        <v>2</v>
      </c>
      <c r="U771" s="689">
        <v>1</v>
      </c>
    </row>
    <row r="772" spans="1:21" ht="14.4" customHeight="1" x14ac:dyDescent="0.3">
      <c r="A772" s="649">
        <v>4</v>
      </c>
      <c r="B772" s="650" t="s">
        <v>3038</v>
      </c>
      <c r="C772" s="650">
        <v>89301042</v>
      </c>
      <c r="D772" s="729" t="s">
        <v>5236</v>
      </c>
      <c r="E772" s="730" t="s">
        <v>3389</v>
      </c>
      <c r="F772" s="650" t="s">
        <v>3365</v>
      </c>
      <c r="G772" s="650" t="s">
        <v>3823</v>
      </c>
      <c r="H772" s="650" t="s">
        <v>597</v>
      </c>
      <c r="I772" s="650" t="s">
        <v>4079</v>
      </c>
      <c r="J772" s="650" t="s">
        <v>4082</v>
      </c>
      <c r="K772" s="650" t="s">
        <v>4083</v>
      </c>
      <c r="L772" s="651">
        <v>1080</v>
      </c>
      <c r="M772" s="651">
        <v>1080</v>
      </c>
      <c r="N772" s="650">
        <v>1</v>
      </c>
      <c r="O772" s="731">
        <v>1</v>
      </c>
      <c r="P772" s="651">
        <v>1080</v>
      </c>
      <c r="Q772" s="666">
        <v>1</v>
      </c>
      <c r="R772" s="650">
        <v>1</v>
      </c>
      <c r="S772" s="666">
        <v>1</v>
      </c>
      <c r="T772" s="731">
        <v>1</v>
      </c>
      <c r="U772" s="689">
        <v>1</v>
      </c>
    </row>
    <row r="773" spans="1:21" ht="14.4" customHeight="1" x14ac:dyDescent="0.3">
      <c r="A773" s="649">
        <v>4</v>
      </c>
      <c r="B773" s="650" t="s">
        <v>3038</v>
      </c>
      <c r="C773" s="650">
        <v>89301042</v>
      </c>
      <c r="D773" s="729" t="s">
        <v>5236</v>
      </c>
      <c r="E773" s="730" t="s">
        <v>3389</v>
      </c>
      <c r="F773" s="650" t="s">
        <v>3365</v>
      </c>
      <c r="G773" s="650" t="s">
        <v>3823</v>
      </c>
      <c r="H773" s="650" t="s">
        <v>597</v>
      </c>
      <c r="I773" s="650" t="s">
        <v>4079</v>
      </c>
      <c r="J773" s="650" t="s">
        <v>4082</v>
      </c>
      <c r="K773" s="650" t="s">
        <v>4083</v>
      </c>
      <c r="L773" s="651">
        <v>540</v>
      </c>
      <c r="M773" s="651">
        <v>1620</v>
      </c>
      <c r="N773" s="650">
        <v>3</v>
      </c>
      <c r="O773" s="731">
        <v>3</v>
      </c>
      <c r="P773" s="651">
        <v>1620</v>
      </c>
      <c r="Q773" s="666">
        <v>1</v>
      </c>
      <c r="R773" s="650">
        <v>3</v>
      </c>
      <c r="S773" s="666">
        <v>1</v>
      </c>
      <c r="T773" s="731">
        <v>3</v>
      </c>
      <c r="U773" s="689">
        <v>1</v>
      </c>
    </row>
    <row r="774" spans="1:21" ht="14.4" customHeight="1" x14ac:dyDescent="0.3">
      <c r="A774" s="649">
        <v>4</v>
      </c>
      <c r="B774" s="650" t="s">
        <v>3038</v>
      </c>
      <c r="C774" s="650">
        <v>89301042</v>
      </c>
      <c r="D774" s="729" t="s">
        <v>5236</v>
      </c>
      <c r="E774" s="730" t="s">
        <v>3389</v>
      </c>
      <c r="F774" s="650" t="s">
        <v>3365</v>
      </c>
      <c r="G774" s="650" t="s">
        <v>3823</v>
      </c>
      <c r="H774" s="650" t="s">
        <v>597</v>
      </c>
      <c r="I774" s="650" t="s">
        <v>4414</v>
      </c>
      <c r="J774" s="650" t="s">
        <v>4415</v>
      </c>
      <c r="K774" s="650" t="s">
        <v>4416</v>
      </c>
      <c r="L774" s="651">
        <v>1249.73</v>
      </c>
      <c r="M774" s="651">
        <v>3749.19</v>
      </c>
      <c r="N774" s="650">
        <v>3</v>
      </c>
      <c r="O774" s="731">
        <v>1</v>
      </c>
      <c r="P774" s="651">
        <v>3749.19</v>
      </c>
      <c r="Q774" s="666">
        <v>1</v>
      </c>
      <c r="R774" s="650">
        <v>3</v>
      </c>
      <c r="S774" s="666">
        <v>1</v>
      </c>
      <c r="T774" s="731">
        <v>1</v>
      </c>
      <c r="U774" s="689">
        <v>1</v>
      </c>
    </row>
    <row r="775" spans="1:21" ht="14.4" customHeight="1" x14ac:dyDescent="0.3">
      <c r="A775" s="649">
        <v>4</v>
      </c>
      <c r="B775" s="650" t="s">
        <v>3038</v>
      </c>
      <c r="C775" s="650">
        <v>89301042</v>
      </c>
      <c r="D775" s="729" t="s">
        <v>5236</v>
      </c>
      <c r="E775" s="730" t="s">
        <v>3389</v>
      </c>
      <c r="F775" s="650" t="s">
        <v>3365</v>
      </c>
      <c r="G775" s="650" t="s">
        <v>3823</v>
      </c>
      <c r="H775" s="650" t="s">
        <v>597</v>
      </c>
      <c r="I775" s="650" t="s">
        <v>4092</v>
      </c>
      <c r="J775" s="650" t="s">
        <v>4093</v>
      </c>
      <c r="K775" s="650" t="s">
        <v>4094</v>
      </c>
      <c r="L775" s="651">
        <v>319</v>
      </c>
      <c r="M775" s="651">
        <v>2233</v>
      </c>
      <c r="N775" s="650">
        <v>7</v>
      </c>
      <c r="O775" s="731">
        <v>5</v>
      </c>
      <c r="P775" s="651">
        <v>2233</v>
      </c>
      <c r="Q775" s="666">
        <v>1</v>
      </c>
      <c r="R775" s="650">
        <v>7</v>
      </c>
      <c r="S775" s="666">
        <v>1</v>
      </c>
      <c r="T775" s="731">
        <v>5</v>
      </c>
      <c r="U775" s="689">
        <v>1</v>
      </c>
    </row>
    <row r="776" spans="1:21" ht="14.4" customHeight="1" x14ac:dyDescent="0.3">
      <c r="A776" s="649">
        <v>4</v>
      </c>
      <c r="B776" s="650" t="s">
        <v>3038</v>
      </c>
      <c r="C776" s="650">
        <v>89301042</v>
      </c>
      <c r="D776" s="729" t="s">
        <v>5236</v>
      </c>
      <c r="E776" s="730" t="s">
        <v>3389</v>
      </c>
      <c r="F776" s="650" t="s">
        <v>3365</v>
      </c>
      <c r="G776" s="650" t="s">
        <v>3823</v>
      </c>
      <c r="H776" s="650" t="s">
        <v>597</v>
      </c>
      <c r="I776" s="650" t="s">
        <v>4095</v>
      </c>
      <c r="J776" s="650" t="s">
        <v>3842</v>
      </c>
      <c r="K776" s="650" t="s">
        <v>4096</v>
      </c>
      <c r="L776" s="651">
        <v>2304</v>
      </c>
      <c r="M776" s="651">
        <v>18432</v>
      </c>
      <c r="N776" s="650">
        <v>8</v>
      </c>
      <c r="O776" s="731">
        <v>1</v>
      </c>
      <c r="P776" s="651">
        <v>18432</v>
      </c>
      <c r="Q776" s="666">
        <v>1</v>
      </c>
      <c r="R776" s="650">
        <v>8</v>
      </c>
      <c r="S776" s="666">
        <v>1</v>
      </c>
      <c r="T776" s="731">
        <v>1</v>
      </c>
      <c r="U776" s="689">
        <v>1</v>
      </c>
    </row>
    <row r="777" spans="1:21" ht="14.4" customHeight="1" x14ac:dyDescent="0.3">
      <c r="A777" s="649">
        <v>4</v>
      </c>
      <c r="B777" s="650" t="s">
        <v>3038</v>
      </c>
      <c r="C777" s="650">
        <v>89301042</v>
      </c>
      <c r="D777" s="729" t="s">
        <v>5236</v>
      </c>
      <c r="E777" s="730" t="s">
        <v>3389</v>
      </c>
      <c r="F777" s="650" t="s">
        <v>3365</v>
      </c>
      <c r="G777" s="650" t="s">
        <v>3823</v>
      </c>
      <c r="H777" s="650" t="s">
        <v>597</v>
      </c>
      <c r="I777" s="650" t="s">
        <v>4097</v>
      </c>
      <c r="J777" s="650" t="s">
        <v>4098</v>
      </c>
      <c r="K777" s="650" t="s">
        <v>4099</v>
      </c>
      <c r="L777" s="651">
        <v>479.84</v>
      </c>
      <c r="M777" s="651">
        <v>3358.8799999999997</v>
      </c>
      <c r="N777" s="650">
        <v>7</v>
      </c>
      <c r="O777" s="731">
        <v>3</v>
      </c>
      <c r="P777" s="651">
        <v>3358.8799999999997</v>
      </c>
      <c r="Q777" s="666">
        <v>1</v>
      </c>
      <c r="R777" s="650">
        <v>7</v>
      </c>
      <c r="S777" s="666">
        <v>1</v>
      </c>
      <c r="T777" s="731">
        <v>3</v>
      </c>
      <c r="U777" s="689">
        <v>1</v>
      </c>
    </row>
    <row r="778" spans="1:21" ht="14.4" customHeight="1" x14ac:dyDescent="0.3">
      <c r="A778" s="649">
        <v>4</v>
      </c>
      <c r="B778" s="650" t="s">
        <v>3038</v>
      </c>
      <c r="C778" s="650">
        <v>89301042</v>
      </c>
      <c r="D778" s="729" t="s">
        <v>5236</v>
      </c>
      <c r="E778" s="730" t="s">
        <v>3389</v>
      </c>
      <c r="F778" s="650" t="s">
        <v>3365</v>
      </c>
      <c r="G778" s="650" t="s">
        <v>3823</v>
      </c>
      <c r="H778" s="650" t="s">
        <v>597</v>
      </c>
      <c r="I778" s="650" t="s">
        <v>4417</v>
      </c>
      <c r="J778" s="650" t="s">
        <v>3860</v>
      </c>
      <c r="K778" s="650" t="s">
        <v>4418</v>
      </c>
      <c r="L778" s="651">
        <v>2444.8000000000002</v>
      </c>
      <c r="M778" s="651">
        <v>2444.8000000000002</v>
      </c>
      <c r="N778" s="650">
        <v>1</v>
      </c>
      <c r="O778" s="731">
        <v>1</v>
      </c>
      <c r="P778" s="651">
        <v>2444.8000000000002</v>
      </c>
      <c r="Q778" s="666">
        <v>1</v>
      </c>
      <c r="R778" s="650">
        <v>1</v>
      </c>
      <c r="S778" s="666">
        <v>1</v>
      </c>
      <c r="T778" s="731">
        <v>1</v>
      </c>
      <c r="U778" s="689">
        <v>1</v>
      </c>
    </row>
    <row r="779" spans="1:21" ht="14.4" customHeight="1" x14ac:dyDescent="0.3">
      <c r="A779" s="649">
        <v>4</v>
      </c>
      <c r="B779" s="650" t="s">
        <v>3038</v>
      </c>
      <c r="C779" s="650">
        <v>89301042</v>
      </c>
      <c r="D779" s="729" t="s">
        <v>5236</v>
      </c>
      <c r="E779" s="730" t="s">
        <v>3389</v>
      </c>
      <c r="F779" s="650" t="s">
        <v>3365</v>
      </c>
      <c r="G779" s="650" t="s">
        <v>3823</v>
      </c>
      <c r="H779" s="650" t="s">
        <v>597</v>
      </c>
      <c r="I779" s="650" t="s">
        <v>4419</v>
      </c>
      <c r="J779" s="650" t="s">
        <v>4420</v>
      </c>
      <c r="K779" s="650" t="s">
        <v>4421</v>
      </c>
      <c r="L779" s="651">
        <v>2253.4299999999998</v>
      </c>
      <c r="M779" s="651">
        <v>18027.439999999999</v>
      </c>
      <c r="N779" s="650">
        <v>8</v>
      </c>
      <c r="O779" s="731">
        <v>2</v>
      </c>
      <c r="P779" s="651">
        <v>18027.439999999999</v>
      </c>
      <c r="Q779" s="666">
        <v>1</v>
      </c>
      <c r="R779" s="650">
        <v>8</v>
      </c>
      <c r="S779" s="666">
        <v>1</v>
      </c>
      <c r="T779" s="731">
        <v>2</v>
      </c>
      <c r="U779" s="689">
        <v>1</v>
      </c>
    </row>
    <row r="780" spans="1:21" ht="14.4" customHeight="1" x14ac:dyDescent="0.3">
      <c r="A780" s="649">
        <v>4</v>
      </c>
      <c r="B780" s="650" t="s">
        <v>3038</v>
      </c>
      <c r="C780" s="650">
        <v>89301042</v>
      </c>
      <c r="D780" s="729" t="s">
        <v>5236</v>
      </c>
      <c r="E780" s="730" t="s">
        <v>3389</v>
      </c>
      <c r="F780" s="650" t="s">
        <v>3365</v>
      </c>
      <c r="G780" s="650" t="s">
        <v>3823</v>
      </c>
      <c r="H780" s="650" t="s">
        <v>597</v>
      </c>
      <c r="I780" s="650" t="s">
        <v>4422</v>
      </c>
      <c r="J780" s="650" t="s">
        <v>4423</v>
      </c>
      <c r="K780" s="650" t="s">
        <v>4424</v>
      </c>
      <c r="L780" s="651">
        <v>1249.73</v>
      </c>
      <c r="M780" s="651">
        <v>1249.73</v>
      </c>
      <c r="N780" s="650">
        <v>1</v>
      </c>
      <c r="O780" s="731">
        <v>1</v>
      </c>
      <c r="P780" s="651">
        <v>1249.73</v>
      </c>
      <c r="Q780" s="666">
        <v>1</v>
      </c>
      <c r="R780" s="650">
        <v>1</v>
      </c>
      <c r="S780" s="666">
        <v>1</v>
      </c>
      <c r="T780" s="731">
        <v>1</v>
      </c>
      <c r="U780" s="689">
        <v>1</v>
      </c>
    </row>
    <row r="781" spans="1:21" ht="14.4" customHeight="1" x14ac:dyDescent="0.3">
      <c r="A781" s="649">
        <v>4</v>
      </c>
      <c r="B781" s="650" t="s">
        <v>3038</v>
      </c>
      <c r="C781" s="650">
        <v>89301042</v>
      </c>
      <c r="D781" s="729" t="s">
        <v>5236</v>
      </c>
      <c r="E781" s="730" t="s">
        <v>3389</v>
      </c>
      <c r="F781" s="650" t="s">
        <v>3365</v>
      </c>
      <c r="G781" s="650" t="s">
        <v>3823</v>
      </c>
      <c r="H781" s="650" t="s">
        <v>597</v>
      </c>
      <c r="I781" s="650" t="s">
        <v>4425</v>
      </c>
      <c r="J781" s="650" t="s">
        <v>4426</v>
      </c>
      <c r="K781" s="650" t="s">
        <v>4427</v>
      </c>
      <c r="L781" s="651">
        <v>1499.96</v>
      </c>
      <c r="M781" s="651">
        <v>5999.84</v>
      </c>
      <c r="N781" s="650">
        <v>4</v>
      </c>
      <c r="O781" s="731">
        <v>1</v>
      </c>
      <c r="P781" s="651">
        <v>5999.84</v>
      </c>
      <c r="Q781" s="666">
        <v>1</v>
      </c>
      <c r="R781" s="650">
        <v>4</v>
      </c>
      <c r="S781" s="666">
        <v>1</v>
      </c>
      <c r="T781" s="731">
        <v>1</v>
      </c>
      <c r="U781" s="689">
        <v>1</v>
      </c>
    </row>
    <row r="782" spans="1:21" ht="14.4" customHeight="1" x14ac:dyDescent="0.3">
      <c r="A782" s="649">
        <v>4</v>
      </c>
      <c r="B782" s="650" t="s">
        <v>3038</v>
      </c>
      <c r="C782" s="650">
        <v>89301042</v>
      </c>
      <c r="D782" s="729" t="s">
        <v>5236</v>
      </c>
      <c r="E782" s="730" t="s">
        <v>3389</v>
      </c>
      <c r="F782" s="650" t="s">
        <v>3365</v>
      </c>
      <c r="G782" s="650" t="s">
        <v>3823</v>
      </c>
      <c r="H782" s="650" t="s">
        <v>597</v>
      </c>
      <c r="I782" s="650" t="s">
        <v>4100</v>
      </c>
      <c r="J782" s="650" t="s">
        <v>4101</v>
      </c>
      <c r="K782" s="650" t="s">
        <v>4102</v>
      </c>
      <c r="L782" s="651">
        <v>1781.3</v>
      </c>
      <c r="M782" s="651">
        <v>24938.199999999997</v>
      </c>
      <c r="N782" s="650">
        <v>14</v>
      </c>
      <c r="O782" s="731">
        <v>2</v>
      </c>
      <c r="P782" s="651">
        <v>24938.199999999997</v>
      </c>
      <c r="Q782" s="666">
        <v>1</v>
      </c>
      <c r="R782" s="650">
        <v>14</v>
      </c>
      <c r="S782" s="666">
        <v>1</v>
      </c>
      <c r="T782" s="731">
        <v>2</v>
      </c>
      <c r="U782" s="689">
        <v>1</v>
      </c>
    </row>
    <row r="783" spans="1:21" ht="14.4" customHeight="1" x14ac:dyDescent="0.3">
      <c r="A783" s="649">
        <v>4</v>
      </c>
      <c r="B783" s="650" t="s">
        <v>3038</v>
      </c>
      <c r="C783" s="650">
        <v>89301042</v>
      </c>
      <c r="D783" s="729" t="s">
        <v>5236</v>
      </c>
      <c r="E783" s="730" t="s">
        <v>3389</v>
      </c>
      <c r="F783" s="650" t="s">
        <v>3365</v>
      </c>
      <c r="G783" s="650" t="s">
        <v>3823</v>
      </c>
      <c r="H783" s="650" t="s">
        <v>597</v>
      </c>
      <c r="I783" s="650" t="s">
        <v>4103</v>
      </c>
      <c r="J783" s="650" t="s">
        <v>3960</v>
      </c>
      <c r="K783" s="650" t="s">
        <v>4104</v>
      </c>
      <c r="L783" s="651">
        <v>1987.45</v>
      </c>
      <c r="M783" s="651">
        <v>33786.650000000009</v>
      </c>
      <c r="N783" s="650">
        <v>17</v>
      </c>
      <c r="O783" s="731">
        <v>6</v>
      </c>
      <c r="P783" s="651">
        <v>33786.650000000009</v>
      </c>
      <c r="Q783" s="666">
        <v>1</v>
      </c>
      <c r="R783" s="650">
        <v>17</v>
      </c>
      <c r="S783" s="666">
        <v>1</v>
      </c>
      <c r="T783" s="731">
        <v>6</v>
      </c>
      <c r="U783" s="689">
        <v>1</v>
      </c>
    </row>
    <row r="784" spans="1:21" ht="14.4" customHeight="1" x14ac:dyDescent="0.3">
      <c r="A784" s="649">
        <v>4</v>
      </c>
      <c r="B784" s="650" t="s">
        <v>3038</v>
      </c>
      <c r="C784" s="650">
        <v>89301042</v>
      </c>
      <c r="D784" s="729" t="s">
        <v>5236</v>
      </c>
      <c r="E784" s="730" t="s">
        <v>3389</v>
      </c>
      <c r="F784" s="650" t="s">
        <v>3365</v>
      </c>
      <c r="G784" s="650" t="s">
        <v>3823</v>
      </c>
      <c r="H784" s="650" t="s">
        <v>597</v>
      </c>
      <c r="I784" s="650" t="s">
        <v>4105</v>
      </c>
      <c r="J784" s="650" t="s">
        <v>3965</v>
      </c>
      <c r="K784" s="650" t="s">
        <v>4106</v>
      </c>
      <c r="L784" s="651">
        <v>711.08</v>
      </c>
      <c r="M784" s="651">
        <v>19910.240000000002</v>
      </c>
      <c r="N784" s="650">
        <v>28</v>
      </c>
      <c r="O784" s="731">
        <v>5</v>
      </c>
      <c r="P784" s="651">
        <v>19910.240000000002</v>
      </c>
      <c r="Q784" s="666">
        <v>1</v>
      </c>
      <c r="R784" s="650">
        <v>28</v>
      </c>
      <c r="S784" s="666">
        <v>1</v>
      </c>
      <c r="T784" s="731">
        <v>5</v>
      </c>
      <c r="U784" s="689">
        <v>1</v>
      </c>
    </row>
    <row r="785" spans="1:21" ht="14.4" customHeight="1" x14ac:dyDescent="0.3">
      <c r="A785" s="649">
        <v>4</v>
      </c>
      <c r="B785" s="650" t="s">
        <v>3038</v>
      </c>
      <c r="C785" s="650">
        <v>89301042</v>
      </c>
      <c r="D785" s="729" t="s">
        <v>5236</v>
      </c>
      <c r="E785" s="730" t="s">
        <v>3389</v>
      </c>
      <c r="F785" s="650" t="s">
        <v>3365</v>
      </c>
      <c r="G785" s="650" t="s">
        <v>3823</v>
      </c>
      <c r="H785" s="650" t="s">
        <v>597</v>
      </c>
      <c r="I785" s="650" t="s">
        <v>4428</v>
      </c>
      <c r="J785" s="650" t="s">
        <v>4429</v>
      </c>
      <c r="K785" s="650" t="s">
        <v>4430</v>
      </c>
      <c r="L785" s="651">
        <v>5343.9</v>
      </c>
      <c r="M785" s="651">
        <v>16031.699999999999</v>
      </c>
      <c r="N785" s="650">
        <v>3</v>
      </c>
      <c r="O785" s="731">
        <v>1</v>
      </c>
      <c r="P785" s="651"/>
      <c r="Q785" s="666">
        <v>0</v>
      </c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4</v>
      </c>
      <c r="B786" s="650" t="s">
        <v>3038</v>
      </c>
      <c r="C786" s="650">
        <v>89301042</v>
      </c>
      <c r="D786" s="729" t="s">
        <v>5236</v>
      </c>
      <c r="E786" s="730" t="s">
        <v>3389</v>
      </c>
      <c r="F786" s="650" t="s">
        <v>3365</v>
      </c>
      <c r="G786" s="650" t="s">
        <v>3823</v>
      </c>
      <c r="H786" s="650" t="s">
        <v>597</v>
      </c>
      <c r="I786" s="650" t="s">
        <v>4110</v>
      </c>
      <c r="J786" s="650" t="s">
        <v>4111</v>
      </c>
      <c r="K786" s="650" t="s">
        <v>4112</v>
      </c>
      <c r="L786" s="651">
        <v>429.78</v>
      </c>
      <c r="M786" s="651">
        <v>429.78</v>
      </c>
      <c r="N786" s="650">
        <v>1</v>
      </c>
      <c r="O786" s="731">
        <v>1</v>
      </c>
      <c r="P786" s="651"/>
      <c r="Q786" s="666">
        <v>0</v>
      </c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4</v>
      </c>
      <c r="B787" s="650" t="s">
        <v>3038</v>
      </c>
      <c r="C787" s="650">
        <v>89301042</v>
      </c>
      <c r="D787" s="729" t="s">
        <v>5236</v>
      </c>
      <c r="E787" s="730" t="s">
        <v>3389</v>
      </c>
      <c r="F787" s="650" t="s">
        <v>3365</v>
      </c>
      <c r="G787" s="650" t="s">
        <v>3823</v>
      </c>
      <c r="H787" s="650" t="s">
        <v>597</v>
      </c>
      <c r="I787" s="650" t="s">
        <v>4431</v>
      </c>
      <c r="J787" s="650" t="s">
        <v>4432</v>
      </c>
      <c r="K787" s="650" t="s">
        <v>4433</v>
      </c>
      <c r="L787" s="651">
        <v>2412.9</v>
      </c>
      <c r="M787" s="651">
        <v>9651.6</v>
      </c>
      <c r="N787" s="650">
        <v>4</v>
      </c>
      <c r="O787" s="731">
        <v>1</v>
      </c>
      <c r="P787" s="651"/>
      <c r="Q787" s="666">
        <v>0</v>
      </c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4</v>
      </c>
      <c r="B788" s="650" t="s">
        <v>3038</v>
      </c>
      <c r="C788" s="650">
        <v>89301042</v>
      </c>
      <c r="D788" s="729" t="s">
        <v>5236</v>
      </c>
      <c r="E788" s="730" t="s">
        <v>3389</v>
      </c>
      <c r="F788" s="650" t="s">
        <v>3365</v>
      </c>
      <c r="G788" s="650" t="s">
        <v>3823</v>
      </c>
      <c r="H788" s="650" t="s">
        <v>597</v>
      </c>
      <c r="I788" s="650" t="s">
        <v>4113</v>
      </c>
      <c r="J788" s="650" t="s">
        <v>4114</v>
      </c>
      <c r="K788" s="650" t="s">
        <v>4115</v>
      </c>
      <c r="L788" s="651">
        <v>761.3</v>
      </c>
      <c r="M788" s="651">
        <v>12942.099999999999</v>
      </c>
      <c r="N788" s="650">
        <v>17</v>
      </c>
      <c r="O788" s="731">
        <v>3</v>
      </c>
      <c r="P788" s="651">
        <v>12942.099999999999</v>
      </c>
      <c r="Q788" s="666">
        <v>1</v>
      </c>
      <c r="R788" s="650">
        <v>17</v>
      </c>
      <c r="S788" s="666">
        <v>1</v>
      </c>
      <c r="T788" s="731">
        <v>3</v>
      </c>
      <c r="U788" s="689">
        <v>1</v>
      </c>
    </row>
    <row r="789" spans="1:21" ht="14.4" customHeight="1" x14ac:dyDescent="0.3">
      <c r="A789" s="649">
        <v>4</v>
      </c>
      <c r="B789" s="650" t="s">
        <v>3038</v>
      </c>
      <c r="C789" s="650">
        <v>89301042</v>
      </c>
      <c r="D789" s="729" t="s">
        <v>5236</v>
      </c>
      <c r="E789" s="730" t="s">
        <v>3389</v>
      </c>
      <c r="F789" s="650" t="s">
        <v>3365</v>
      </c>
      <c r="G789" s="650" t="s">
        <v>3823</v>
      </c>
      <c r="H789" s="650" t="s">
        <v>597</v>
      </c>
      <c r="I789" s="650" t="s">
        <v>4434</v>
      </c>
      <c r="J789" s="650" t="s">
        <v>4435</v>
      </c>
      <c r="K789" s="650" t="s">
        <v>4436</v>
      </c>
      <c r="L789" s="651">
        <v>2833</v>
      </c>
      <c r="M789" s="651">
        <v>11332</v>
      </c>
      <c r="N789" s="650">
        <v>4</v>
      </c>
      <c r="O789" s="731">
        <v>2</v>
      </c>
      <c r="P789" s="651">
        <v>11332</v>
      </c>
      <c r="Q789" s="666">
        <v>1</v>
      </c>
      <c r="R789" s="650">
        <v>4</v>
      </c>
      <c r="S789" s="666">
        <v>1</v>
      </c>
      <c r="T789" s="731">
        <v>2</v>
      </c>
      <c r="U789" s="689">
        <v>1</v>
      </c>
    </row>
    <row r="790" spans="1:21" ht="14.4" customHeight="1" x14ac:dyDescent="0.3">
      <c r="A790" s="649">
        <v>4</v>
      </c>
      <c r="B790" s="650" t="s">
        <v>3038</v>
      </c>
      <c r="C790" s="650">
        <v>89301042</v>
      </c>
      <c r="D790" s="729" t="s">
        <v>5236</v>
      </c>
      <c r="E790" s="730" t="s">
        <v>3389</v>
      </c>
      <c r="F790" s="650" t="s">
        <v>3365</v>
      </c>
      <c r="G790" s="650" t="s">
        <v>3823</v>
      </c>
      <c r="H790" s="650" t="s">
        <v>597</v>
      </c>
      <c r="I790" s="650" t="s">
        <v>4116</v>
      </c>
      <c r="J790" s="650" t="s">
        <v>4117</v>
      </c>
      <c r="K790" s="650" t="s">
        <v>4118</v>
      </c>
      <c r="L790" s="651">
        <v>3000</v>
      </c>
      <c r="M790" s="651">
        <v>9000</v>
      </c>
      <c r="N790" s="650">
        <v>3</v>
      </c>
      <c r="O790" s="731">
        <v>1</v>
      </c>
      <c r="P790" s="651">
        <v>9000</v>
      </c>
      <c r="Q790" s="666">
        <v>1</v>
      </c>
      <c r="R790" s="650">
        <v>3</v>
      </c>
      <c r="S790" s="666">
        <v>1</v>
      </c>
      <c r="T790" s="731">
        <v>1</v>
      </c>
      <c r="U790" s="689">
        <v>1</v>
      </c>
    </row>
    <row r="791" spans="1:21" ht="14.4" customHeight="1" x14ac:dyDescent="0.3">
      <c r="A791" s="649">
        <v>4</v>
      </c>
      <c r="B791" s="650" t="s">
        <v>3038</v>
      </c>
      <c r="C791" s="650">
        <v>89301042</v>
      </c>
      <c r="D791" s="729" t="s">
        <v>5236</v>
      </c>
      <c r="E791" s="730" t="s">
        <v>3389</v>
      </c>
      <c r="F791" s="650" t="s">
        <v>3365</v>
      </c>
      <c r="G791" s="650" t="s">
        <v>3823</v>
      </c>
      <c r="H791" s="650" t="s">
        <v>597</v>
      </c>
      <c r="I791" s="650" t="s">
        <v>4119</v>
      </c>
      <c r="J791" s="650" t="s">
        <v>4117</v>
      </c>
      <c r="K791" s="650" t="s">
        <v>4120</v>
      </c>
      <c r="L791" s="651">
        <v>3000</v>
      </c>
      <c r="M791" s="651">
        <v>15000</v>
      </c>
      <c r="N791" s="650">
        <v>5</v>
      </c>
      <c r="O791" s="731">
        <v>2</v>
      </c>
      <c r="P791" s="651">
        <v>15000</v>
      </c>
      <c r="Q791" s="666">
        <v>1</v>
      </c>
      <c r="R791" s="650">
        <v>5</v>
      </c>
      <c r="S791" s="666">
        <v>1</v>
      </c>
      <c r="T791" s="731">
        <v>2</v>
      </c>
      <c r="U791" s="689">
        <v>1</v>
      </c>
    </row>
    <row r="792" spans="1:21" ht="14.4" customHeight="1" x14ac:dyDescent="0.3">
      <c r="A792" s="649">
        <v>4</v>
      </c>
      <c r="B792" s="650" t="s">
        <v>3038</v>
      </c>
      <c r="C792" s="650">
        <v>89301042</v>
      </c>
      <c r="D792" s="729" t="s">
        <v>5236</v>
      </c>
      <c r="E792" s="730" t="s">
        <v>3389</v>
      </c>
      <c r="F792" s="650" t="s">
        <v>3365</v>
      </c>
      <c r="G792" s="650" t="s">
        <v>3823</v>
      </c>
      <c r="H792" s="650" t="s">
        <v>597</v>
      </c>
      <c r="I792" s="650" t="s">
        <v>4121</v>
      </c>
      <c r="J792" s="650" t="s">
        <v>4122</v>
      </c>
      <c r="K792" s="650" t="s">
        <v>3688</v>
      </c>
      <c r="L792" s="651">
        <v>556.46</v>
      </c>
      <c r="M792" s="651">
        <v>2225.84</v>
      </c>
      <c r="N792" s="650">
        <v>4</v>
      </c>
      <c r="O792" s="731">
        <v>3</v>
      </c>
      <c r="P792" s="651">
        <v>2225.84</v>
      </c>
      <c r="Q792" s="666">
        <v>1</v>
      </c>
      <c r="R792" s="650">
        <v>4</v>
      </c>
      <c r="S792" s="666">
        <v>1</v>
      </c>
      <c r="T792" s="731">
        <v>3</v>
      </c>
      <c r="U792" s="689">
        <v>1</v>
      </c>
    </row>
    <row r="793" spans="1:21" ht="14.4" customHeight="1" x14ac:dyDescent="0.3">
      <c r="A793" s="649">
        <v>4</v>
      </c>
      <c r="B793" s="650" t="s">
        <v>3038</v>
      </c>
      <c r="C793" s="650">
        <v>89301042</v>
      </c>
      <c r="D793" s="729" t="s">
        <v>5236</v>
      </c>
      <c r="E793" s="730" t="s">
        <v>3389</v>
      </c>
      <c r="F793" s="650" t="s">
        <v>3365</v>
      </c>
      <c r="G793" s="650" t="s">
        <v>3823</v>
      </c>
      <c r="H793" s="650" t="s">
        <v>597</v>
      </c>
      <c r="I793" s="650" t="s">
        <v>4123</v>
      </c>
      <c r="J793" s="650" t="s">
        <v>4124</v>
      </c>
      <c r="K793" s="650" t="s">
        <v>4125</v>
      </c>
      <c r="L793" s="651">
        <v>1248</v>
      </c>
      <c r="M793" s="651">
        <v>9984</v>
      </c>
      <c r="N793" s="650">
        <v>8</v>
      </c>
      <c r="O793" s="731">
        <v>3</v>
      </c>
      <c r="P793" s="651">
        <v>9984</v>
      </c>
      <c r="Q793" s="666">
        <v>1</v>
      </c>
      <c r="R793" s="650">
        <v>8</v>
      </c>
      <c r="S793" s="666">
        <v>1</v>
      </c>
      <c r="T793" s="731">
        <v>3</v>
      </c>
      <c r="U793" s="689">
        <v>1</v>
      </c>
    </row>
    <row r="794" spans="1:21" ht="14.4" customHeight="1" x14ac:dyDescent="0.3">
      <c r="A794" s="649">
        <v>4</v>
      </c>
      <c r="B794" s="650" t="s">
        <v>3038</v>
      </c>
      <c r="C794" s="650">
        <v>89301042</v>
      </c>
      <c r="D794" s="729" t="s">
        <v>5236</v>
      </c>
      <c r="E794" s="730" t="s">
        <v>3389</v>
      </c>
      <c r="F794" s="650" t="s">
        <v>3365</v>
      </c>
      <c r="G794" s="650" t="s">
        <v>3823</v>
      </c>
      <c r="H794" s="650" t="s">
        <v>597</v>
      </c>
      <c r="I794" s="650" t="s">
        <v>4128</v>
      </c>
      <c r="J794" s="650" t="s">
        <v>3897</v>
      </c>
      <c r="K794" s="650" t="s">
        <v>4129</v>
      </c>
      <c r="L794" s="651">
        <v>2473.21</v>
      </c>
      <c r="M794" s="651">
        <v>4946.42</v>
      </c>
      <c r="N794" s="650">
        <v>2</v>
      </c>
      <c r="O794" s="731">
        <v>2</v>
      </c>
      <c r="P794" s="651">
        <v>4946.42</v>
      </c>
      <c r="Q794" s="666">
        <v>1</v>
      </c>
      <c r="R794" s="650">
        <v>2</v>
      </c>
      <c r="S794" s="666">
        <v>1</v>
      </c>
      <c r="T794" s="731">
        <v>2</v>
      </c>
      <c r="U794" s="689">
        <v>1</v>
      </c>
    </row>
    <row r="795" spans="1:21" ht="14.4" customHeight="1" x14ac:dyDescent="0.3">
      <c r="A795" s="649">
        <v>4</v>
      </c>
      <c r="B795" s="650" t="s">
        <v>3038</v>
      </c>
      <c r="C795" s="650">
        <v>89301042</v>
      </c>
      <c r="D795" s="729" t="s">
        <v>5236</v>
      </c>
      <c r="E795" s="730" t="s">
        <v>3389</v>
      </c>
      <c r="F795" s="650" t="s">
        <v>3365</v>
      </c>
      <c r="G795" s="650" t="s">
        <v>3823</v>
      </c>
      <c r="H795" s="650" t="s">
        <v>597</v>
      </c>
      <c r="I795" s="650" t="s">
        <v>4132</v>
      </c>
      <c r="J795" s="650" t="s">
        <v>4133</v>
      </c>
      <c r="K795" s="650" t="s">
        <v>4134</v>
      </c>
      <c r="L795" s="651">
        <v>4748.2</v>
      </c>
      <c r="M795" s="651">
        <v>23741</v>
      </c>
      <c r="N795" s="650">
        <v>5</v>
      </c>
      <c r="O795" s="731">
        <v>2</v>
      </c>
      <c r="P795" s="651">
        <v>9496.4</v>
      </c>
      <c r="Q795" s="666">
        <v>0.39999999999999997</v>
      </c>
      <c r="R795" s="650">
        <v>2</v>
      </c>
      <c r="S795" s="666">
        <v>0.4</v>
      </c>
      <c r="T795" s="731">
        <v>1</v>
      </c>
      <c r="U795" s="689">
        <v>0.5</v>
      </c>
    </row>
    <row r="796" spans="1:21" ht="14.4" customHeight="1" x14ac:dyDescent="0.3">
      <c r="A796" s="649">
        <v>4</v>
      </c>
      <c r="B796" s="650" t="s">
        <v>3038</v>
      </c>
      <c r="C796" s="650">
        <v>89301042</v>
      </c>
      <c r="D796" s="729" t="s">
        <v>5236</v>
      </c>
      <c r="E796" s="730" t="s">
        <v>3389</v>
      </c>
      <c r="F796" s="650" t="s">
        <v>3365</v>
      </c>
      <c r="G796" s="650" t="s">
        <v>3823</v>
      </c>
      <c r="H796" s="650" t="s">
        <v>597</v>
      </c>
      <c r="I796" s="650" t="s">
        <v>4138</v>
      </c>
      <c r="J796" s="650" t="s">
        <v>4139</v>
      </c>
      <c r="K796" s="650" t="s">
        <v>4140</v>
      </c>
      <c r="L796" s="651">
        <v>3000</v>
      </c>
      <c r="M796" s="651">
        <v>3000</v>
      </c>
      <c r="N796" s="650">
        <v>1</v>
      </c>
      <c r="O796" s="731">
        <v>1</v>
      </c>
      <c r="P796" s="651">
        <v>3000</v>
      </c>
      <c r="Q796" s="666">
        <v>1</v>
      </c>
      <c r="R796" s="650">
        <v>1</v>
      </c>
      <c r="S796" s="666">
        <v>1</v>
      </c>
      <c r="T796" s="731">
        <v>1</v>
      </c>
      <c r="U796" s="689">
        <v>1</v>
      </c>
    </row>
    <row r="797" spans="1:21" ht="14.4" customHeight="1" x14ac:dyDescent="0.3">
      <c r="A797" s="649">
        <v>4</v>
      </c>
      <c r="B797" s="650" t="s">
        <v>3038</v>
      </c>
      <c r="C797" s="650">
        <v>89301042</v>
      </c>
      <c r="D797" s="729" t="s">
        <v>5236</v>
      </c>
      <c r="E797" s="730" t="s">
        <v>3389</v>
      </c>
      <c r="F797" s="650" t="s">
        <v>3365</v>
      </c>
      <c r="G797" s="650" t="s">
        <v>3823</v>
      </c>
      <c r="H797" s="650" t="s">
        <v>597</v>
      </c>
      <c r="I797" s="650" t="s">
        <v>4141</v>
      </c>
      <c r="J797" s="650" t="s">
        <v>4142</v>
      </c>
      <c r="K797" s="650" t="s">
        <v>4143</v>
      </c>
      <c r="L797" s="651">
        <v>3000</v>
      </c>
      <c r="M797" s="651">
        <v>18000</v>
      </c>
      <c r="N797" s="650">
        <v>6</v>
      </c>
      <c r="O797" s="731">
        <v>3</v>
      </c>
      <c r="P797" s="651">
        <v>12000</v>
      </c>
      <c r="Q797" s="666">
        <v>0.66666666666666663</v>
      </c>
      <c r="R797" s="650">
        <v>4</v>
      </c>
      <c r="S797" s="666">
        <v>0.66666666666666663</v>
      </c>
      <c r="T797" s="731">
        <v>2</v>
      </c>
      <c r="U797" s="689">
        <v>0.66666666666666663</v>
      </c>
    </row>
    <row r="798" spans="1:21" ht="14.4" customHeight="1" x14ac:dyDescent="0.3">
      <c r="A798" s="649">
        <v>4</v>
      </c>
      <c r="B798" s="650" t="s">
        <v>3038</v>
      </c>
      <c r="C798" s="650">
        <v>89301042</v>
      </c>
      <c r="D798" s="729" t="s">
        <v>5236</v>
      </c>
      <c r="E798" s="730" t="s">
        <v>3389</v>
      </c>
      <c r="F798" s="650" t="s">
        <v>3365</v>
      </c>
      <c r="G798" s="650" t="s">
        <v>3823</v>
      </c>
      <c r="H798" s="650" t="s">
        <v>597</v>
      </c>
      <c r="I798" s="650" t="s">
        <v>4437</v>
      </c>
      <c r="J798" s="650" t="s">
        <v>4438</v>
      </c>
      <c r="K798" s="650" t="s">
        <v>4439</v>
      </c>
      <c r="L798" s="651">
        <v>701</v>
      </c>
      <c r="M798" s="651">
        <v>1402</v>
      </c>
      <c r="N798" s="650">
        <v>2</v>
      </c>
      <c r="O798" s="731">
        <v>1</v>
      </c>
      <c r="P798" s="651">
        <v>1402</v>
      </c>
      <c r="Q798" s="666">
        <v>1</v>
      </c>
      <c r="R798" s="650">
        <v>2</v>
      </c>
      <c r="S798" s="666">
        <v>1</v>
      </c>
      <c r="T798" s="731">
        <v>1</v>
      </c>
      <c r="U798" s="689">
        <v>1</v>
      </c>
    </row>
    <row r="799" spans="1:21" ht="14.4" customHeight="1" x14ac:dyDescent="0.3">
      <c r="A799" s="649">
        <v>4</v>
      </c>
      <c r="B799" s="650" t="s">
        <v>3038</v>
      </c>
      <c r="C799" s="650">
        <v>89301042</v>
      </c>
      <c r="D799" s="729" t="s">
        <v>5236</v>
      </c>
      <c r="E799" s="730" t="s">
        <v>3389</v>
      </c>
      <c r="F799" s="650" t="s">
        <v>3365</v>
      </c>
      <c r="G799" s="650" t="s">
        <v>3823</v>
      </c>
      <c r="H799" s="650" t="s">
        <v>597</v>
      </c>
      <c r="I799" s="650" t="s">
        <v>4440</v>
      </c>
      <c r="J799" s="650" t="s">
        <v>4441</v>
      </c>
      <c r="K799" s="650" t="s">
        <v>4442</v>
      </c>
      <c r="L799" s="651">
        <v>611.45000000000005</v>
      </c>
      <c r="M799" s="651">
        <v>2445.8000000000002</v>
      </c>
      <c r="N799" s="650">
        <v>4</v>
      </c>
      <c r="O799" s="731">
        <v>1</v>
      </c>
      <c r="P799" s="651"/>
      <c r="Q799" s="666">
        <v>0</v>
      </c>
      <c r="R799" s="650"/>
      <c r="S799" s="666">
        <v>0</v>
      </c>
      <c r="T799" s="731"/>
      <c r="U799" s="689">
        <v>0</v>
      </c>
    </row>
    <row r="800" spans="1:21" ht="14.4" customHeight="1" x14ac:dyDescent="0.3">
      <c r="A800" s="649">
        <v>4</v>
      </c>
      <c r="B800" s="650" t="s">
        <v>3038</v>
      </c>
      <c r="C800" s="650">
        <v>89301042</v>
      </c>
      <c r="D800" s="729" t="s">
        <v>5236</v>
      </c>
      <c r="E800" s="730" t="s">
        <v>3389</v>
      </c>
      <c r="F800" s="650" t="s">
        <v>3365</v>
      </c>
      <c r="G800" s="650" t="s">
        <v>3823</v>
      </c>
      <c r="H800" s="650" t="s">
        <v>597</v>
      </c>
      <c r="I800" s="650" t="s">
        <v>4443</v>
      </c>
      <c r="J800" s="650" t="s">
        <v>4444</v>
      </c>
      <c r="K800" s="650" t="s">
        <v>4445</v>
      </c>
      <c r="L800" s="651">
        <v>2284</v>
      </c>
      <c r="M800" s="651">
        <v>4568</v>
      </c>
      <c r="N800" s="650">
        <v>2</v>
      </c>
      <c r="O800" s="731">
        <v>1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4</v>
      </c>
      <c r="B801" s="650" t="s">
        <v>3038</v>
      </c>
      <c r="C801" s="650">
        <v>89301042</v>
      </c>
      <c r="D801" s="729" t="s">
        <v>5236</v>
      </c>
      <c r="E801" s="730" t="s">
        <v>3389</v>
      </c>
      <c r="F801" s="650" t="s">
        <v>3365</v>
      </c>
      <c r="G801" s="650" t="s">
        <v>3823</v>
      </c>
      <c r="H801" s="650" t="s">
        <v>597</v>
      </c>
      <c r="I801" s="650" t="s">
        <v>4446</v>
      </c>
      <c r="J801" s="650" t="s">
        <v>4447</v>
      </c>
      <c r="K801" s="650" t="s">
        <v>4448</v>
      </c>
      <c r="L801" s="651">
        <v>2808.7</v>
      </c>
      <c r="M801" s="651">
        <v>25278.3</v>
      </c>
      <c r="N801" s="650">
        <v>9</v>
      </c>
      <c r="O801" s="731">
        <v>1</v>
      </c>
      <c r="P801" s="651">
        <v>25278.3</v>
      </c>
      <c r="Q801" s="666">
        <v>1</v>
      </c>
      <c r="R801" s="650">
        <v>9</v>
      </c>
      <c r="S801" s="666">
        <v>1</v>
      </c>
      <c r="T801" s="731">
        <v>1</v>
      </c>
      <c r="U801" s="689">
        <v>1</v>
      </c>
    </row>
    <row r="802" spans="1:21" ht="14.4" customHeight="1" x14ac:dyDescent="0.3">
      <c r="A802" s="649">
        <v>4</v>
      </c>
      <c r="B802" s="650" t="s">
        <v>3038</v>
      </c>
      <c r="C802" s="650">
        <v>89301042</v>
      </c>
      <c r="D802" s="729" t="s">
        <v>5236</v>
      </c>
      <c r="E802" s="730" t="s">
        <v>3389</v>
      </c>
      <c r="F802" s="650" t="s">
        <v>3365</v>
      </c>
      <c r="G802" s="650" t="s">
        <v>3823</v>
      </c>
      <c r="H802" s="650" t="s">
        <v>597</v>
      </c>
      <c r="I802" s="650" t="s">
        <v>4449</v>
      </c>
      <c r="J802" s="650" t="s">
        <v>4450</v>
      </c>
      <c r="K802" s="650" t="s">
        <v>4451</v>
      </c>
      <c r="L802" s="651">
        <v>2253.4299999999998</v>
      </c>
      <c r="M802" s="651">
        <v>4506.8599999999997</v>
      </c>
      <c r="N802" s="650">
        <v>2</v>
      </c>
      <c r="O802" s="731">
        <v>1</v>
      </c>
      <c r="P802" s="651">
        <v>4506.8599999999997</v>
      </c>
      <c r="Q802" s="666">
        <v>1</v>
      </c>
      <c r="R802" s="650">
        <v>2</v>
      </c>
      <c r="S802" s="666">
        <v>1</v>
      </c>
      <c r="T802" s="731">
        <v>1</v>
      </c>
      <c r="U802" s="689">
        <v>1</v>
      </c>
    </row>
    <row r="803" spans="1:21" ht="14.4" customHeight="1" x14ac:dyDescent="0.3">
      <c r="A803" s="649">
        <v>4</v>
      </c>
      <c r="B803" s="650" t="s">
        <v>3038</v>
      </c>
      <c r="C803" s="650">
        <v>89301042</v>
      </c>
      <c r="D803" s="729" t="s">
        <v>5236</v>
      </c>
      <c r="E803" s="730" t="s">
        <v>3389</v>
      </c>
      <c r="F803" s="650" t="s">
        <v>3365</v>
      </c>
      <c r="G803" s="650" t="s">
        <v>3823</v>
      </c>
      <c r="H803" s="650" t="s">
        <v>597</v>
      </c>
      <c r="I803" s="650" t="s">
        <v>4452</v>
      </c>
      <c r="J803" s="650" t="s">
        <v>4453</v>
      </c>
      <c r="K803" s="650" t="s">
        <v>4454</v>
      </c>
      <c r="L803" s="651">
        <v>1062.48</v>
      </c>
      <c r="M803" s="651">
        <v>4249.92</v>
      </c>
      <c r="N803" s="650">
        <v>4</v>
      </c>
      <c r="O803" s="731">
        <v>1</v>
      </c>
      <c r="P803" s="651">
        <v>4249.92</v>
      </c>
      <c r="Q803" s="666">
        <v>1</v>
      </c>
      <c r="R803" s="650">
        <v>4</v>
      </c>
      <c r="S803" s="666">
        <v>1</v>
      </c>
      <c r="T803" s="731">
        <v>1</v>
      </c>
      <c r="U803" s="689">
        <v>1</v>
      </c>
    </row>
    <row r="804" spans="1:21" ht="14.4" customHeight="1" x14ac:dyDescent="0.3">
      <c r="A804" s="649">
        <v>4</v>
      </c>
      <c r="B804" s="650" t="s">
        <v>3038</v>
      </c>
      <c r="C804" s="650">
        <v>89301042</v>
      </c>
      <c r="D804" s="729" t="s">
        <v>5236</v>
      </c>
      <c r="E804" s="730" t="s">
        <v>3389</v>
      </c>
      <c r="F804" s="650" t="s">
        <v>3365</v>
      </c>
      <c r="G804" s="650" t="s">
        <v>3823</v>
      </c>
      <c r="H804" s="650" t="s">
        <v>597</v>
      </c>
      <c r="I804" s="650" t="s">
        <v>4455</v>
      </c>
      <c r="J804" s="650" t="s">
        <v>4456</v>
      </c>
      <c r="K804" s="650" t="s">
        <v>4457</v>
      </c>
      <c r="L804" s="651">
        <v>537.87</v>
      </c>
      <c r="M804" s="651">
        <v>1075.74</v>
      </c>
      <c r="N804" s="650">
        <v>2</v>
      </c>
      <c r="O804" s="731">
        <v>1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4</v>
      </c>
      <c r="B805" s="650" t="s">
        <v>3038</v>
      </c>
      <c r="C805" s="650">
        <v>89301042</v>
      </c>
      <c r="D805" s="729" t="s">
        <v>5236</v>
      </c>
      <c r="E805" s="730" t="s">
        <v>3390</v>
      </c>
      <c r="F805" s="650" t="s">
        <v>3363</v>
      </c>
      <c r="G805" s="650" t="s">
        <v>3419</v>
      </c>
      <c r="H805" s="650" t="s">
        <v>597</v>
      </c>
      <c r="I805" s="650" t="s">
        <v>1544</v>
      </c>
      <c r="J805" s="650" t="s">
        <v>3203</v>
      </c>
      <c r="K805" s="650" t="s">
        <v>3204</v>
      </c>
      <c r="L805" s="651">
        <v>156.86000000000001</v>
      </c>
      <c r="M805" s="651">
        <v>313.72000000000003</v>
      </c>
      <c r="N805" s="650">
        <v>2</v>
      </c>
      <c r="O805" s="731">
        <v>1.5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4</v>
      </c>
      <c r="B806" s="650" t="s">
        <v>3038</v>
      </c>
      <c r="C806" s="650">
        <v>89301042</v>
      </c>
      <c r="D806" s="729" t="s">
        <v>5236</v>
      </c>
      <c r="E806" s="730" t="s">
        <v>3390</v>
      </c>
      <c r="F806" s="650" t="s">
        <v>3363</v>
      </c>
      <c r="G806" s="650" t="s">
        <v>4458</v>
      </c>
      <c r="H806" s="650" t="s">
        <v>597</v>
      </c>
      <c r="I806" s="650" t="s">
        <v>4459</v>
      </c>
      <c r="J806" s="650" t="s">
        <v>4460</v>
      </c>
      <c r="K806" s="650" t="s">
        <v>1346</v>
      </c>
      <c r="L806" s="651">
        <v>44.89</v>
      </c>
      <c r="M806" s="651">
        <v>538.68000000000006</v>
      </c>
      <c r="N806" s="650">
        <v>12</v>
      </c>
      <c r="O806" s="731">
        <v>2.5</v>
      </c>
      <c r="P806" s="651">
        <v>404.01000000000005</v>
      </c>
      <c r="Q806" s="666">
        <v>0.75</v>
      </c>
      <c r="R806" s="650">
        <v>9</v>
      </c>
      <c r="S806" s="666">
        <v>0.75</v>
      </c>
      <c r="T806" s="731">
        <v>2</v>
      </c>
      <c r="U806" s="689">
        <v>0.8</v>
      </c>
    </row>
    <row r="807" spans="1:21" ht="14.4" customHeight="1" x14ac:dyDescent="0.3">
      <c r="A807" s="649">
        <v>4</v>
      </c>
      <c r="B807" s="650" t="s">
        <v>3038</v>
      </c>
      <c r="C807" s="650">
        <v>89301042</v>
      </c>
      <c r="D807" s="729" t="s">
        <v>5236</v>
      </c>
      <c r="E807" s="730" t="s">
        <v>3390</v>
      </c>
      <c r="F807" s="650" t="s">
        <v>3363</v>
      </c>
      <c r="G807" s="650" t="s">
        <v>4215</v>
      </c>
      <c r="H807" s="650" t="s">
        <v>1281</v>
      </c>
      <c r="I807" s="650" t="s">
        <v>4461</v>
      </c>
      <c r="J807" s="650" t="s">
        <v>1377</v>
      </c>
      <c r="K807" s="650" t="s">
        <v>4462</v>
      </c>
      <c r="L807" s="651">
        <v>413.22</v>
      </c>
      <c r="M807" s="651">
        <v>413.22</v>
      </c>
      <c r="N807" s="650">
        <v>1</v>
      </c>
      <c r="O807" s="731">
        <v>1</v>
      </c>
      <c r="P807" s="651">
        <v>413.22</v>
      </c>
      <c r="Q807" s="666">
        <v>1</v>
      </c>
      <c r="R807" s="650">
        <v>1</v>
      </c>
      <c r="S807" s="666">
        <v>1</v>
      </c>
      <c r="T807" s="731">
        <v>1</v>
      </c>
      <c r="U807" s="689">
        <v>1</v>
      </c>
    </row>
    <row r="808" spans="1:21" ht="14.4" customHeight="1" x14ac:dyDescent="0.3">
      <c r="A808" s="649">
        <v>4</v>
      </c>
      <c r="B808" s="650" t="s">
        <v>3038</v>
      </c>
      <c r="C808" s="650">
        <v>89301042</v>
      </c>
      <c r="D808" s="729" t="s">
        <v>5236</v>
      </c>
      <c r="E808" s="730" t="s">
        <v>3390</v>
      </c>
      <c r="F808" s="650" t="s">
        <v>3363</v>
      </c>
      <c r="G808" s="650" t="s">
        <v>3658</v>
      </c>
      <c r="H808" s="650" t="s">
        <v>597</v>
      </c>
      <c r="I808" s="650" t="s">
        <v>4463</v>
      </c>
      <c r="J808" s="650" t="s">
        <v>4464</v>
      </c>
      <c r="K808" s="650" t="s">
        <v>4183</v>
      </c>
      <c r="L808" s="651">
        <v>356.47</v>
      </c>
      <c r="M808" s="651">
        <v>356.47</v>
      </c>
      <c r="N808" s="650">
        <v>1</v>
      </c>
      <c r="O808" s="731">
        <v>0.5</v>
      </c>
      <c r="P808" s="651">
        <v>356.47</v>
      </c>
      <c r="Q808" s="666">
        <v>1</v>
      </c>
      <c r="R808" s="650">
        <v>1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4</v>
      </c>
      <c r="B809" s="650" t="s">
        <v>3038</v>
      </c>
      <c r="C809" s="650">
        <v>89301042</v>
      </c>
      <c r="D809" s="729" t="s">
        <v>5236</v>
      </c>
      <c r="E809" s="730" t="s">
        <v>3390</v>
      </c>
      <c r="F809" s="650" t="s">
        <v>3363</v>
      </c>
      <c r="G809" s="650" t="s">
        <v>3749</v>
      </c>
      <c r="H809" s="650" t="s">
        <v>597</v>
      </c>
      <c r="I809" s="650" t="s">
        <v>738</v>
      </c>
      <c r="J809" s="650" t="s">
        <v>739</v>
      </c>
      <c r="K809" s="650" t="s">
        <v>3154</v>
      </c>
      <c r="L809" s="651">
        <v>115.3</v>
      </c>
      <c r="M809" s="651">
        <v>115.3</v>
      </c>
      <c r="N809" s="650">
        <v>1</v>
      </c>
      <c r="O809" s="731">
        <v>1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4</v>
      </c>
      <c r="B810" s="650" t="s">
        <v>3038</v>
      </c>
      <c r="C810" s="650">
        <v>89301042</v>
      </c>
      <c r="D810" s="729" t="s">
        <v>5236</v>
      </c>
      <c r="E810" s="730" t="s">
        <v>3390</v>
      </c>
      <c r="F810" s="650" t="s">
        <v>3363</v>
      </c>
      <c r="G810" s="650" t="s">
        <v>4465</v>
      </c>
      <c r="H810" s="650" t="s">
        <v>597</v>
      </c>
      <c r="I810" s="650" t="s">
        <v>4466</v>
      </c>
      <c r="J810" s="650" t="s">
        <v>4467</v>
      </c>
      <c r="K810" s="650" t="s">
        <v>4468</v>
      </c>
      <c r="L810" s="651">
        <v>60.66</v>
      </c>
      <c r="M810" s="651">
        <v>60.66</v>
      </c>
      <c r="N810" s="650">
        <v>1</v>
      </c>
      <c r="O810" s="731">
        <v>0.5</v>
      </c>
      <c r="P810" s="651">
        <v>60.66</v>
      </c>
      <c r="Q810" s="666">
        <v>1</v>
      </c>
      <c r="R810" s="650">
        <v>1</v>
      </c>
      <c r="S810" s="666">
        <v>1</v>
      </c>
      <c r="T810" s="731">
        <v>0.5</v>
      </c>
      <c r="U810" s="689">
        <v>1</v>
      </c>
    </row>
    <row r="811" spans="1:21" ht="14.4" customHeight="1" x14ac:dyDescent="0.3">
      <c r="A811" s="649">
        <v>4</v>
      </c>
      <c r="B811" s="650" t="s">
        <v>3038</v>
      </c>
      <c r="C811" s="650">
        <v>89301042</v>
      </c>
      <c r="D811" s="729" t="s">
        <v>5236</v>
      </c>
      <c r="E811" s="730" t="s">
        <v>3390</v>
      </c>
      <c r="F811" s="650" t="s">
        <v>3363</v>
      </c>
      <c r="G811" s="650" t="s">
        <v>4469</v>
      </c>
      <c r="H811" s="650" t="s">
        <v>597</v>
      </c>
      <c r="I811" s="650" t="s">
        <v>4470</v>
      </c>
      <c r="J811" s="650" t="s">
        <v>4471</v>
      </c>
      <c r="K811" s="650" t="s">
        <v>3676</v>
      </c>
      <c r="L811" s="651">
        <v>0</v>
      </c>
      <c r="M811" s="651">
        <v>0</v>
      </c>
      <c r="N811" s="650">
        <v>2</v>
      </c>
      <c r="O811" s="731">
        <v>2</v>
      </c>
      <c r="P811" s="651">
        <v>0</v>
      </c>
      <c r="Q811" s="666"/>
      <c r="R811" s="650">
        <v>2</v>
      </c>
      <c r="S811" s="666">
        <v>1</v>
      </c>
      <c r="T811" s="731">
        <v>2</v>
      </c>
      <c r="U811" s="689">
        <v>1</v>
      </c>
    </row>
    <row r="812" spans="1:21" ht="14.4" customHeight="1" x14ac:dyDescent="0.3">
      <c r="A812" s="649">
        <v>4</v>
      </c>
      <c r="B812" s="650" t="s">
        <v>3038</v>
      </c>
      <c r="C812" s="650">
        <v>89301042</v>
      </c>
      <c r="D812" s="729" t="s">
        <v>5236</v>
      </c>
      <c r="E812" s="730" t="s">
        <v>3390</v>
      </c>
      <c r="F812" s="650" t="s">
        <v>3363</v>
      </c>
      <c r="G812" s="650" t="s">
        <v>3633</v>
      </c>
      <c r="H812" s="650" t="s">
        <v>597</v>
      </c>
      <c r="I812" s="650" t="s">
        <v>4472</v>
      </c>
      <c r="J812" s="650" t="s">
        <v>4473</v>
      </c>
      <c r="K812" s="650" t="s">
        <v>4474</v>
      </c>
      <c r="L812" s="651">
        <v>0</v>
      </c>
      <c r="M812" s="651">
        <v>0</v>
      </c>
      <c r="N812" s="650">
        <v>3</v>
      </c>
      <c r="O812" s="731">
        <v>1</v>
      </c>
      <c r="P812" s="651">
        <v>0</v>
      </c>
      <c r="Q812" s="666"/>
      <c r="R812" s="650">
        <v>3</v>
      </c>
      <c r="S812" s="666">
        <v>1</v>
      </c>
      <c r="T812" s="731">
        <v>1</v>
      </c>
      <c r="U812" s="689">
        <v>1</v>
      </c>
    </row>
    <row r="813" spans="1:21" ht="14.4" customHeight="1" x14ac:dyDescent="0.3">
      <c r="A813" s="649">
        <v>4</v>
      </c>
      <c r="B813" s="650" t="s">
        <v>3038</v>
      </c>
      <c r="C813" s="650">
        <v>89301042</v>
      </c>
      <c r="D813" s="729" t="s">
        <v>5236</v>
      </c>
      <c r="E813" s="730" t="s">
        <v>3390</v>
      </c>
      <c r="F813" s="650" t="s">
        <v>3363</v>
      </c>
      <c r="G813" s="650" t="s">
        <v>3665</v>
      </c>
      <c r="H813" s="650" t="s">
        <v>597</v>
      </c>
      <c r="I813" s="650" t="s">
        <v>1540</v>
      </c>
      <c r="J813" s="650" t="s">
        <v>1541</v>
      </c>
      <c r="K813" s="650" t="s">
        <v>3666</v>
      </c>
      <c r="L813" s="651">
        <v>50.27</v>
      </c>
      <c r="M813" s="651">
        <v>100.54</v>
      </c>
      <c r="N813" s="650">
        <v>2</v>
      </c>
      <c r="O813" s="731">
        <v>1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4</v>
      </c>
      <c r="B814" s="650" t="s">
        <v>3038</v>
      </c>
      <c r="C814" s="650">
        <v>89301042</v>
      </c>
      <c r="D814" s="729" t="s">
        <v>5236</v>
      </c>
      <c r="E814" s="730" t="s">
        <v>3390</v>
      </c>
      <c r="F814" s="650" t="s">
        <v>3363</v>
      </c>
      <c r="G814" s="650" t="s">
        <v>3665</v>
      </c>
      <c r="H814" s="650" t="s">
        <v>597</v>
      </c>
      <c r="I814" s="650" t="s">
        <v>4475</v>
      </c>
      <c r="J814" s="650" t="s">
        <v>4476</v>
      </c>
      <c r="K814" s="650" t="s">
        <v>4477</v>
      </c>
      <c r="L814" s="651">
        <v>93.99</v>
      </c>
      <c r="M814" s="651">
        <v>93.99</v>
      </c>
      <c r="N814" s="650">
        <v>1</v>
      </c>
      <c r="O814" s="731">
        <v>0.5</v>
      </c>
      <c r="P814" s="651">
        <v>93.99</v>
      </c>
      <c r="Q814" s="666">
        <v>1</v>
      </c>
      <c r="R814" s="650">
        <v>1</v>
      </c>
      <c r="S814" s="666">
        <v>1</v>
      </c>
      <c r="T814" s="731">
        <v>0.5</v>
      </c>
      <c r="U814" s="689">
        <v>1</v>
      </c>
    </row>
    <row r="815" spans="1:21" ht="14.4" customHeight="1" x14ac:dyDescent="0.3">
      <c r="A815" s="649">
        <v>4</v>
      </c>
      <c r="B815" s="650" t="s">
        <v>3038</v>
      </c>
      <c r="C815" s="650">
        <v>89301042</v>
      </c>
      <c r="D815" s="729" t="s">
        <v>5236</v>
      </c>
      <c r="E815" s="730" t="s">
        <v>3390</v>
      </c>
      <c r="F815" s="650" t="s">
        <v>3363</v>
      </c>
      <c r="G815" s="650" t="s">
        <v>4292</v>
      </c>
      <c r="H815" s="650" t="s">
        <v>597</v>
      </c>
      <c r="I815" s="650" t="s">
        <v>4296</v>
      </c>
      <c r="J815" s="650" t="s">
        <v>4294</v>
      </c>
      <c r="K815" s="650" t="s">
        <v>4297</v>
      </c>
      <c r="L815" s="651">
        <v>0</v>
      </c>
      <c r="M815" s="651">
        <v>0</v>
      </c>
      <c r="N815" s="650">
        <v>2</v>
      </c>
      <c r="O815" s="731">
        <v>1</v>
      </c>
      <c r="P815" s="651">
        <v>0</v>
      </c>
      <c r="Q815" s="666"/>
      <c r="R815" s="650">
        <v>2</v>
      </c>
      <c r="S815" s="666">
        <v>1</v>
      </c>
      <c r="T815" s="731">
        <v>1</v>
      </c>
      <c r="U815" s="689">
        <v>1</v>
      </c>
    </row>
    <row r="816" spans="1:21" ht="14.4" customHeight="1" x14ac:dyDescent="0.3">
      <c r="A816" s="649">
        <v>4</v>
      </c>
      <c r="B816" s="650" t="s">
        <v>3038</v>
      </c>
      <c r="C816" s="650">
        <v>89301042</v>
      </c>
      <c r="D816" s="729" t="s">
        <v>5236</v>
      </c>
      <c r="E816" s="730" t="s">
        <v>3390</v>
      </c>
      <c r="F816" s="650" t="s">
        <v>3363</v>
      </c>
      <c r="G816" s="650" t="s">
        <v>3582</v>
      </c>
      <c r="H816" s="650" t="s">
        <v>1281</v>
      </c>
      <c r="I816" s="650" t="s">
        <v>4478</v>
      </c>
      <c r="J816" s="650" t="s">
        <v>1641</v>
      </c>
      <c r="K816" s="650" t="s">
        <v>4479</v>
      </c>
      <c r="L816" s="651">
        <v>0</v>
      </c>
      <c r="M816" s="651">
        <v>0</v>
      </c>
      <c r="N816" s="650">
        <v>1</v>
      </c>
      <c r="O816" s="731">
        <v>0.5</v>
      </c>
      <c r="P816" s="651"/>
      <c r="Q816" s="666"/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4</v>
      </c>
      <c r="B817" s="650" t="s">
        <v>3038</v>
      </c>
      <c r="C817" s="650">
        <v>89301042</v>
      </c>
      <c r="D817" s="729" t="s">
        <v>5236</v>
      </c>
      <c r="E817" s="730" t="s">
        <v>3390</v>
      </c>
      <c r="F817" s="650" t="s">
        <v>3363</v>
      </c>
      <c r="G817" s="650" t="s">
        <v>3423</v>
      </c>
      <c r="H817" s="650" t="s">
        <v>597</v>
      </c>
      <c r="I817" s="650" t="s">
        <v>2752</v>
      </c>
      <c r="J817" s="650" t="s">
        <v>2753</v>
      </c>
      <c r="K817" s="650" t="s">
        <v>2754</v>
      </c>
      <c r="L817" s="651">
        <v>0</v>
      </c>
      <c r="M817" s="651">
        <v>0</v>
      </c>
      <c r="N817" s="650">
        <v>1</v>
      </c>
      <c r="O817" s="731">
        <v>1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4</v>
      </c>
      <c r="B818" s="650" t="s">
        <v>3038</v>
      </c>
      <c r="C818" s="650">
        <v>89301042</v>
      </c>
      <c r="D818" s="729" t="s">
        <v>5236</v>
      </c>
      <c r="E818" s="730" t="s">
        <v>3390</v>
      </c>
      <c r="F818" s="650" t="s">
        <v>3363</v>
      </c>
      <c r="G818" s="650" t="s">
        <v>4480</v>
      </c>
      <c r="H818" s="650" t="s">
        <v>597</v>
      </c>
      <c r="I818" s="650" t="s">
        <v>4481</v>
      </c>
      <c r="J818" s="650" t="s">
        <v>4482</v>
      </c>
      <c r="K818" s="650" t="s">
        <v>4483</v>
      </c>
      <c r="L818" s="651">
        <v>92.91</v>
      </c>
      <c r="M818" s="651">
        <v>278.73</v>
      </c>
      <c r="N818" s="650">
        <v>3</v>
      </c>
      <c r="O818" s="731">
        <v>1</v>
      </c>
      <c r="P818" s="651">
        <v>278.73</v>
      </c>
      <c r="Q818" s="666">
        <v>1</v>
      </c>
      <c r="R818" s="650">
        <v>3</v>
      </c>
      <c r="S818" s="666">
        <v>1</v>
      </c>
      <c r="T818" s="731">
        <v>1</v>
      </c>
      <c r="U818" s="689">
        <v>1</v>
      </c>
    </row>
    <row r="819" spans="1:21" ht="14.4" customHeight="1" x14ac:dyDescent="0.3">
      <c r="A819" s="649">
        <v>4</v>
      </c>
      <c r="B819" s="650" t="s">
        <v>3038</v>
      </c>
      <c r="C819" s="650">
        <v>89301042</v>
      </c>
      <c r="D819" s="729" t="s">
        <v>5236</v>
      </c>
      <c r="E819" s="730" t="s">
        <v>3390</v>
      </c>
      <c r="F819" s="650" t="s">
        <v>3363</v>
      </c>
      <c r="G819" s="650" t="s">
        <v>3483</v>
      </c>
      <c r="H819" s="650" t="s">
        <v>597</v>
      </c>
      <c r="I819" s="650" t="s">
        <v>3755</v>
      </c>
      <c r="J819" s="650" t="s">
        <v>3485</v>
      </c>
      <c r="K819" s="650" t="s">
        <v>3756</v>
      </c>
      <c r="L819" s="651">
        <v>34.31</v>
      </c>
      <c r="M819" s="651">
        <v>68.62</v>
      </c>
      <c r="N819" s="650">
        <v>2</v>
      </c>
      <c r="O819" s="731">
        <v>0.5</v>
      </c>
      <c r="P819" s="651">
        <v>68.62</v>
      </c>
      <c r="Q819" s="666">
        <v>1</v>
      </c>
      <c r="R819" s="650">
        <v>2</v>
      </c>
      <c r="S819" s="666">
        <v>1</v>
      </c>
      <c r="T819" s="731">
        <v>0.5</v>
      </c>
      <c r="U819" s="689">
        <v>1</v>
      </c>
    </row>
    <row r="820" spans="1:21" ht="14.4" customHeight="1" x14ac:dyDescent="0.3">
      <c r="A820" s="649">
        <v>4</v>
      </c>
      <c r="B820" s="650" t="s">
        <v>3038</v>
      </c>
      <c r="C820" s="650">
        <v>89301042</v>
      </c>
      <c r="D820" s="729" t="s">
        <v>5236</v>
      </c>
      <c r="E820" s="730" t="s">
        <v>3390</v>
      </c>
      <c r="F820" s="650" t="s">
        <v>3363</v>
      </c>
      <c r="G820" s="650" t="s">
        <v>3486</v>
      </c>
      <c r="H820" s="650" t="s">
        <v>1281</v>
      </c>
      <c r="I820" s="650" t="s">
        <v>1410</v>
      </c>
      <c r="J820" s="650" t="s">
        <v>1341</v>
      </c>
      <c r="K820" s="650" t="s">
        <v>1411</v>
      </c>
      <c r="L820" s="651">
        <v>0</v>
      </c>
      <c r="M820" s="651">
        <v>0</v>
      </c>
      <c r="N820" s="650">
        <v>1</v>
      </c>
      <c r="O820" s="731">
        <v>1</v>
      </c>
      <c r="P820" s="651">
        <v>0</v>
      </c>
      <c r="Q820" s="666"/>
      <c r="R820" s="650">
        <v>1</v>
      </c>
      <c r="S820" s="666">
        <v>1</v>
      </c>
      <c r="T820" s="731">
        <v>1</v>
      </c>
      <c r="U820" s="689">
        <v>1</v>
      </c>
    </row>
    <row r="821" spans="1:21" ht="14.4" customHeight="1" x14ac:dyDescent="0.3">
      <c r="A821" s="649">
        <v>4</v>
      </c>
      <c r="B821" s="650" t="s">
        <v>3038</v>
      </c>
      <c r="C821" s="650">
        <v>89301042</v>
      </c>
      <c r="D821" s="729" t="s">
        <v>5236</v>
      </c>
      <c r="E821" s="730" t="s">
        <v>3390</v>
      </c>
      <c r="F821" s="650" t="s">
        <v>3363</v>
      </c>
      <c r="G821" s="650" t="s">
        <v>3486</v>
      </c>
      <c r="H821" s="650" t="s">
        <v>1281</v>
      </c>
      <c r="I821" s="650" t="s">
        <v>1340</v>
      </c>
      <c r="J821" s="650" t="s">
        <v>1341</v>
      </c>
      <c r="K821" s="650" t="s">
        <v>1342</v>
      </c>
      <c r="L821" s="651">
        <v>0</v>
      </c>
      <c r="M821" s="651">
        <v>0</v>
      </c>
      <c r="N821" s="650">
        <v>4</v>
      </c>
      <c r="O821" s="731">
        <v>3.5</v>
      </c>
      <c r="P821" s="651">
        <v>0</v>
      </c>
      <c r="Q821" s="666"/>
      <c r="R821" s="650">
        <v>3</v>
      </c>
      <c r="S821" s="666">
        <v>0.75</v>
      </c>
      <c r="T821" s="731">
        <v>2.5</v>
      </c>
      <c r="U821" s="689">
        <v>0.7142857142857143</v>
      </c>
    </row>
    <row r="822" spans="1:21" ht="14.4" customHeight="1" x14ac:dyDescent="0.3">
      <c r="A822" s="649">
        <v>4</v>
      </c>
      <c r="B822" s="650" t="s">
        <v>3038</v>
      </c>
      <c r="C822" s="650">
        <v>89301042</v>
      </c>
      <c r="D822" s="729" t="s">
        <v>5236</v>
      </c>
      <c r="E822" s="730" t="s">
        <v>3390</v>
      </c>
      <c r="F822" s="650" t="s">
        <v>3363</v>
      </c>
      <c r="G822" s="650" t="s">
        <v>3757</v>
      </c>
      <c r="H822" s="650" t="s">
        <v>597</v>
      </c>
      <c r="I822" s="650" t="s">
        <v>4484</v>
      </c>
      <c r="J822" s="650" t="s">
        <v>4485</v>
      </c>
      <c r="K822" s="650" t="s">
        <v>4486</v>
      </c>
      <c r="L822" s="651">
        <v>0</v>
      </c>
      <c r="M822" s="651">
        <v>0</v>
      </c>
      <c r="N822" s="650">
        <v>1</v>
      </c>
      <c r="O822" s="731">
        <v>0.5</v>
      </c>
      <c r="P822" s="651">
        <v>0</v>
      </c>
      <c r="Q822" s="666"/>
      <c r="R822" s="650">
        <v>1</v>
      </c>
      <c r="S822" s="666">
        <v>1</v>
      </c>
      <c r="T822" s="731">
        <v>0.5</v>
      </c>
      <c r="U822" s="689">
        <v>1</v>
      </c>
    </row>
    <row r="823" spans="1:21" ht="14.4" customHeight="1" x14ac:dyDescent="0.3">
      <c r="A823" s="649">
        <v>4</v>
      </c>
      <c r="B823" s="650" t="s">
        <v>3038</v>
      </c>
      <c r="C823" s="650">
        <v>89301042</v>
      </c>
      <c r="D823" s="729" t="s">
        <v>5236</v>
      </c>
      <c r="E823" s="730" t="s">
        <v>3390</v>
      </c>
      <c r="F823" s="650" t="s">
        <v>3363</v>
      </c>
      <c r="G823" s="650" t="s">
        <v>3757</v>
      </c>
      <c r="H823" s="650" t="s">
        <v>597</v>
      </c>
      <c r="I823" s="650" t="s">
        <v>4487</v>
      </c>
      <c r="J823" s="650" t="s">
        <v>4488</v>
      </c>
      <c r="K823" s="650" t="s">
        <v>4489</v>
      </c>
      <c r="L823" s="651">
        <v>173.54</v>
      </c>
      <c r="M823" s="651">
        <v>173.54</v>
      </c>
      <c r="N823" s="650">
        <v>1</v>
      </c>
      <c r="O823" s="731">
        <v>0.5</v>
      </c>
      <c r="P823" s="651">
        <v>173.54</v>
      </c>
      <c r="Q823" s="666">
        <v>1</v>
      </c>
      <c r="R823" s="650">
        <v>1</v>
      </c>
      <c r="S823" s="666">
        <v>1</v>
      </c>
      <c r="T823" s="731">
        <v>0.5</v>
      </c>
      <c r="U823" s="689">
        <v>1</v>
      </c>
    </row>
    <row r="824" spans="1:21" ht="14.4" customHeight="1" x14ac:dyDescent="0.3">
      <c r="A824" s="649">
        <v>4</v>
      </c>
      <c r="B824" s="650" t="s">
        <v>3038</v>
      </c>
      <c r="C824" s="650">
        <v>89301042</v>
      </c>
      <c r="D824" s="729" t="s">
        <v>5236</v>
      </c>
      <c r="E824" s="730" t="s">
        <v>3390</v>
      </c>
      <c r="F824" s="650" t="s">
        <v>3363</v>
      </c>
      <c r="G824" s="650" t="s">
        <v>3757</v>
      </c>
      <c r="H824" s="650" t="s">
        <v>597</v>
      </c>
      <c r="I824" s="650" t="s">
        <v>4490</v>
      </c>
      <c r="J824" s="650" t="s">
        <v>4491</v>
      </c>
      <c r="K824" s="650" t="s">
        <v>4492</v>
      </c>
      <c r="L824" s="651">
        <v>108.46</v>
      </c>
      <c r="M824" s="651">
        <v>216.92</v>
      </c>
      <c r="N824" s="650">
        <v>2</v>
      </c>
      <c r="O824" s="731">
        <v>1.5</v>
      </c>
      <c r="P824" s="651">
        <v>216.92</v>
      </c>
      <c r="Q824" s="666">
        <v>1</v>
      </c>
      <c r="R824" s="650">
        <v>2</v>
      </c>
      <c r="S824" s="666">
        <v>1</v>
      </c>
      <c r="T824" s="731">
        <v>1.5</v>
      </c>
      <c r="U824" s="689">
        <v>1</v>
      </c>
    </row>
    <row r="825" spans="1:21" ht="14.4" customHeight="1" x14ac:dyDescent="0.3">
      <c r="A825" s="649">
        <v>4</v>
      </c>
      <c r="B825" s="650" t="s">
        <v>3038</v>
      </c>
      <c r="C825" s="650">
        <v>89301042</v>
      </c>
      <c r="D825" s="729" t="s">
        <v>5236</v>
      </c>
      <c r="E825" s="730" t="s">
        <v>3390</v>
      </c>
      <c r="F825" s="650" t="s">
        <v>3363</v>
      </c>
      <c r="G825" s="650" t="s">
        <v>3757</v>
      </c>
      <c r="H825" s="650" t="s">
        <v>597</v>
      </c>
      <c r="I825" s="650" t="s">
        <v>2128</v>
      </c>
      <c r="J825" s="650" t="s">
        <v>4493</v>
      </c>
      <c r="K825" s="650" t="s">
        <v>3288</v>
      </c>
      <c r="L825" s="651">
        <v>130.15</v>
      </c>
      <c r="M825" s="651">
        <v>130.15</v>
      </c>
      <c r="N825" s="650">
        <v>1</v>
      </c>
      <c r="O825" s="731">
        <v>1</v>
      </c>
      <c r="P825" s="651">
        <v>130.15</v>
      </c>
      <c r="Q825" s="666">
        <v>1</v>
      </c>
      <c r="R825" s="650">
        <v>1</v>
      </c>
      <c r="S825" s="666">
        <v>1</v>
      </c>
      <c r="T825" s="731">
        <v>1</v>
      </c>
      <c r="U825" s="689">
        <v>1</v>
      </c>
    </row>
    <row r="826" spans="1:21" ht="14.4" customHeight="1" x14ac:dyDescent="0.3">
      <c r="A826" s="649">
        <v>4</v>
      </c>
      <c r="B826" s="650" t="s">
        <v>3038</v>
      </c>
      <c r="C826" s="650">
        <v>89301042</v>
      </c>
      <c r="D826" s="729" t="s">
        <v>5236</v>
      </c>
      <c r="E826" s="730" t="s">
        <v>3390</v>
      </c>
      <c r="F826" s="650" t="s">
        <v>3363</v>
      </c>
      <c r="G826" s="650" t="s">
        <v>3727</v>
      </c>
      <c r="H826" s="650" t="s">
        <v>597</v>
      </c>
      <c r="I826" s="650" t="s">
        <v>831</v>
      </c>
      <c r="J826" s="650" t="s">
        <v>832</v>
      </c>
      <c r="K826" s="650" t="s">
        <v>3728</v>
      </c>
      <c r="L826" s="651">
        <v>242.93</v>
      </c>
      <c r="M826" s="651">
        <v>5344.46</v>
      </c>
      <c r="N826" s="650">
        <v>22</v>
      </c>
      <c r="O826" s="731">
        <v>22</v>
      </c>
      <c r="P826" s="651">
        <v>3158.0899999999997</v>
      </c>
      <c r="Q826" s="666">
        <v>0.59090909090909083</v>
      </c>
      <c r="R826" s="650">
        <v>13</v>
      </c>
      <c r="S826" s="666">
        <v>0.59090909090909094</v>
      </c>
      <c r="T826" s="731">
        <v>13</v>
      </c>
      <c r="U826" s="689">
        <v>0.59090909090909094</v>
      </c>
    </row>
    <row r="827" spans="1:21" ht="14.4" customHeight="1" x14ac:dyDescent="0.3">
      <c r="A827" s="649">
        <v>4</v>
      </c>
      <c r="B827" s="650" t="s">
        <v>3038</v>
      </c>
      <c r="C827" s="650">
        <v>89301042</v>
      </c>
      <c r="D827" s="729" t="s">
        <v>5236</v>
      </c>
      <c r="E827" s="730" t="s">
        <v>3390</v>
      </c>
      <c r="F827" s="650" t="s">
        <v>3363</v>
      </c>
      <c r="G827" s="650" t="s">
        <v>4494</v>
      </c>
      <c r="H827" s="650" t="s">
        <v>597</v>
      </c>
      <c r="I827" s="650" t="s">
        <v>4495</v>
      </c>
      <c r="J827" s="650" t="s">
        <v>4496</v>
      </c>
      <c r="K827" s="650" t="s">
        <v>4497</v>
      </c>
      <c r="L827" s="651">
        <v>95.08</v>
      </c>
      <c r="M827" s="651">
        <v>95.08</v>
      </c>
      <c r="N827" s="650">
        <v>1</v>
      </c>
      <c r="O827" s="731">
        <v>1</v>
      </c>
      <c r="P827" s="651">
        <v>95.08</v>
      </c>
      <c r="Q827" s="666">
        <v>1</v>
      </c>
      <c r="R827" s="650">
        <v>1</v>
      </c>
      <c r="S827" s="666">
        <v>1</v>
      </c>
      <c r="T827" s="731">
        <v>1</v>
      </c>
      <c r="U827" s="689">
        <v>1</v>
      </c>
    </row>
    <row r="828" spans="1:21" ht="14.4" customHeight="1" x14ac:dyDescent="0.3">
      <c r="A828" s="649">
        <v>4</v>
      </c>
      <c r="B828" s="650" t="s">
        <v>3038</v>
      </c>
      <c r="C828" s="650">
        <v>89301042</v>
      </c>
      <c r="D828" s="729" t="s">
        <v>5236</v>
      </c>
      <c r="E828" s="730" t="s">
        <v>3390</v>
      </c>
      <c r="F828" s="650" t="s">
        <v>3363</v>
      </c>
      <c r="G828" s="650" t="s">
        <v>4498</v>
      </c>
      <c r="H828" s="650" t="s">
        <v>597</v>
      </c>
      <c r="I828" s="650" t="s">
        <v>4499</v>
      </c>
      <c r="J828" s="650" t="s">
        <v>4500</v>
      </c>
      <c r="K828" s="650" t="s">
        <v>3167</v>
      </c>
      <c r="L828" s="651">
        <v>64.13</v>
      </c>
      <c r="M828" s="651">
        <v>64.13</v>
      </c>
      <c r="N828" s="650">
        <v>1</v>
      </c>
      <c r="O828" s="731">
        <v>0.5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4</v>
      </c>
      <c r="B829" s="650" t="s">
        <v>3038</v>
      </c>
      <c r="C829" s="650">
        <v>89301042</v>
      </c>
      <c r="D829" s="729" t="s">
        <v>5236</v>
      </c>
      <c r="E829" s="730" t="s">
        <v>3390</v>
      </c>
      <c r="F829" s="650" t="s">
        <v>3363</v>
      </c>
      <c r="G829" s="650" t="s">
        <v>3546</v>
      </c>
      <c r="H829" s="650" t="s">
        <v>597</v>
      </c>
      <c r="I829" s="650" t="s">
        <v>4501</v>
      </c>
      <c r="J829" s="650" t="s">
        <v>4502</v>
      </c>
      <c r="K829" s="650" t="s">
        <v>4503</v>
      </c>
      <c r="L829" s="651">
        <v>546.42999999999995</v>
      </c>
      <c r="M829" s="651">
        <v>546.42999999999995</v>
      </c>
      <c r="N829" s="650">
        <v>1</v>
      </c>
      <c r="O829" s="731">
        <v>1</v>
      </c>
      <c r="P829" s="651">
        <v>546.42999999999995</v>
      </c>
      <c r="Q829" s="666">
        <v>1</v>
      </c>
      <c r="R829" s="650">
        <v>1</v>
      </c>
      <c r="S829" s="666">
        <v>1</v>
      </c>
      <c r="T829" s="731">
        <v>1</v>
      </c>
      <c r="U829" s="689">
        <v>1</v>
      </c>
    </row>
    <row r="830" spans="1:21" ht="14.4" customHeight="1" x14ac:dyDescent="0.3">
      <c r="A830" s="649">
        <v>4</v>
      </c>
      <c r="B830" s="650" t="s">
        <v>3038</v>
      </c>
      <c r="C830" s="650">
        <v>89301042</v>
      </c>
      <c r="D830" s="729" t="s">
        <v>5236</v>
      </c>
      <c r="E830" s="730" t="s">
        <v>3390</v>
      </c>
      <c r="F830" s="650" t="s">
        <v>3363</v>
      </c>
      <c r="G830" s="650" t="s">
        <v>4504</v>
      </c>
      <c r="H830" s="650" t="s">
        <v>597</v>
      </c>
      <c r="I830" s="650" t="s">
        <v>4505</v>
      </c>
      <c r="J830" s="650" t="s">
        <v>4506</v>
      </c>
      <c r="K830" s="650" t="s">
        <v>4507</v>
      </c>
      <c r="L830" s="651">
        <v>360.14</v>
      </c>
      <c r="M830" s="651">
        <v>720.28</v>
      </c>
      <c r="N830" s="650">
        <v>2</v>
      </c>
      <c r="O830" s="731">
        <v>1</v>
      </c>
      <c r="P830" s="651">
        <v>720.28</v>
      </c>
      <c r="Q830" s="666">
        <v>1</v>
      </c>
      <c r="R830" s="650">
        <v>2</v>
      </c>
      <c r="S830" s="666">
        <v>1</v>
      </c>
      <c r="T830" s="731">
        <v>1</v>
      </c>
      <c r="U830" s="689">
        <v>1</v>
      </c>
    </row>
    <row r="831" spans="1:21" ht="14.4" customHeight="1" x14ac:dyDescent="0.3">
      <c r="A831" s="649">
        <v>4</v>
      </c>
      <c r="B831" s="650" t="s">
        <v>3038</v>
      </c>
      <c r="C831" s="650">
        <v>89301042</v>
      </c>
      <c r="D831" s="729" t="s">
        <v>5236</v>
      </c>
      <c r="E831" s="730" t="s">
        <v>3390</v>
      </c>
      <c r="F831" s="650" t="s">
        <v>3363</v>
      </c>
      <c r="G831" s="650" t="s">
        <v>4504</v>
      </c>
      <c r="H831" s="650" t="s">
        <v>597</v>
      </c>
      <c r="I831" s="650" t="s">
        <v>4508</v>
      </c>
      <c r="J831" s="650" t="s">
        <v>4506</v>
      </c>
      <c r="K831" s="650" t="s">
        <v>4507</v>
      </c>
      <c r="L831" s="651">
        <v>360.14</v>
      </c>
      <c r="M831" s="651">
        <v>720.28</v>
      </c>
      <c r="N831" s="650">
        <v>2</v>
      </c>
      <c r="O831" s="731">
        <v>1</v>
      </c>
      <c r="P831" s="651">
        <v>360.14</v>
      </c>
      <c r="Q831" s="666">
        <v>0.5</v>
      </c>
      <c r="R831" s="650">
        <v>1</v>
      </c>
      <c r="S831" s="666">
        <v>0.5</v>
      </c>
      <c r="T831" s="731">
        <v>0.5</v>
      </c>
      <c r="U831" s="689">
        <v>0.5</v>
      </c>
    </row>
    <row r="832" spans="1:21" ht="14.4" customHeight="1" x14ac:dyDescent="0.3">
      <c r="A832" s="649">
        <v>4</v>
      </c>
      <c r="B832" s="650" t="s">
        <v>3038</v>
      </c>
      <c r="C832" s="650">
        <v>89301042</v>
      </c>
      <c r="D832" s="729" t="s">
        <v>5236</v>
      </c>
      <c r="E832" s="730" t="s">
        <v>3390</v>
      </c>
      <c r="F832" s="650" t="s">
        <v>3363</v>
      </c>
      <c r="G832" s="650" t="s">
        <v>3767</v>
      </c>
      <c r="H832" s="650" t="s">
        <v>597</v>
      </c>
      <c r="I832" s="650" t="s">
        <v>2148</v>
      </c>
      <c r="J832" s="650" t="s">
        <v>1297</v>
      </c>
      <c r="K832" s="650" t="s">
        <v>3768</v>
      </c>
      <c r="L832" s="651">
        <v>96.63</v>
      </c>
      <c r="M832" s="651">
        <v>96.63</v>
      </c>
      <c r="N832" s="650">
        <v>1</v>
      </c>
      <c r="O832" s="731">
        <v>0.5</v>
      </c>
      <c r="P832" s="651"/>
      <c r="Q832" s="666">
        <v>0</v>
      </c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4</v>
      </c>
      <c r="B833" s="650" t="s">
        <v>3038</v>
      </c>
      <c r="C833" s="650">
        <v>89301042</v>
      </c>
      <c r="D833" s="729" t="s">
        <v>5236</v>
      </c>
      <c r="E833" s="730" t="s">
        <v>3390</v>
      </c>
      <c r="F833" s="650" t="s">
        <v>3363</v>
      </c>
      <c r="G833" s="650" t="s">
        <v>4509</v>
      </c>
      <c r="H833" s="650" t="s">
        <v>597</v>
      </c>
      <c r="I833" s="650" t="s">
        <v>1223</v>
      </c>
      <c r="J833" s="650" t="s">
        <v>4510</v>
      </c>
      <c r="K833" s="650" t="s">
        <v>4511</v>
      </c>
      <c r="L833" s="651">
        <v>169</v>
      </c>
      <c r="M833" s="651">
        <v>676</v>
      </c>
      <c r="N833" s="650">
        <v>4</v>
      </c>
      <c r="O833" s="731">
        <v>1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4</v>
      </c>
      <c r="B834" s="650" t="s">
        <v>3038</v>
      </c>
      <c r="C834" s="650">
        <v>89301042</v>
      </c>
      <c r="D834" s="729" t="s">
        <v>5236</v>
      </c>
      <c r="E834" s="730" t="s">
        <v>3390</v>
      </c>
      <c r="F834" s="650" t="s">
        <v>3363</v>
      </c>
      <c r="G834" s="650" t="s">
        <v>3418</v>
      </c>
      <c r="H834" s="650" t="s">
        <v>597</v>
      </c>
      <c r="I834" s="650" t="s">
        <v>804</v>
      </c>
      <c r="J834" s="650" t="s">
        <v>805</v>
      </c>
      <c r="K834" s="650" t="s">
        <v>806</v>
      </c>
      <c r="L834" s="651">
        <v>56.69</v>
      </c>
      <c r="M834" s="651">
        <v>113.38</v>
      </c>
      <c r="N834" s="650">
        <v>2</v>
      </c>
      <c r="O834" s="731">
        <v>0.5</v>
      </c>
      <c r="P834" s="651">
        <v>113.38</v>
      </c>
      <c r="Q834" s="666">
        <v>1</v>
      </c>
      <c r="R834" s="650">
        <v>2</v>
      </c>
      <c r="S834" s="666">
        <v>1</v>
      </c>
      <c r="T834" s="731">
        <v>0.5</v>
      </c>
      <c r="U834" s="689">
        <v>1</v>
      </c>
    </row>
    <row r="835" spans="1:21" ht="14.4" customHeight="1" x14ac:dyDescent="0.3">
      <c r="A835" s="649">
        <v>4</v>
      </c>
      <c r="B835" s="650" t="s">
        <v>3038</v>
      </c>
      <c r="C835" s="650">
        <v>89301042</v>
      </c>
      <c r="D835" s="729" t="s">
        <v>5236</v>
      </c>
      <c r="E835" s="730" t="s">
        <v>3390</v>
      </c>
      <c r="F835" s="650" t="s">
        <v>3363</v>
      </c>
      <c r="G835" s="650" t="s">
        <v>4512</v>
      </c>
      <c r="H835" s="650" t="s">
        <v>597</v>
      </c>
      <c r="I835" s="650" t="s">
        <v>4513</v>
      </c>
      <c r="J835" s="650" t="s">
        <v>4514</v>
      </c>
      <c r="K835" s="650" t="s">
        <v>4515</v>
      </c>
      <c r="L835" s="651">
        <v>0</v>
      </c>
      <c r="M835" s="651">
        <v>0</v>
      </c>
      <c r="N835" s="650">
        <v>1</v>
      </c>
      <c r="O835" s="731">
        <v>1</v>
      </c>
      <c r="P835" s="651">
        <v>0</v>
      </c>
      <c r="Q835" s="666"/>
      <c r="R835" s="650">
        <v>1</v>
      </c>
      <c r="S835" s="666">
        <v>1</v>
      </c>
      <c r="T835" s="731">
        <v>1</v>
      </c>
      <c r="U835" s="689">
        <v>1</v>
      </c>
    </row>
    <row r="836" spans="1:21" ht="14.4" customHeight="1" x14ac:dyDescent="0.3">
      <c r="A836" s="649">
        <v>4</v>
      </c>
      <c r="B836" s="650" t="s">
        <v>3038</v>
      </c>
      <c r="C836" s="650">
        <v>89301042</v>
      </c>
      <c r="D836" s="729" t="s">
        <v>5236</v>
      </c>
      <c r="E836" s="730" t="s">
        <v>3390</v>
      </c>
      <c r="F836" s="650" t="s">
        <v>3363</v>
      </c>
      <c r="G836" s="650" t="s">
        <v>4187</v>
      </c>
      <c r="H836" s="650" t="s">
        <v>597</v>
      </c>
      <c r="I836" s="650" t="s">
        <v>4516</v>
      </c>
      <c r="J836" s="650" t="s">
        <v>4517</v>
      </c>
      <c r="K836" s="650" t="s">
        <v>3627</v>
      </c>
      <c r="L836" s="651">
        <v>449.43</v>
      </c>
      <c r="M836" s="651">
        <v>449.43</v>
      </c>
      <c r="N836" s="650">
        <v>1</v>
      </c>
      <c r="O836" s="731">
        <v>0.5</v>
      </c>
      <c r="P836" s="651">
        <v>449.43</v>
      </c>
      <c r="Q836" s="666">
        <v>1</v>
      </c>
      <c r="R836" s="650">
        <v>1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4</v>
      </c>
      <c r="B837" s="650" t="s">
        <v>3038</v>
      </c>
      <c r="C837" s="650">
        <v>89301042</v>
      </c>
      <c r="D837" s="729" t="s">
        <v>5236</v>
      </c>
      <c r="E837" s="730" t="s">
        <v>3390</v>
      </c>
      <c r="F837" s="650" t="s">
        <v>3363</v>
      </c>
      <c r="G837" s="650" t="s">
        <v>4187</v>
      </c>
      <c r="H837" s="650" t="s">
        <v>597</v>
      </c>
      <c r="I837" s="650" t="s">
        <v>4518</v>
      </c>
      <c r="J837" s="650" t="s">
        <v>3182</v>
      </c>
      <c r="K837" s="650" t="s">
        <v>4519</v>
      </c>
      <c r="L837" s="651">
        <v>0</v>
      </c>
      <c r="M837" s="651">
        <v>0</v>
      </c>
      <c r="N837" s="650">
        <v>1</v>
      </c>
      <c r="O837" s="731">
        <v>1</v>
      </c>
      <c r="P837" s="651"/>
      <c r="Q837" s="666"/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4</v>
      </c>
      <c r="B838" s="650" t="s">
        <v>3038</v>
      </c>
      <c r="C838" s="650">
        <v>89301042</v>
      </c>
      <c r="D838" s="729" t="s">
        <v>5236</v>
      </c>
      <c r="E838" s="730" t="s">
        <v>3390</v>
      </c>
      <c r="F838" s="650" t="s">
        <v>3363</v>
      </c>
      <c r="G838" s="650" t="s">
        <v>4187</v>
      </c>
      <c r="H838" s="650" t="s">
        <v>1281</v>
      </c>
      <c r="I838" s="650" t="s">
        <v>4188</v>
      </c>
      <c r="J838" s="650" t="s">
        <v>3182</v>
      </c>
      <c r="K838" s="650" t="s">
        <v>3312</v>
      </c>
      <c r="L838" s="651">
        <v>112.36</v>
      </c>
      <c r="M838" s="651">
        <v>224.72</v>
      </c>
      <c r="N838" s="650">
        <v>2</v>
      </c>
      <c r="O838" s="731">
        <v>1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4</v>
      </c>
      <c r="B839" s="650" t="s">
        <v>3038</v>
      </c>
      <c r="C839" s="650">
        <v>89301042</v>
      </c>
      <c r="D839" s="729" t="s">
        <v>5236</v>
      </c>
      <c r="E839" s="730" t="s">
        <v>3390</v>
      </c>
      <c r="F839" s="650" t="s">
        <v>3363</v>
      </c>
      <c r="G839" s="650" t="s">
        <v>3643</v>
      </c>
      <c r="H839" s="650" t="s">
        <v>597</v>
      </c>
      <c r="I839" s="650" t="s">
        <v>4520</v>
      </c>
      <c r="J839" s="650" t="s">
        <v>4521</v>
      </c>
      <c r="K839" s="650" t="s">
        <v>4522</v>
      </c>
      <c r="L839" s="651">
        <v>0</v>
      </c>
      <c r="M839" s="651">
        <v>0</v>
      </c>
      <c r="N839" s="650">
        <v>2</v>
      </c>
      <c r="O839" s="731">
        <v>1</v>
      </c>
      <c r="P839" s="651">
        <v>0</v>
      </c>
      <c r="Q839" s="666"/>
      <c r="R839" s="650">
        <v>2</v>
      </c>
      <c r="S839" s="666">
        <v>1</v>
      </c>
      <c r="T839" s="731">
        <v>1</v>
      </c>
      <c r="U839" s="689">
        <v>1</v>
      </c>
    </row>
    <row r="840" spans="1:21" ht="14.4" customHeight="1" x14ac:dyDescent="0.3">
      <c r="A840" s="649">
        <v>4</v>
      </c>
      <c r="B840" s="650" t="s">
        <v>3038</v>
      </c>
      <c r="C840" s="650">
        <v>89301042</v>
      </c>
      <c r="D840" s="729" t="s">
        <v>5236</v>
      </c>
      <c r="E840" s="730" t="s">
        <v>3390</v>
      </c>
      <c r="F840" s="650" t="s">
        <v>3363</v>
      </c>
      <c r="G840" s="650" t="s">
        <v>3433</v>
      </c>
      <c r="H840" s="650" t="s">
        <v>597</v>
      </c>
      <c r="I840" s="650" t="s">
        <v>3008</v>
      </c>
      <c r="J840" s="650" t="s">
        <v>1138</v>
      </c>
      <c r="K840" s="650" t="s">
        <v>3434</v>
      </c>
      <c r="L840" s="651">
        <v>127.5</v>
      </c>
      <c r="M840" s="651">
        <v>1275</v>
      </c>
      <c r="N840" s="650">
        <v>10</v>
      </c>
      <c r="O840" s="731">
        <v>10</v>
      </c>
      <c r="P840" s="651">
        <v>765</v>
      </c>
      <c r="Q840" s="666">
        <v>0.6</v>
      </c>
      <c r="R840" s="650">
        <v>6</v>
      </c>
      <c r="S840" s="666">
        <v>0.6</v>
      </c>
      <c r="T840" s="731">
        <v>6</v>
      </c>
      <c r="U840" s="689">
        <v>0.6</v>
      </c>
    </row>
    <row r="841" spans="1:21" ht="14.4" customHeight="1" x14ac:dyDescent="0.3">
      <c r="A841" s="649">
        <v>4</v>
      </c>
      <c r="B841" s="650" t="s">
        <v>3038</v>
      </c>
      <c r="C841" s="650">
        <v>89301042</v>
      </c>
      <c r="D841" s="729" t="s">
        <v>5236</v>
      </c>
      <c r="E841" s="730" t="s">
        <v>3390</v>
      </c>
      <c r="F841" s="650" t="s">
        <v>3363</v>
      </c>
      <c r="G841" s="650" t="s">
        <v>3544</v>
      </c>
      <c r="H841" s="650" t="s">
        <v>597</v>
      </c>
      <c r="I841" s="650" t="s">
        <v>4523</v>
      </c>
      <c r="J841" s="650" t="s">
        <v>4524</v>
      </c>
      <c r="K841" s="650" t="s">
        <v>1436</v>
      </c>
      <c r="L841" s="651">
        <v>0</v>
      </c>
      <c r="M841" s="651">
        <v>0</v>
      </c>
      <c r="N841" s="650">
        <v>1</v>
      </c>
      <c r="O841" s="731">
        <v>0.5</v>
      </c>
      <c r="P841" s="651"/>
      <c r="Q841" s="666"/>
      <c r="R841" s="650"/>
      <c r="S841" s="666">
        <v>0</v>
      </c>
      <c r="T841" s="731"/>
      <c r="U841" s="689">
        <v>0</v>
      </c>
    </row>
    <row r="842" spans="1:21" ht="14.4" customHeight="1" x14ac:dyDescent="0.3">
      <c r="A842" s="649">
        <v>4</v>
      </c>
      <c r="B842" s="650" t="s">
        <v>3038</v>
      </c>
      <c r="C842" s="650">
        <v>89301042</v>
      </c>
      <c r="D842" s="729" t="s">
        <v>5236</v>
      </c>
      <c r="E842" s="730" t="s">
        <v>3390</v>
      </c>
      <c r="F842" s="650" t="s">
        <v>3363</v>
      </c>
      <c r="G842" s="650" t="s">
        <v>3544</v>
      </c>
      <c r="H842" s="650" t="s">
        <v>597</v>
      </c>
      <c r="I842" s="650" t="s">
        <v>4525</v>
      </c>
      <c r="J842" s="650" t="s">
        <v>4524</v>
      </c>
      <c r="K842" s="650" t="s">
        <v>3286</v>
      </c>
      <c r="L842" s="651">
        <v>0</v>
      </c>
      <c r="M842" s="651">
        <v>0</v>
      </c>
      <c r="N842" s="650">
        <v>2</v>
      </c>
      <c r="O842" s="731">
        <v>1.5</v>
      </c>
      <c r="P842" s="651"/>
      <c r="Q842" s="666"/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4</v>
      </c>
      <c r="B843" s="650" t="s">
        <v>3038</v>
      </c>
      <c r="C843" s="650">
        <v>89301042</v>
      </c>
      <c r="D843" s="729" t="s">
        <v>5236</v>
      </c>
      <c r="E843" s="730" t="s">
        <v>3390</v>
      </c>
      <c r="F843" s="650" t="s">
        <v>3364</v>
      </c>
      <c r="G843" s="650" t="s">
        <v>3463</v>
      </c>
      <c r="H843" s="650" t="s">
        <v>597</v>
      </c>
      <c r="I843" s="650" t="s">
        <v>3464</v>
      </c>
      <c r="J843" s="650" t="s">
        <v>3465</v>
      </c>
      <c r="K843" s="650"/>
      <c r="L843" s="651">
        <v>0</v>
      </c>
      <c r="M843" s="651">
        <v>0</v>
      </c>
      <c r="N843" s="650">
        <v>3</v>
      </c>
      <c r="O843" s="731">
        <v>2.5</v>
      </c>
      <c r="P843" s="651">
        <v>0</v>
      </c>
      <c r="Q843" s="666"/>
      <c r="R843" s="650">
        <v>3</v>
      </c>
      <c r="S843" s="666">
        <v>1</v>
      </c>
      <c r="T843" s="731">
        <v>2.5</v>
      </c>
      <c r="U843" s="689">
        <v>1</v>
      </c>
    </row>
    <row r="844" spans="1:21" ht="14.4" customHeight="1" x14ac:dyDescent="0.3">
      <c r="A844" s="649">
        <v>4</v>
      </c>
      <c r="B844" s="650" t="s">
        <v>3038</v>
      </c>
      <c r="C844" s="650">
        <v>89301042</v>
      </c>
      <c r="D844" s="729" t="s">
        <v>5236</v>
      </c>
      <c r="E844" s="730" t="s">
        <v>3390</v>
      </c>
      <c r="F844" s="650" t="s">
        <v>3365</v>
      </c>
      <c r="G844" s="650" t="s">
        <v>3678</v>
      </c>
      <c r="H844" s="650" t="s">
        <v>597</v>
      </c>
      <c r="I844" s="650" t="s">
        <v>3679</v>
      </c>
      <c r="J844" s="650" t="s">
        <v>3807</v>
      </c>
      <c r="K844" s="650" t="s">
        <v>3808</v>
      </c>
      <c r="L844" s="651">
        <v>410</v>
      </c>
      <c r="M844" s="651">
        <v>1230</v>
      </c>
      <c r="N844" s="650">
        <v>3</v>
      </c>
      <c r="O844" s="731">
        <v>3</v>
      </c>
      <c r="P844" s="651">
        <v>1230</v>
      </c>
      <c r="Q844" s="666">
        <v>1</v>
      </c>
      <c r="R844" s="650">
        <v>3</v>
      </c>
      <c r="S844" s="666">
        <v>1</v>
      </c>
      <c r="T844" s="731">
        <v>3</v>
      </c>
      <c r="U844" s="689">
        <v>1</v>
      </c>
    </row>
    <row r="845" spans="1:21" ht="14.4" customHeight="1" x14ac:dyDescent="0.3">
      <c r="A845" s="649">
        <v>4</v>
      </c>
      <c r="B845" s="650" t="s">
        <v>3038</v>
      </c>
      <c r="C845" s="650">
        <v>89301042</v>
      </c>
      <c r="D845" s="729" t="s">
        <v>5236</v>
      </c>
      <c r="E845" s="730" t="s">
        <v>3390</v>
      </c>
      <c r="F845" s="650" t="s">
        <v>3365</v>
      </c>
      <c r="G845" s="650" t="s">
        <v>3678</v>
      </c>
      <c r="H845" s="650" t="s">
        <v>597</v>
      </c>
      <c r="I845" s="650" t="s">
        <v>3679</v>
      </c>
      <c r="J845" s="650" t="s">
        <v>3680</v>
      </c>
      <c r="K845" s="650" t="s">
        <v>3681</v>
      </c>
      <c r="L845" s="651">
        <v>410</v>
      </c>
      <c r="M845" s="651">
        <v>2050</v>
      </c>
      <c r="N845" s="650">
        <v>5</v>
      </c>
      <c r="O845" s="731">
        <v>5</v>
      </c>
      <c r="P845" s="651">
        <v>2050</v>
      </c>
      <c r="Q845" s="666">
        <v>1</v>
      </c>
      <c r="R845" s="650">
        <v>5</v>
      </c>
      <c r="S845" s="666">
        <v>1</v>
      </c>
      <c r="T845" s="731">
        <v>5</v>
      </c>
      <c r="U845" s="689">
        <v>1</v>
      </c>
    </row>
    <row r="846" spans="1:21" ht="14.4" customHeight="1" x14ac:dyDescent="0.3">
      <c r="A846" s="649">
        <v>4</v>
      </c>
      <c r="B846" s="650" t="s">
        <v>3038</v>
      </c>
      <c r="C846" s="650">
        <v>89301042</v>
      </c>
      <c r="D846" s="729" t="s">
        <v>5236</v>
      </c>
      <c r="E846" s="730" t="s">
        <v>3390</v>
      </c>
      <c r="F846" s="650" t="s">
        <v>3365</v>
      </c>
      <c r="G846" s="650" t="s">
        <v>3682</v>
      </c>
      <c r="H846" s="650" t="s">
        <v>597</v>
      </c>
      <c r="I846" s="650" t="s">
        <v>4341</v>
      </c>
      <c r="J846" s="650" t="s">
        <v>4342</v>
      </c>
      <c r="K846" s="650" t="s">
        <v>4343</v>
      </c>
      <c r="L846" s="651">
        <v>144.05000000000001</v>
      </c>
      <c r="M846" s="651">
        <v>432.15000000000003</v>
      </c>
      <c r="N846" s="650">
        <v>3</v>
      </c>
      <c r="O846" s="731">
        <v>1</v>
      </c>
      <c r="P846" s="651">
        <v>432.15000000000003</v>
      </c>
      <c r="Q846" s="666">
        <v>1</v>
      </c>
      <c r="R846" s="650">
        <v>3</v>
      </c>
      <c r="S846" s="666">
        <v>1</v>
      </c>
      <c r="T846" s="731">
        <v>1</v>
      </c>
      <c r="U846" s="689">
        <v>1</v>
      </c>
    </row>
    <row r="847" spans="1:21" ht="14.4" customHeight="1" x14ac:dyDescent="0.3">
      <c r="A847" s="649">
        <v>4</v>
      </c>
      <c r="B847" s="650" t="s">
        <v>3038</v>
      </c>
      <c r="C847" s="650">
        <v>89301042</v>
      </c>
      <c r="D847" s="729" t="s">
        <v>5236</v>
      </c>
      <c r="E847" s="730" t="s">
        <v>3390</v>
      </c>
      <c r="F847" s="650" t="s">
        <v>3365</v>
      </c>
      <c r="G847" s="650" t="s">
        <v>3682</v>
      </c>
      <c r="H847" s="650" t="s">
        <v>597</v>
      </c>
      <c r="I847" s="650" t="s">
        <v>3814</v>
      </c>
      <c r="J847" s="650" t="s">
        <v>3815</v>
      </c>
      <c r="K847" s="650" t="s">
        <v>3816</v>
      </c>
      <c r="L847" s="651">
        <v>50</v>
      </c>
      <c r="M847" s="651">
        <v>150</v>
      </c>
      <c r="N847" s="650">
        <v>3</v>
      </c>
      <c r="O847" s="731">
        <v>1</v>
      </c>
      <c r="P847" s="651">
        <v>150</v>
      </c>
      <c r="Q847" s="666">
        <v>1</v>
      </c>
      <c r="R847" s="650">
        <v>3</v>
      </c>
      <c r="S847" s="666">
        <v>1</v>
      </c>
      <c r="T847" s="731">
        <v>1</v>
      </c>
      <c r="U847" s="689">
        <v>1</v>
      </c>
    </row>
    <row r="848" spans="1:21" ht="14.4" customHeight="1" x14ac:dyDescent="0.3">
      <c r="A848" s="649">
        <v>4</v>
      </c>
      <c r="B848" s="650" t="s">
        <v>3038</v>
      </c>
      <c r="C848" s="650">
        <v>89301042</v>
      </c>
      <c r="D848" s="729" t="s">
        <v>5236</v>
      </c>
      <c r="E848" s="730" t="s">
        <v>3390</v>
      </c>
      <c r="F848" s="650" t="s">
        <v>3365</v>
      </c>
      <c r="G848" s="650" t="s">
        <v>3466</v>
      </c>
      <c r="H848" s="650" t="s">
        <v>597</v>
      </c>
      <c r="I848" s="650" t="s">
        <v>3607</v>
      </c>
      <c r="J848" s="650" t="s">
        <v>3608</v>
      </c>
      <c r="K848" s="650" t="s">
        <v>3609</v>
      </c>
      <c r="L848" s="651">
        <v>900</v>
      </c>
      <c r="M848" s="651">
        <v>3600</v>
      </c>
      <c r="N848" s="650">
        <v>4</v>
      </c>
      <c r="O848" s="731">
        <v>4</v>
      </c>
      <c r="P848" s="651">
        <v>2700</v>
      </c>
      <c r="Q848" s="666">
        <v>0.75</v>
      </c>
      <c r="R848" s="650">
        <v>3</v>
      </c>
      <c r="S848" s="666">
        <v>0.75</v>
      </c>
      <c r="T848" s="731">
        <v>3</v>
      </c>
      <c r="U848" s="689">
        <v>0.75</v>
      </c>
    </row>
    <row r="849" spans="1:21" ht="14.4" customHeight="1" x14ac:dyDescent="0.3">
      <c r="A849" s="649">
        <v>4</v>
      </c>
      <c r="B849" s="650" t="s">
        <v>3038</v>
      </c>
      <c r="C849" s="650">
        <v>89301042</v>
      </c>
      <c r="D849" s="729" t="s">
        <v>5236</v>
      </c>
      <c r="E849" s="730" t="s">
        <v>3390</v>
      </c>
      <c r="F849" s="650" t="s">
        <v>3365</v>
      </c>
      <c r="G849" s="650" t="s">
        <v>3823</v>
      </c>
      <c r="H849" s="650" t="s">
        <v>597</v>
      </c>
      <c r="I849" s="650" t="s">
        <v>3832</v>
      </c>
      <c r="J849" s="650" t="s">
        <v>3833</v>
      </c>
      <c r="K849" s="650" t="s">
        <v>3834</v>
      </c>
      <c r="L849" s="651">
        <v>287</v>
      </c>
      <c r="M849" s="651">
        <v>861</v>
      </c>
      <c r="N849" s="650">
        <v>3</v>
      </c>
      <c r="O849" s="731">
        <v>2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4</v>
      </c>
      <c r="B850" s="650" t="s">
        <v>3038</v>
      </c>
      <c r="C850" s="650">
        <v>89301042</v>
      </c>
      <c r="D850" s="729" t="s">
        <v>5236</v>
      </c>
      <c r="E850" s="730" t="s">
        <v>3390</v>
      </c>
      <c r="F850" s="650" t="s">
        <v>3365</v>
      </c>
      <c r="G850" s="650" t="s">
        <v>3823</v>
      </c>
      <c r="H850" s="650" t="s">
        <v>597</v>
      </c>
      <c r="I850" s="650" t="s">
        <v>3881</v>
      </c>
      <c r="J850" s="650" t="s">
        <v>3882</v>
      </c>
      <c r="K850" s="650" t="s">
        <v>3883</v>
      </c>
      <c r="L850" s="651">
        <v>600</v>
      </c>
      <c r="M850" s="651">
        <v>600</v>
      </c>
      <c r="N850" s="650">
        <v>1</v>
      </c>
      <c r="O850" s="731">
        <v>1</v>
      </c>
      <c r="P850" s="651">
        <v>600</v>
      </c>
      <c r="Q850" s="666">
        <v>1</v>
      </c>
      <c r="R850" s="650">
        <v>1</v>
      </c>
      <c r="S850" s="666">
        <v>1</v>
      </c>
      <c r="T850" s="731">
        <v>1</v>
      </c>
      <c r="U850" s="689">
        <v>1</v>
      </c>
    </row>
    <row r="851" spans="1:21" ht="14.4" customHeight="1" x14ac:dyDescent="0.3">
      <c r="A851" s="649">
        <v>4</v>
      </c>
      <c r="B851" s="650" t="s">
        <v>3038</v>
      </c>
      <c r="C851" s="650">
        <v>89301042</v>
      </c>
      <c r="D851" s="729" t="s">
        <v>5236</v>
      </c>
      <c r="E851" s="730" t="s">
        <v>3390</v>
      </c>
      <c r="F851" s="650" t="s">
        <v>3365</v>
      </c>
      <c r="G851" s="650" t="s">
        <v>3823</v>
      </c>
      <c r="H851" s="650" t="s">
        <v>597</v>
      </c>
      <c r="I851" s="650" t="s">
        <v>3884</v>
      </c>
      <c r="J851" s="650" t="s">
        <v>3885</v>
      </c>
      <c r="K851" s="650" t="s">
        <v>3886</v>
      </c>
      <c r="L851" s="651">
        <v>5343.9</v>
      </c>
      <c r="M851" s="651">
        <v>16031.699999999999</v>
      </c>
      <c r="N851" s="650">
        <v>3</v>
      </c>
      <c r="O851" s="731">
        <v>1</v>
      </c>
      <c r="P851" s="651">
        <v>16031.699999999999</v>
      </c>
      <c r="Q851" s="666">
        <v>1</v>
      </c>
      <c r="R851" s="650">
        <v>3</v>
      </c>
      <c r="S851" s="666">
        <v>1</v>
      </c>
      <c r="T851" s="731">
        <v>1</v>
      </c>
      <c r="U851" s="689">
        <v>1</v>
      </c>
    </row>
    <row r="852" spans="1:21" ht="14.4" customHeight="1" x14ac:dyDescent="0.3">
      <c r="A852" s="649">
        <v>4</v>
      </c>
      <c r="B852" s="650" t="s">
        <v>3038</v>
      </c>
      <c r="C852" s="650">
        <v>89301042</v>
      </c>
      <c r="D852" s="729" t="s">
        <v>5236</v>
      </c>
      <c r="E852" s="730" t="s">
        <v>3390</v>
      </c>
      <c r="F852" s="650" t="s">
        <v>3365</v>
      </c>
      <c r="G852" s="650" t="s">
        <v>3823</v>
      </c>
      <c r="H852" s="650" t="s">
        <v>597</v>
      </c>
      <c r="I852" s="650" t="s">
        <v>4360</v>
      </c>
      <c r="J852" s="650" t="s">
        <v>4361</v>
      </c>
      <c r="K852" s="650" t="s">
        <v>3895</v>
      </c>
      <c r="L852" s="651">
        <v>1526.74</v>
      </c>
      <c r="M852" s="651">
        <v>3053.48</v>
      </c>
      <c r="N852" s="650">
        <v>2</v>
      </c>
      <c r="O852" s="731">
        <v>1</v>
      </c>
      <c r="P852" s="651"/>
      <c r="Q852" s="666">
        <v>0</v>
      </c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4</v>
      </c>
      <c r="B853" s="650" t="s">
        <v>3038</v>
      </c>
      <c r="C853" s="650">
        <v>89301042</v>
      </c>
      <c r="D853" s="729" t="s">
        <v>5236</v>
      </c>
      <c r="E853" s="730" t="s">
        <v>3390</v>
      </c>
      <c r="F853" s="650" t="s">
        <v>3365</v>
      </c>
      <c r="G853" s="650" t="s">
        <v>3823</v>
      </c>
      <c r="H853" s="650" t="s">
        <v>597</v>
      </c>
      <c r="I853" s="650" t="s">
        <v>3941</v>
      </c>
      <c r="J853" s="650" t="s">
        <v>3939</v>
      </c>
      <c r="K853" s="650" t="s">
        <v>3942</v>
      </c>
      <c r="L853" s="651">
        <v>1500.3</v>
      </c>
      <c r="M853" s="651">
        <v>9001.7999999999993</v>
      </c>
      <c r="N853" s="650">
        <v>6</v>
      </c>
      <c r="O853" s="731">
        <v>1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4</v>
      </c>
      <c r="B854" s="650" t="s">
        <v>3038</v>
      </c>
      <c r="C854" s="650">
        <v>89301042</v>
      </c>
      <c r="D854" s="729" t="s">
        <v>5236</v>
      </c>
      <c r="E854" s="730" t="s">
        <v>3390</v>
      </c>
      <c r="F854" s="650" t="s">
        <v>3365</v>
      </c>
      <c r="G854" s="650" t="s">
        <v>3823</v>
      </c>
      <c r="H854" s="650" t="s">
        <v>597</v>
      </c>
      <c r="I854" s="650" t="s">
        <v>3962</v>
      </c>
      <c r="J854" s="650" t="s">
        <v>3960</v>
      </c>
      <c r="K854" s="650" t="s">
        <v>3963</v>
      </c>
      <c r="L854" s="651">
        <v>1987.45</v>
      </c>
      <c r="M854" s="651">
        <v>11924.7</v>
      </c>
      <c r="N854" s="650">
        <v>6</v>
      </c>
      <c r="O854" s="731">
        <v>2</v>
      </c>
      <c r="P854" s="651">
        <v>11924.7</v>
      </c>
      <c r="Q854" s="666">
        <v>1</v>
      </c>
      <c r="R854" s="650">
        <v>6</v>
      </c>
      <c r="S854" s="666">
        <v>1</v>
      </c>
      <c r="T854" s="731">
        <v>2</v>
      </c>
      <c r="U854" s="689">
        <v>1</v>
      </c>
    </row>
    <row r="855" spans="1:21" ht="14.4" customHeight="1" x14ac:dyDescent="0.3">
      <c r="A855" s="649">
        <v>4</v>
      </c>
      <c r="B855" s="650" t="s">
        <v>3038</v>
      </c>
      <c r="C855" s="650">
        <v>89301042</v>
      </c>
      <c r="D855" s="729" t="s">
        <v>5236</v>
      </c>
      <c r="E855" s="730" t="s">
        <v>3390</v>
      </c>
      <c r="F855" s="650" t="s">
        <v>3365</v>
      </c>
      <c r="G855" s="650" t="s">
        <v>3823</v>
      </c>
      <c r="H855" s="650" t="s">
        <v>597</v>
      </c>
      <c r="I855" s="650" t="s">
        <v>3967</v>
      </c>
      <c r="J855" s="650" t="s">
        <v>3965</v>
      </c>
      <c r="K855" s="650" t="s">
        <v>3968</v>
      </c>
      <c r="L855" s="651">
        <v>711.08</v>
      </c>
      <c r="M855" s="651">
        <v>6399.72</v>
      </c>
      <c r="N855" s="650">
        <v>9</v>
      </c>
      <c r="O855" s="731">
        <v>1</v>
      </c>
      <c r="P855" s="651">
        <v>6399.72</v>
      </c>
      <c r="Q855" s="666">
        <v>1</v>
      </c>
      <c r="R855" s="650">
        <v>9</v>
      </c>
      <c r="S855" s="666">
        <v>1</v>
      </c>
      <c r="T855" s="731">
        <v>1</v>
      </c>
      <c r="U855" s="689">
        <v>1</v>
      </c>
    </row>
    <row r="856" spans="1:21" ht="14.4" customHeight="1" x14ac:dyDescent="0.3">
      <c r="A856" s="649">
        <v>4</v>
      </c>
      <c r="B856" s="650" t="s">
        <v>3038</v>
      </c>
      <c r="C856" s="650">
        <v>89301042</v>
      </c>
      <c r="D856" s="729" t="s">
        <v>5236</v>
      </c>
      <c r="E856" s="730" t="s">
        <v>3390</v>
      </c>
      <c r="F856" s="650" t="s">
        <v>3365</v>
      </c>
      <c r="G856" s="650" t="s">
        <v>3823</v>
      </c>
      <c r="H856" s="650" t="s">
        <v>597</v>
      </c>
      <c r="I856" s="650" t="s">
        <v>3972</v>
      </c>
      <c r="J856" s="650" t="s">
        <v>3970</v>
      </c>
      <c r="K856" s="650" t="s">
        <v>3973</v>
      </c>
      <c r="L856" s="651">
        <v>1074.31</v>
      </c>
      <c r="M856" s="651">
        <v>9668.7899999999991</v>
      </c>
      <c r="N856" s="650">
        <v>9</v>
      </c>
      <c r="O856" s="731">
        <v>1</v>
      </c>
      <c r="P856" s="651">
        <v>9668.7899999999991</v>
      </c>
      <c r="Q856" s="666">
        <v>1</v>
      </c>
      <c r="R856" s="650">
        <v>9</v>
      </c>
      <c r="S856" s="666">
        <v>1</v>
      </c>
      <c r="T856" s="731">
        <v>1</v>
      </c>
      <c r="U856" s="689">
        <v>1</v>
      </c>
    </row>
    <row r="857" spans="1:21" ht="14.4" customHeight="1" x14ac:dyDescent="0.3">
      <c r="A857" s="649">
        <v>4</v>
      </c>
      <c r="B857" s="650" t="s">
        <v>3038</v>
      </c>
      <c r="C857" s="650">
        <v>89301042</v>
      </c>
      <c r="D857" s="729" t="s">
        <v>5236</v>
      </c>
      <c r="E857" s="730" t="s">
        <v>3390</v>
      </c>
      <c r="F857" s="650" t="s">
        <v>3365</v>
      </c>
      <c r="G857" s="650" t="s">
        <v>3823</v>
      </c>
      <c r="H857" s="650" t="s">
        <v>597</v>
      </c>
      <c r="I857" s="650" t="s">
        <v>3974</v>
      </c>
      <c r="J857" s="650" t="s">
        <v>3975</v>
      </c>
      <c r="K857" s="650" t="s">
        <v>3976</v>
      </c>
      <c r="L857" s="651">
        <v>369.69</v>
      </c>
      <c r="M857" s="651">
        <v>369.69</v>
      </c>
      <c r="N857" s="650">
        <v>1</v>
      </c>
      <c r="O857" s="731">
        <v>1</v>
      </c>
      <c r="P857" s="651">
        <v>369.69</v>
      </c>
      <c r="Q857" s="666">
        <v>1</v>
      </c>
      <c r="R857" s="650">
        <v>1</v>
      </c>
      <c r="S857" s="666">
        <v>1</v>
      </c>
      <c r="T857" s="731">
        <v>1</v>
      </c>
      <c r="U857" s="689">
        <v>1</v>
      </c>
    </row>
    <row r="858" spans="1:21" ht="14.4" customHeight="1" x14ac:dyDescent="0.3">
      <c r="A858" s="649">
        <v>4</v>
      </c>
      <c r="B858" s="650" t="s">
        <v>3038</v>
      </c>
      <c r="C858" s="650">
        <v>89301042</v>
      </c>
      <c r="D858" s="729" t="s">
        <v>5236</v>
      </c>
      <c r="E858" s="730" t="s">
        <v>3390</v>
      </c>
      <c r="F858" s="650" t="s">
        <v>3365</v>
      </c>
      <c r="G858" s="650" t="s">
        <v>3823</v>
      </c>
      <c r="H858" s="650" t="s">
        <v>597</v>
      </c>
      <c r="I858" s="650" t="s">
        <v>2376</v>
      </c>
      <c r="J858" s="650" t="s">
        <v>3977</v>
      </c>
      <c r="K858" s="650" t="s">
        <v>3978</v>
      </c>
      <c r="L858" s="651">
        <v>1430.6</v>
      </c>
      <c r="M858" s="651">
        <v>7152.9999999999991</v>
      </c>
      <c r="N858" s="650">
        <v>5</v>
      </c>
      <c r="O858" s="731">
        <v>2</v>
      </c>
      <c r="P858" s="651">
        <v>2861.2</v>
      </c>
      <c r="Q858" s="666">
        <v>0.4</v>
      </c>
      <c r="R858" s="650">
        <v>2</v>
      </c>
      <c r="S858" s="666">
        <v>0.4</v>
      </c>
      <c r="T858" s="731">
        <v>1</v>
      </c>
      <c r="U858" s="689">
        <v>0.5</v>
      </c>
    </row>
    <row r="859" spans="1:21" ht="14.4" customHeight="1" x14ac:dyDescent="0.3">
      <c r="A859" s="649">
        <v>4</v>
      </c>
      <c r="B859" s="650" t="s">
        <v>3038</v>
      </c>
      <c r="C859" s="650">
        <v>89301042</v>
      </c>
      <c r="D859" s="729" t="s">
        <v>5236</v>
      </c>
      <c r="E859" s="730" t="s">
        <v>3390</v>
      </c>
      <c r="F859" s="650" t="s">
        <v>3365</v>
      </c>
      <c r="G859" s="650" t="s">
        <v>3823</v>
      </c>
      <c r="H859" s="650" t="s">
        <v>597</v>
      </c>
      <c r="I859" s="650" t="s">
        <v>3985</v>
      </c>
      <c r="J859" s="650" t="s">
        <v>3986</v>
      </c>
      <c r="K859" s="650" t="s">
        <v>3855</v>
      </c>
      <c r="L859" s="651">
        <v>500</v>
      </c>
      <c r="M859" s="651">
        <v>500</v>
      </c>
      <c r="N859" s="650">
        <v>1</v>
      </c>
      <c r="O859" s="731">
        <v>1</v>
      </c>
      <c r="P859" s="651">
        <v>500</v>
      </c>
      <c r="Q859" s="666">
        <v>1</v>
      </c>
      <c r="R859" s="650">
        <v>1</v>
      </c>
      <c r="S859" s="666">
        <v>1</v>
      </c>
      <c r="T859" s="731">
        <v>1</v>
      </c>
      <c r="U859" s="689">
        <v>1</v>
      </c>
    </row>
    <row r="860" spans="1:21" ht="14.4" customHeight="1" x14ac:dyDescent="0.3">
      <c r="A860" s="649">
        <v>4</v>
      </c>
      <c r="B860" s="650" t="s">
        <v>3038</v>
      </c>
      <c r="C860" s="650">
        <v>89301042</v>
      </c>
      <c r="D860" s="729" t="s">
        <v>5236</v>
      </c>
      <c r="E860" s="730" t="s">
        <v>3390</v>
      </c>
      <c r="F860" s="650" t="s">
        <v>3365</v>
      </c>
      <c r="G860" s="650" t="s">
        <v>3823</v>
      </c>
      <c r="H860" s="650" t="s">
        <v>597</v>
      </c>
      <c r="I860" s="650" t="s">
        <v>4015</v>
      </c>
      <c r="J860" s="650" t="s">
        <v>4016</v>
      </c>
      <c r="K860" s="650" t="s">
        <v>3865</v>
      </c>
      <c r="L860" s="651">
        <v>300</v>
      </c>
      <c r="M860" s="651">
        <v>600</v>
      </c>
      <c r="N860" s="650">
        <v>2</v>
      </c>
      <c r="O860" s="731">
        <v>1</v>
      </c>
      <c r="P860" s="651">
        <v>600</v>
      </c>
      <c r="Q860" s="666">
        <v>1</v>
      </c>
      <c r="R860" s="650">
        <v>2</v>
      </c>
      <c r="S860" s="666">
        <v>1</v>
      </c>
      <c r="T860" s="731">
        <v>1</v>
      </c>
      <c r="U860" s="689">
        <v>1</v>
      </c>
    </row>
    <row r="861" spans="1:21" ht="14.4" customHeight="1" x14ac:dyDescent="0.3">
      <c r="A861" s="649">
        <v>4</v>
      </c>
      <c r="B861" s="650" t="s">
        <v>3038</v>
      </c>
      <c r="C861" s="650">
        <v>89301042</v>
      </c>
      <c r="D861" s="729" t="s">
        <v>5236</v>
      </c>
      <c r="E861" s="730" t="s">
        <v>3390</v>
      </c>
      <c r="F861" s="650" t="s">
        <v>3365</v>
      </c>
      <c r="G861" s="650" t="s">
        <v>3823</v>
      </c>
      <c r="H861" s="650" t="s">
        <v>597</v>
      </c>
      <c r="I861" s="650" t="s">
        <v>4025</v>
      </c>
      <c r="J861" s="650" t="s">
        <v>4026</v>
      </c>
      <c r="K861" s="650" t="s">
        <v>4027</v>
      </c>
      <c r="L861" s="651">
        <v>370.4</v>
      </c>
      <c r="M861" s="651">
        <v>740.8</v>
      </c>
      <c r="N861" s="650">
        <v>2</v>
      </c>
      <c r="O861" s="731">
        <v>1</v>
      </c>
      <c r="P861" s="651">
        <v>740.8</v>
      </c>
      <c r="Q861" s="666">
        <v>1</v>
      </c>
      <c r="R861" s="650">
        <v>2</v>
      </c>
      <c r="S861" s="666">
        <v>1</v>
      </c>
      <c r="T861" s="731">
        <v>1</v>
      </c>
      <c r="U861" s="689">
        <v>1</v>
      </c>
    </row>
    <row r="862" spans="1:21" ht="14.4" customHeight="1" x14ac:dyDescent="0.3">
      <c r="A862" s="649">
        <v>4</v>
      </c>
      <c r="B862" s="650" t="s">
        <v>3038</v>
      </c>
      <c r="C862" s="650">
        <v>89301042</v>
      </c>
      <c r="D862" s="729" t="s">
        <v>5236</v>
      </c>
      <c r="E862" s="730" t="s">
        <v>3390</v>
      </c>
      <c r="F862" s="650" t="s">
        <v>3365</v>
      </c>
      <c r="G862" s="650" t="s">
        <v>3823</v>
      </c>
      <c r="H862" s="650" t="s">
        <v>597</v>
      </c>
      <c r="I862" s="650" t="s">
        <v>4393</v>
      </c>
      <c r="J862" s="650" t="s">
        <v>4394</v>
      </c>
      <c r="K862" s="650" t="s">
        <v>4395</v>
      </c>
      <c r="L862" s="651">
        <v>2158.12</v>
      </c>
      <c r="M862" s="651">
        <v>12948.72</v>
      </c>
      <c r="N862" s="650">
        <v>6</v>
      </c>
      <c r="O862" s="731">
        <v>1</v>
      </c>
      <c r="P862" s="651">
        <v>12948.72</v>
      </c>
      <c r="Q862" s="666">
        <v>1</v>
      </c>
      <c r="R862" s="650">
        <v>6</v>
      </c>
      <c r="S862" s="666">
        <v>1</v>
      </c>
      <c r="T862" s="731">
        <v>1</v>
      </c>
      <c r="U862" s="689">
        <v>1</v>
      </c>
    </row>
    <row r="863" spans="1:21" ht="14.4" customHeight="1" x14ac:dyDescent="0.3">
      <c r="A863" s="649">
        <v>4</v>
      </c>
      <c r="B863" s="650" t="s">
        <v>3038</v>
      </c>
      <c r="C863" s="650">
        <v>89301042</v>
      </c>
      <c r="D863" s="729" t="s">
        <v>5236</v>
      </c>
      <c r="E863" s="730" t="s">
        <v>3390</v>
      </c>
      <c r="F863" s="650" t="s">
        <v>3365</v>
      </c>
      <c r="G863" s="650" t="s">
        <v>3823</v>
      </c>
      <c r="H863" s="650" t="s">
        <v>597</v>
      </c>
      <c r="I863" s="650" t="s">
        <v>4037</v>
      </c>
      <c r="J863" s="650" t="s">
        <v>4038</v>
      </c>
      <c r="K863" s="650" t="s">
        <v>4039</v>
      </c>
      <c r="L863" s="651">
        <v>1500.3</v>
      </c>
      <c r="M863" s="651">
        <v>3000.6</v>
      </c>
      <c r="N863" s="650">
        <v>2</v>
      </c>
      <c r="O863" s="731">
        <v>1</v>
      </c>
      <c r="P863" s="651">
        <v>3000.6</v>
      </c>
      <c r="Q863" s="666">
        <v>1</v>
      </c>
      <c r="R863" s="650">
        <v>2</v>
      </c>
      <c r="S863" s="666">
        <v>1</v>
      </c>
      <c r="T863" s="731">
        <v>1</v>
      </c>
      <c r="U863" s="689">
        <v>1</v>
      </c>
    </row>
    <row r="864" spans="1:21" ht="14.4" customHeight="1" x14ac:dyDescent="0.3">
      <c r="A864" s="649">
        <v>4</v>
      </c>
      <c r="B864" s="650" t="s">
        <v>3038</v>
      </c>
      <c r="C864" s="650">
        <v>89301042</v>
      </c>
      <c r="D864" s="729" t="s">
        <v>5236</v>
      </c>
      <c r="E864" s="730" t="s">
        <v>3390</v>
      </c>
      <c r="F864" s="650" t="s">
        <v>3365</v>
      </c>
      <c r="G864" s="650" t="s">
        <v>3823</v>
      </c>
      <c r="H864" s="650" t="s">
        <v>597</v>
      </c>
      <c r="I864" s="650" t="s">
        <v>4043</v>
      </c>
      <c r="J864" s="650" t="s">
        <v>4041</v>
      </c>
      <c r="K864" s="650" t="s">
        <v>4044</v>
      </c>
      <c r="L864" s="651">
        <v>2284</v>
      </c>
      <c r="M864" s="651">
        <v>4568</v>
      </c>
      <c r="N864" s="650">
        <v>2</v>
      </c>
      <c r="O864" s="731">
        <v>1</v>
      </c>
      <c r="P864" s="651">
        <v>4568</v>
      </c>
      <c r="Q864" s="666">
        <v>1</v>
      </c>
      <c r="R864" s="650">
        <v>2</v>
      </c>
      <c r="S864" s="666">
        <v>1</v>
      </c>
      <c r="T864" s="731">
        <v>1</v>
      </c>
      <c r="U864" s="689">
        <v>1</v>
      </c>
    </row>
    <row r="865" spans="1:21" ht="14.4" customHeight="1" x14ac:dyDescent="0.3">
      <c r="A865" s="649">
        <v>4</v>
      </c>
      <c r="B865" s="650" t="s">
        <v>3038</v>
      </c>
      <c r="C865" s="650">
        <v>89301042</v>
      </c>
      <c r="D865" s="729" t="s">
        <v>5236</v>
      </c>
      <c r="E865" s="730" t="s">
        <v>3390</v>
      </c>
      <c r="F865" s="650" t="s">
        <v>3365</v>
      </c>
      <c r="G865" s="650" t="s">
        <v>3823</v>
      </c>
      <c r="H865" s="650" t="s">
        <v>597</v>
      </c>
      <c r="I865" s="650" t="s">
        <v>4045</v>
      </c>
      <c r="J865" s="650" t="s">
        <v>4046</v>
      </c>
      <c r="K865" s="650" t="s">
        <v>4047</v>
      </c>
      <c r="L865" s="651">
        <v>3000</v>
      </c>
      <c r="M865" s="651">
        <v>9000</v>
      </c>
      <c r="N865" s="650">
        <v>3</v>
      </c>
      <c r="O865" s="731">
        <v>1</v>
      </c>
      <c r="P865" s="651">
        <v>9000</v>
      </c>
      <c r="Q865" s="666">
        <v>1</v>
      </c>
      <c r="R865" s="650">
        <v>3</v>
      </c>
      <c r="S865" s="666">
        <v>1</v>
      </c>
      <c r="T865" s="731">
        <v>1</v>
      </c>
      <c r="U865" s="689">
        <v>1</v>
      </c>
    </row>
    <row r="866" spans="1:21" ht="14.4" customHeight="1" x14ac:dyDescent="0.3">
      <c r="A866" s="649">
        <v>4</v>
      </c>
      <c r="B866" s="650" t="s">
        <v>3038</v>
      </c>
      <c r="C866" s="650">
        <v>89301042</v>
      </c>
      <c r="D866" s="729" t="s">
        <v>5236</v>
      </c>
      <c r="E866" s="730" t="s">
        <v>3390</v>
      </c>
      <c r="F866" s="650" t="s">
        <v>3365</v>
      </c>
      <c r="G866" s="650" t="s">
        <v>3823</v>
      </c>
      <c r="H866" s="650" t="s">
        <v>597</v>
      </c>
      <c r="I866" s="650" t="s">
        <v>4260</v>
      </c>
      <c r="J866" s="650" t="s">
        <v>4087</v>
      </c>
      <c r="K866" s="650" t="s">
        <v>4261</v>
      </c>
      <c r="L866" s="651">
        <v>957</v>
      </c>
      <c r="M866" s="651">
        <v>5742</v>
      </c>
      <c r="N866" s="650">
        <v>6</v>
      </c>
      <c r="O866" s="731">
        <v>1</v>
      </c>
      <c r="P866" s="651">
        <v>5742</v>
      </c>
      <c r="Q866" s="666">
        <v>1</v>
      </c>
      <c r="R866" s="650">
        <v>6</v>
      </c>
      <c r="S866" s="666">
        <v>1</v>
      </c>
      <c r="T866" s="731">
        <v>1</v>
      </c>
      <c r="U866" s="689">
        <v>1</v>
      </c>
    </row>
    <row r="867" spans="1:21" ht="14.4" customHeight="1" x14ac:dyDescent="0.3">
      <c r="A867" s="649">
        <v>4</v>
      </c>
      <c r="B867" s="650" t="s">
        <v>3038</v>
      </c>
      <c r="C867" s="650">
        <v>89301042</v>
      </c>
      <c r="D867" s="729" t="s">
        <v>5236</v>
      </c>
      <c r="E867" s="730" t="s">
        <v>3390</v>
      </c>
      <c r="F867" s="650" t="s">
        <v>3365</v>
      </c>
      <c r="G867" s="650" t="s">
        <v>3823</v>
      </c>
      <c r="H867" s="650" t="s">
        <v>597</v>
      </c>
      <c r="I867" s="650" t="s">
        <v>4092</v>
      </c>
      <c r="J867" s="650" t="s">
        <v>4093</v>
      </c>
      <c r="K867" s="650" t="s">
        <v>4094</v>
      </c>
      <c r="L867" s="651">
        <v>319</v>
      </c>
      <c r="M867" s="651">
        <v>319</v>
      </c>
      <c r="N867" s="650">
        <v>1</v>
      </c>
      <c r="O867" s="731">
        <v>1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4</v>
      </c>
      <c r="B868" s="650" t="s">
        <v>3038</v>
      </c>
      <c r="C868" s="650">
        <v>89301042</v>
      </c>
      <c r="D868" s="729" t="s">
        <v>5236</v>
      </c>
      <c r="E868" s="730" t="s">
        <v>3390</v>
      </c>
      <c r="F868" s="650" t="s">
        <v>3365</v>
      </c>
      <c r="G868" s="650" t="s">
        <v>3823</v>
      </c>
      <c r="H868" s="650" t="s">
        <v>597</v>
      </c>
      <c r="I868" s="650" t="s">
        <v>4132</v>
      </c>
      <c r="J868" s="650" t="s">
        <v>4133</v>
      </c>
      <c r="K868" s="650" t="s">
        <v>4134</v>
      </c>
      <c r="L868" s="651">
        <v>4748.2</v>
      </c>
      <c r="M868" s="651">
        <v>14244.599999999999</v>
      </c>
      <c r="N868" s="650">
        <v>3</v>
      </c>
      <c r="O868" s="731">
        <v>1</v>
      </c>
      <c r="P868" s="651">
        <v>14244.599999999999</v>
      </c>
      <c r="Q868" s="666">
        <v>1</v>
      </c>
      <c r="R868" s="650">
        <v>3</v>
      </c>
      <c r="S868" s="666">
        <v>1</v>
      </c>
      <c r="T868" s="731">
        <v>1</v>
      </c>
      <c r="U868" s="689">
        <v>1</v>
      </c>
    </row>
    <row r="869" spans="1:21" ht="14.4" customHeight="1" x14ac:dyDescent="0.3">
      <c r="A869" s="649">
        <v>4</v>
      </c>
      <c r="B869" s="650" t="s">
        <v>3038</v>
      </c>
      <c r="C869" s="650">
        <v>89301042</v>
      </c>
      <c r="D869" s="729" t="s">
        <v>5236</v>
      </c>
      <c r="E869" s="730" t="s">
        <v>3391</v>
      </c>
      <c r="F869" s="650" t="s">
        <v>3363</v>
      </c>
      <c r="G869" s="650" t="s">
        <v>3419</v>
      </c>
      <c r="H869" s="650" t="s">
        <v>597</v>
      </c>
      <c r="I869" s="650" t="s">
        <v>1544</v>
      </c>
      <c r="J869" s="650" t="s">
        <v>3203</v>
      </c>
      <c r="K869" s="650" t="s">
        <v>3204</v>
      </c>
      <c r="L869" s="651">
        <v>156.86000000000001</v>
      </c>
      <c r="M869" s="651">
        <v>313.72000000000003</v>
      </c>
      <c r="N869" s="650">
        <v>2</v>
      </c>
      <c r="O869" s="731">
        <v>2</v>
      </c>
      <c r="P869" s="651">
        <v>313.72000000000003</v>
      </c>
      <c r="Q869" s="666">
        <v>1</v>
      </c>
      <c r="R869" s="650">
        <v>2</v>
      </c>
      <c r="S869" s="666">
        <v>1</v>
      </c>
      <c r="T869" s="731">
        <v>2</v>
      </c>
      <c r="U869" s="689">
        <v>1</v>
      </c>
    </row>
    <row r="870" spans="1:21" ht="14.4" customHeight="1" x14ac:dyDescent="0.3">
      <c r="A870" s="649">
        <v>4</v>
      </c>
      <c r="B870" s="650" t="s">
        <v>3038</v>
      </c>
      <c r="C870" s="650">
        <v>89301042</v>
      </c>
      <c r="D870" s="729" t="s">
        <v>5236</v>
      </c>
      <c r="E870" s="730" t="s">
        <v>3391</v>
      </c>
      <c r="F870" s="650" t="s">
        <v>3363</v>
      </c>
      <c r="G870" s="650" t="s">
        <v>3489</v>
      </c>
      <c r="H870" s="650" t="s">
        <v>597</v>
      </c>
      <c r="I870" s="650" t="s">
        <v>1121</v>
      </c>
      <c r="J870" s="650" t="s">
        <v>3490</v>
      </c>
      <c r="K870" s="650" t="s">
        <v>3491</v>
      </c>
      <c r="L870" s="651">
        <v>0</v>
      </c>
      <c r="M870" s="651">
        <v>0</v>
      </c>
      <c r="N870" s="650">
        <v>3</v>
      </c>
      <c r="O870" s="731">
        <v>2.5</v>
      </c>
      <c r="P870" s="651">
        <v>0</v>
      </c>
      <c r="Q870" s="666"/>
      <c r="R870" s="650">
        <v>3</v>
      </c>
      <c r="S870" s="666">
        <v>1</v>
      </c>
      <c r="T870" s="731">
        <v>2.5</v>
      </c>
      <c r="U870" s="689">
        <v>1</v>
      </c>
    </row>
    <row r="871" spans="1:21" ht="14.4" customHeight="1" x14ac:dyDescent="0.3">
      <c r="A871" s="649">
        <v>4</v>
      </c>
      <c r="B871" s="650" t="s">
        <v>3038</v>
      </c>
      <c r="C871" s="650">
        <v>89301042</v>
      </c>
      <c r="D871" s="729" t="s">
        <v>5236</v>
      </c>
      <c r="E871" s="730" t="s">
        <v>3391</v>
      </c>
      <c r="F871" s="650" t="s">
        <v>3363</v>
      </c>
      <c r="G871" s="650" t="s">
        <v>4526</v>
      </c>
      <c r="H871" s="650" t="s">
        <v>597</v>
      </c>
      <c r="I871" s="650" t="s">
        <v>4527</v>
      </c>
      <c r="J871" s="650" t="s">
        <v>4528</v>
      </c>
      <c r="K871" s="650" t="s">
        <v>4529</v>
      </c>
      <c r="L871" s="651">
        <v>397.49</v>
      </c>
      <c r="M871" s="651">
        <v>397.49</v>
      </c>
      <c r="N871" s="650">
        <v>1</v>
      </c>
      <c r="O871" s="731">
        <v>1</v>
      </c>
      <c r="P871" s="651">
        <v>397.49</v>
      </c>
      <c r="Q871" s="666">
        <v>1</v>
      </c>
      <c r="R871" s="650">
        <v>1</v>
      </c>
      <c r="S871" s="666">
        <v>1</v>
      </c>
      <c r="T871" s="731">
        <v>1</v>
      </c>
      <c r="U871" s="689">
        <v>1</v>
      </c>
    </row>
    <row r="872" spans="1:21" ht="14.4" customHeight="1" x14ac:dyDescent="0.3">
      <c r="A872" s="649">
        <v>4</v>
      </c>
      <c r="B872" s="650" t="s">
        <v>3038</v>
      </c>
      <c r="C872" s="650">
        <v>89301042</v>
      </c>
      <c r="D872" s="729" t="s">
        <v>5236</v>
      </c>
      <c r="E872" s="730" t="s">
        <v>3391</v>
      </c>
      <c r="F872" s="650" t="s">
        <v>3363</v>
      </c>
      <c r="G872" s="650" t="s">
        <v>3579</v>
      </c>
      <c r="H872" s="650" t="s">
        <v>597</v>
      </c>
      <c r="I872" s="650" t="s">
        <v>933</v>
      </c>
      <c r="J872" s="650" t="s">
        <v>934</v>
      </c>
      <c r="K872" s="650" t="s">
        <v>4181</v>
      </c>
      <c r="L872" s="651">
        <v>0</v>
      </c>
      <c r="M872" s="651">
        <v>0</v>
      </c>
      <c r="N872" s="650">
        <v>1</v>
      </c>
      <c r="O872" s="731">
        <v>0.5</v>
      </c>
      <c r="P872" s="651">
        <v>0</v>
      </c>
      <c r="Q872" s="666"/>
      <c r="R872" s="650">
        <v>1</v>
      </c>
      <c r="S872" s="666">
        <v>1</v>
      </c>
      <c r="T872" s="731">
        <v>0.5</v>
      </c>
      <c r="U872" s="689">
        <v>1</v>
      </c>
    </row>
    <row r="873" spans="1:21" ht="14.4" customHeight="1" x14ac:dyDescent="0.3">
      <c r="A873" s="649">
        <v>4</v>
      </c>
      <c r="B873" s="650" t="s">
        <v>3038</v>
      </c>
      <c r="C873" s="650">
        <v>89301042</v>
      </c>
      <c r="D873" s="729" t="s">
        <v>5236</v>
      </c>
      <c r="E873" s="730" t="s">
        <v>3391</v>
      </c>
      <c r="F873" s="650" t="s">
        <v>3363</v>
      </c>
      <c r="G873" s="650" t="s">
        <v>3727</v>
      </c>
      <c r="H873" s="650" t="s">
        <v>597</v>
      </c>
      <c r="I873" s="650" t="s">
        <v>831</v>
      </c>
      <c r="J873" s="650" t="s">
        <v>832</v>
      </c>
      <c r="K873" s="650" t="s">
        <v>3728</v>
      </c>
      <c r="L873" s="651">
        <v>242.93</v>
      </c>
      <c r="M873" s="651">
        <v>242.93</v>
      </c>
      <c r="N873" s="650">
        <v>1</v>
      </c>
      <c r="O873" s="731">
        <v>1</v>
      </c>
      <c r="P873" s="651">
        <v>242.93</v>
      </c>
      <c r="Q873" s="666">
        <v>1</v>
      </c>
      <c r="R873" s="650">
        <v>1</v>
      </c>
      <c r="S873" s="666">
        <v>1</v>
      </c>
      <c r="T873" s="731">
        <v>1</v>
      </c>
      <c r="U873" s="689">
        <v>1</v>
      </c>
    </row>
    <row r="874" spans="1:21" ht="14.4" customHeight="1" x14ac:dyDescent="0.3">
      <c r="A874" s="649">
        <v>4</v>
      </c>
      <c r="B874" s="650" t="s">
        <v>3038</v>
      </c>
      <c r="C874" s="650">
        <v>89301042</v>
      </c>
      <c r="D874" s="729" t="s">
        <v>5236</v>
      </c>
      <c r="E874" s="730" t="s">
        <v>3391</v>
      </c>
      <c r="F874" s="650" t="s">
        <v>3363</v>
      </c>
      <c r="G874" s="650" t="s">
        <v>3727</v>
      </c>
      <c r="H874" s="650" t="s">
        <v>597</v>
      </c>
      <c r="I874" s="650" t="s">
        <v>4314</v>
      </c>
      <c r="J874" s="650" t="s">
        <v>832</v>
      </c>
      <c r="K874" s="650" t="s">
        <v>4315</v>
      </c>
      <c r="L874" s="651">
        <v>0</v>
      </c>
      <c r="M874" s="651">
        <v>0</v>
      </c>
      <c r="N874" s="650">
        <v>1</v>
      </c>
      <c r="O874" s="731">
        <v>1</v>
      </c>
      <c r="P874" s="651">
        <v>0</v>
      </c>
      <c r="Q874" s="666"/>
      <c r="R874" s="650">
        <v>1</v>
      </c>
      <c r="S874" s="666">
        <v>1</v>
      </c>
      <c r="T874" s="731">
        <v>1</v>
      </c>
      <c r="U874" s="689">
        <v>1</v>
      </c>
    </row>
    <row r="875" spans="1:21" ht="14.4" customHeight="1" x14ac:dyDescent="0.3">
      <c r="A875" s="649">
        <v>4</v>
      </c>
      <c r="B875" s="650" t="s">
        <v>3038</v>
      </c>
      <c r="C875" s="650">
        <v>89301042</v>
      </c>
      <c r="D875" s="729" t="s">
        <v>5236</v>
      </c>
      <c r="E875" s="730" t="s">
        <v>3391</v>
      </c>
      <c r="F875" s="650" t="s">
        <v>3363</v>
      </c>
      <c r="G875" s="650" t="s">
        <v>3418</v>
      </c>
      <c r="H875" s="650" t="s">
        <v>597</v>
      </c>
      <c r="I875" s="650" t="s">
        <v>1261</v>
      </c>
      <c r="J875" s="650" t="s">
        <v>805</v>
      </c>
      <c r="K875" s="650" t="s">
        <v>1262</v>
      </c>
      <c r="L875" s="651">
        <v>113.37</v>
      </c>
      <c r="M875" s="651">
        <v>113.37</v>
      </c>
      <c r="N875" s="650">
        <v>1</v>
      </c>
      <c r="O875" s="731">
        <v>0.5</v>
      </c>
      <c r="P875" s="651">
        <v>113.37</v>
      </c>
      <c r="Q875" s="666">
        <v>1</v>
      </c>
      <c r="R875" s="650">
        <v>1</v>
      </c>
      <c r="S875" s="666">
        <v>1</v>
      </c>
      <c r="T875" s="731">
        <v>0.5</v>
      </c>
      <c r="U875" s="689">
        <v>1</v>
      </c>
    </row>
    <row r="876" spans="1:21" ht="14.4" customHeight="1" x14ac:dyDescent="0.3">
      <c r="A876" s="649">
        <v>4</v>
      </c>
      <c r="B876" s="650" t="s">
        <v>3038</v>
      </c>
      <c r="C876" s="650">
        <v>89301042</v>
      </c>
      <c r="D876" s="729" t="s">
        <v>5236</v>
      </c>
      <c r="E876" s="730" t="s">
        <v>3391</v>
      </c>
      <c r="F876" s="650" t="s">
        <v>3363</v>
      </c>
      <c r="G876" s="650" t="s">
        <v>3431</v>
      </c>
      <c r="H876" s="650" t="s">
        <v>597</v>
      </c>
      <c r="I876" s="650" t="s">
        <v>2612</v>
      </c>
      <c r="J876" s="650" t="s">
        <v>2613</v>
      </c>
      <c r="K876" s="650" t="s">
        <v>3432</v>
      </c>
      <c r="L876" s="651">
        <v>0</v>
      </c>
      <c r="M876" s="651">
        <v>0</v>
      </c>
      <c r="N876" s="650">
        <v>1</v>
      </c>
      <c r="O876" s="731">
        <v>1</v>
      </c>
      <c r="P876" s="651">
        <v>0</v>
      </c>
      <c r="Q876" s="666"/>
      <c r="R876" s="650">
        <v>1</v>
      </c>
      <c r="S876" s="666">
        <v>1</v>
      </c>
      <c r="T876" s="731">
        <v>1</v>
      </c>
      <c r="U876" s="689">
        <v>1</v>
      </c>
    </row>
    <row r="877" spans="1:21" ht="14.4" customHeight="1" x14ac:dyDescent="0.3">
      <c r="A877" s="649">
        <v>4</v>
      </c>
      <c r="B877" s="650" t="s">
        <v>3038</v>
      </c>
      <c r="C877" s="650">
        <v>89301042</v>
      </c>
      <c r="D877" s="729" t="s">
        <v>5236</v>
      </c>
      <c r="E877" s="730" t="s">
        <v>3391</v>
      </c>
      <c r="F877" s="650" t="s">
        <v>3363</v>
      </c>
      <c r="G877" s="650" t="s">
        <v>3480</v>
      </c>
      <c r="H877" s="650" t="s">
        <v>597</v>
      </c>
      <c r="I877" s="650" t="s">
        <v>808</v>
      </c>
      <c r="J877" s="650" t="s">
        <v>3481</v>
      </c>
      <c r="K877" s="650" t="s">
        <v>3482</v>
      </c>
      <c r="L877" s="651">
        <v>0</v>
      </c>
      <c r="M877" s="651">
        <v>0</v>
      </c>
      <c r="N877" s="650">
        <v>1</v>
      </c>
      <c r="O877" s="731">
        <v>0.5</v>
      </c>
      <c r="P877" s="651">
        <v>0</v>
      </c>
      <c r="Q877" s="666"/>
      <c r="R877" s="650">
        <v>1</v>
      </c>
      <c r="S877" s="666">
        <v>1</v>
      </c>
      <c r="T877" s="731">
        <v>0.5</v>
      </c>
      <c r="U877" s="689">
        <v>1</v>
      </c>
    </row>
    <row r="878" spans="1:21" ht="14.4" customHeight="1" x14ac:dyDescent="0.3">
      <c r="A878" s="649">
        <v>4</v>
      </c>
      <c r="B878" s="650" t="s">
        <v>3038</v>
      </c>
      <c r="C878" s="650">
        <v>89301042</v>
      </c>
      <c r="D878" s="729" t="s">
        <v>5236</v>
      </c>
      <c r="E878" s="730" t="s">
        <v>3391</v>
      </c>
      <c r="F878" s="650" t="s">
        <v>3364</v>
      </c>
      <c r="G878" s="650" t="s">
        <v>3463</v>
      </c>
      <c r="H878" s="650" t="s">
        <v>597</v>
      </c>
      <c r="I878" s="650" t="s">
        <v>3464</v>
      </c>
      <c r="J878" s="650" t="s">
        <v>3465</v>
      </c>
      <c r="K878" s="650"/>
      <c r="L878" s="651">
        <v>0</v>
      </c>
      <c r="M878" s="651">
        <v>0</v>
      </c>
      <c r="N878" s="650">
        <v>3</v>
      </c>
      <c r="O878" s="731">
        <v>3</v>
      </c>
      <c r="P878" s="651">
        <v>0</v>
      </c>
      <c r="Q878" s="666"/>
      <c r="R878" s="650">
        <v>3</v>
      </c>
      <c r="S878" s="666">
        <v>1</v>
      </c>
      <c r="T878" s="731">
        <v>3</v>
      </c>
      <c r="U878" s="689">
        <v>1</v>
      </c>
    </row>
    <row r="879" spans="1:21" ht="14.4" customHeight="1" x14ac:dyDescent="0.3">
      <c r="A879" s="649">
        <v>4</v>
      </c>
      <c r="B879" s="650" t="s">
        <v>3038</v>
      </c>
      <c r="C879" s="650">
        <v>89301042</v>
      </c>
      <c r="D879" s="729" t="s">
        <v>5236</v>
      </c>
      <c r="E879" s="730" t="s">
        <v>3391</v>
      </c>
      <c r="F879" s="650" t="s">
        <v>3365</v>
      </c>
      <c r="G879" s="650" t="s">
        <v>3678</v>
      </c>
      <c r="H879" s="650" t="s">
        <v>597</v>
      </c>
      <c r="I879" s="650" t="s">
        <v>3679</v>
      </c>
      <c r="J879" s="650" t="s">
        <v>3807</v>
      </c>
      <c r="K879" s="650" t="s">
        <v>3808</v>
      </c>
      <c r="L879" s="651">
        <v>410</v>
      </c>
      <c r="M879" s="651">
        <v>410</v>
      </c>
      <c r="N879" s="650">
        <v>1</v>
      </c>
      <c r="O879" s="731">
        <v>1</v>
      </c>
      <c r="P879" s="651">
        <v>410</v>
      </c>
      <c r="Q879" s="666">
        <v>1</v>
      </c>
      <c r="R879" s="650">
        <v>1</v>
      </c>
      <c r="S879" s="666">
        <v>1</v>
      </c>
      <c r="T879" s="731">
        <v>1</v>
      </c>
      <c r="U879" s="689">
        <v>1</v>
      </c>
    </row>
    <row r="880" spans="1:21" ht="14.4" customHeight="1" x14ac:dyDescent="0.3">
      <c r="A880" s="649">
        <v>4</v>
      </c>
      <c r="B880" s="650" t="s">
        <v>3038</v>
      </c>
      <c r="C880" s="650">
        <v>89301042</v>
      </c>
      <c r="D880" s="729" t="s">
        <v>5236</v>
      </c>
      <c r="E880" s="730" t="s">
        <v>3391</v>
      </c>
      <c r="F880" s="650" t="s">
        <v>3365</v>
      </c>
      <c r="G880" s="650" t="s">
        <v>3678</v>
      </c>
      <c r="H880" s="650" t="s">
        <v>597</v>
      </c>
      <c r="I880" s="650" t="s">
        <v>3679</v>
      </c>
      <c r="J880" s="650" t="s">
        <v>3680</v>
      </c>
      <c r="K880" s="650" t="s">
        <v>3681</v>
      </c>
      <c r="L880" s="651">
        <v>410</v>
      </c>
      <c r="M880" s="651">
        <v>3690</v>
      </c>
      <c r="N880" s="650">
        <v>9</v>
      </c>
      <c r="O880" s="731">
        <v>9</v>
      </c>
      <c r="P880" s="651">
        <v>3690</v>
      </c>
      <c r="Q880" s="666">
        <v>1</v>
      </c>
      <c r="R880" s="650">
        <v>9</v>
      </c>
      <c r="S880" s="666">
        <v>1</v>
      </c>
      <c r="T880" s="731">
        <v>9</v>
      </c>
      <c r="U880" s="689">
        <v>1</v>
      </c>
    </row>
    <row r="881" spans="1:21" ht="14.4" customHeight="1" x14ac:dyDescent="0.3">
      <c r="A881" s="649">
        <v>4</v>
      </c>
      <c r="B881" s="650" t="s">
        <v>3038</v>
      </c>
      <c r="C881" s="650">
        <v>89301042</v>
      </c>
      <c r="D881" s="729" t="s">
        <v>5236</v>
      </c>
      <c r="E881" s="730" t="s">
        <v>3391</v>
      </c>
      <c r="F881" s="650" t="s">
        <v>3365</v>
      </c>
      <c r="G881" s="650" t="s">
        <v>3678</v>
      </c>
      <c r="H881" s="650" t="s">
        <v>597</v>
      </c>
      <c r="I881" s="650" t="s">
        <v>4530</v>
      </c>
      <c r="J881" s="650" t="s">
        <v>3680</v>
      </c>
      <c r="K881" s="650" t="s">
        <v>4531</v>
      </c>
      <c r="L881" s="651">
        <v>410</v>
      </c>
      <c r="M881" s="651">
        <v>410</v>
      </c>
      <c r="N881" s="650">
        <v>1</v>
      </c>
      <c r="O881" s="731">
        <v>1</v>
      </c>
      <c r="P881" s="651">
        <v>410</v>
      </c>
      <c r="Q881" s="666">
        <v>1</v>
      </c>
      <c r="R881" s="650">
        <v>1</v>
      </c>
      <c r="S881" s="666">
        <v>1</v>
      </c>
      <c r="T881" s="731">
        <v>1</v>
      </c>
      <c r="U881" s="689">
        <v>1</v>
      </c>
    </row>
    <row r="882" spans="1:21" ht="14.4" customHeight="1" x14ac:dyDescent="0.3">
      <c r="A882" s="649">
        <v>4</v>
      </c>
      <c r="B882" s="650" t="s">
        <v>3038</v>
      </c>
      <c r="C882" s="650">
        <v>89301042</v>
      </c>
      <c r="D882" s="729" t="s">
        <v>5236</v>
      </c>
      <c r="E882" s="730" t="s">
        <v>3391</v>
      </c>
      <c r="F882" s="650" t="s">
        <v>3365</v>
      </c>
      <c r="G882" s="650" t="s">
        <v>3682</v>
      </c>
      <c r="H882" s="650" t="s">
        <v>597</v>
      </c>
      <c r="I882" s="650" t="s">
        <v>3692</v>
      </c>
      <c r="J882" s="650" t="s">
        <v>3690</v>
      </c>
      <c r="K882" s="650" t="s">
        <v>3693</v>
      </c>
      <c r="L882" s="651">
        <v>200</v>
      </c>
      <c r="M882" s="651">
        <v>1800</v>
      </c>
      <c r="N882" s="650">
        <v>9</v>
      </c>
      <c r="O882" s="731">
        <v>4</v>
      </c>
      <c r="P882" s="651">
        <v>1800</v>
      </c>
      <c r="Q882" s="666">
        <v>1</v>
      </c>
      <c r="R882" s="650">
        <v>9</v>
      </c>
      <c r="S882" s="666">
        <v>1</v>
      </c>
      <c r="T882" s="731">
        <v>4</v>
      </c>
      <c r="U882" s="689">
        <v>1</v>
      </c>
    </row>
    <row r="883" spans="1:21" ht="14.4" customHeight="1" x14ac:dyDescent="0.3">
      <c r="A883" s="649">
        <v>4</v>
      </c>
      <c r="B883" s="650" t="s">
        <v>3038</v>
      </c>
      <c r="C883" s="650">
        <v>89301042</v>
      </c>
      <c r="D883" s="729" t="s">
        <v>5236</v>
      </c>
      <c r="E883" s="730" t="s">
        <v>3391</v>
      </c>
      <c r="F883" s="650" t="s">
        <v>3365</v>
      </c>
      <c r="G883" s="650" t="s">
        <v>3682</v>
      </c>
      <c r="H883" s="650" t="s">
        <v>597</v>
      </c>
      <c r="I883" s="650" t="s">
        <v>3817</v>
      </c>
      <c r="J883" s="650" t="s">
        <v>3818</v>
      </c>
      <c r="K883" s="650" t="s">
        <v>3819</v>
      </c>
      <c r="L883" s="651">
        <v>1512.58</v>
      </c>
      <c r="M883" s="651">
        <v>4537.74</v>
      </c>
      <c r="N883" s="650">
        <v>3</v>
      </c>
      <c r="O883" s="731">
        <v>2</v>
      </c>
      <c r="P883" s="651">
        <v>3025.16</v>
      </c>
      <c r="Q883" s="666">
        <v>0.66666666666666663</v>
      </c>
      <c r="R883" s="650">
        <v>2</v>
      </c>
      <c r="S883" s="666">
        <v>0.66666666666666663</v>
      </c>
      <c r="T883" s="731">
        <v>1</v>
      </c>
      <c r="U883" s="689">
        <v>0.5</v>
      </c>
    </row>
    <row r="884" spans="1:21" ht="14.4" customHeight="1" x14ac:dyDescent="0.3">
      <c r="A884" s="649">
        <v>4</v>
      </c>
      <c r="B884" s="650" t="s">
        <v>3038</v>
      </c>
      <c r="C884" s="650">
        <v>89301042</v>
      </c>
      <c r="D884" s="729" t="s">
        <v>5236</v>
      </c>
      <c r="E884" s="730" t="s">
        <v>3391</v>
      </c>
      <c r="F884" s="650" t="s">
        <v>3365</v>
      </c>
      <c r="G884" s="650" t="s">
        <v>3682</v>
      </c>
      <c r="H884" s="650" t="s">
        <v>597</v>
      </c>
      <c r="I884" s="650" t="s">
        <v>4532</v>
      </c>
      <c r="J884" s="650" t="s">
        <v>4533</v>
      </c>
      <c r="K884" s="650" t="s">
        <v>4534</v>
      </c>
      <c r="L884" s="651">
        <v>173.96</v>
      </c>
      <c r="M884" s="651">
        <v>347.92</v>
      </c>
      <c r="N884" s="650">
        <v>2</v>
      </c>
      <c r="O884" s="731">
        <v>1</v>
      </c>
      <c r="P884" s="651"/>
      <c r="Q884" s="666">
        <v>0</v>
      </c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4</v>
      </c>
      <c r="B885" s="650" t="s">
        <v>3038</v>
      </c>
      <c r="C885" s="650">
        <v>89301042</v>
      </c>
      <c r="D885" s="729" t="s">
        <v>5236</v>
      </c>
      <c r="E885" s="730" t="s">
        <v>3392</v>
      </c>
      <c r="F885" s="650" t="s">
        <v>3363</v>
      </c>
      <c r="G885" s="650" t="s">
        <v>3419</v>
      </c>
      <c r="H885" s="650" t="s">
        <v>597</v>
      </c>
      <c r="I885" s="650" t="s">
        <v>1544</v>
      </c>
      <c r="J885" s="650" t="s">
        <v>3203</v>
      </c>
      <c r="K885" s="650" t="s">
        <v>3204</v>
      </c>
      <c r="L885" s="651">
        <v>156.86000000000001</v>
      </c>
      <c r="M885" s="651">
        <v>627.44000000000005</v>
      </c>
      <c r="N885" s="650">
        <v>4</v>
      </c>
      <c r="O885" s="731">
        <v>2</v>
      </c>
      <c r="P885" s="651">
        <v>313.72000000000003</v>
      </c>
      <c r="Q885" s="666">
        <v>0.5</v>
      </c>
      <c r="R885" s="650">
        <v>2</v>
      </c>
      <c r="S885" s="666">
        <v>0.5</v>
      </c>
      <c r="T885" s="731">
        <v>1</v>
      </c>
      <c r="U885" s="689">
        <v>0.5</v>
      </c>
    </row>
    <row r="886" spans="1:21" ht="14.4" customHeight="1" x14ac:dyDescent="0.3">
      <c r="A886" s="649">
        <v>4</v>
      </c>
      <c r="B886" s="650" t="s">
        <v>3038</v>
      </c>
      <c r="C886" s="650">
        <v>89301042</v>
      </c>
      <c r="D886" s="729" t="s">
        <v>5236</v>
      </c>
      <c r="E886" s="730" t="s">
        <v>3392</v>
      </c>
      <c r="F886" s="650" t="s">
        <v>3363</v>
      </c>
      <c r="G886" s="650" t="s">
        <v>3419</v>
      </c>
      <c r="H886" s="650" t="s">
        <v>597</v>
      </c>
      <c r="I886" s="650" t="s">
        <v>4535</v>
      </c>
      <c r="J886" s="650" t="s">
        <v>4265</v>
      </c>
      <c r="K886" s="650" t="s">
        <v>4536</v>
      </c>
      <c r="L886" s="651">
        <v>199.4</v>
      </c>
      <c r="M886" s="651">
        <v>199.4</v>
      </c>
      <c r="N886" s="650">
        <v>1</v>
      </c>
      <c r="O886" s="731">
        <v>1</v>
      </c>
      <c r="P886" s="651"/>
      <c r="Q886" s="666">
        <v>0</v>
      </c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4</v>
      </c>
      <c r="B887" s="650" t="s">
        <v>3038</v>
      </c>
      <c r="C887" s="650">
        <v>89301042</v>
      </c>
      <c r="D887" s="729" t="s">
        <v>5236</v>
      </c>
      <c r="E887" s="730" t="s">
        <v>3392</v>
      </c>
      <c r="F887" s="650" t="s">
        <v>3363</v>
      </c>
      <c r="G887" s="650" t="s">
        <v>4537</v>
      </c>
      <c r="H887" s="650" t="s">
        <v>597</v>
      </c>
      <c r="I887" s="650" t="s">
        <v>4538</v>
      </c>
      <c r="J887" s="650" t="s">
        <v>4539</v>
      </c>
      <c r="K887" s="650" t="s">
        <v>4540</v>
      </c>
      <c r="L887" s="651">
        <v>61.85</v>
      </c>
      <c r="M887" s="651">
        <v>61.85</v>
      </c>
      <c r="N887" s="650">
        <v>1</v>
      </c>
      <c r="O887" s="731">
        <v>0.5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4</v>
      </c>
      <c r="B888" s="650" t="s">
        <v>3038</v>
      </c>
      <c r="C888" s="650">
        <v>89301042</v>
      </c>
      <c r="D888" s="729" t="s">
        <v>5236</v>
      </c>
      <c r="E888" s="730" t="s">
        <v>3392</v>
      </c>
      <c r="F888" s="650" t="s">
        <v>3363</v>
      </c>
      <c r="G888" s="650" t="s">
        <v>4541</v>
      </c>
      <c r="H888" s="650" t="s">
        <v>597</v>
      </c>
      <c r="I888" s="650" t="s">
        <v>4542</v>
      </c>
      <c r="J888" s="650" t="s">
        <v>4543</v>
      </c>
      <c r="K888" s="650" t="s">
        <v>4544</v>
      </c>
      <c r="L888" s="651">
        <v>0</v>
      </c>
      <c r="M888" s="651">
        <v>0</v>
      </c>
      <c r="N888" s="650">
        <v>1</v>
      </c>
      <c r="O888" s="731">
        <v>0.5</v>
      </c>
      <c r="P888" s="651"/>
      <c r="Q888" s="666"/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4</v>
      </c>
      <c r="B889" s="650" t="s">
        <v>3038</v>
      </c>
      <c r="C889" s="650">
        <v>89301042</v>
      </c>
      <c r="D889" s="729" t="s">
        <v>5236</v>
      </c>
      <c r="E889" s="730" t="s">
        <v>3392</v>
      </c>
      <c r="F889" s="650" t="s">
        <v>3363</v>
      </c>
      <c r="G889" s="650" t="s">
        <v>4545</v>
      </c>
      <c r="H889" s="650" t="s">
        <v>597</v>
      </c>
      <c r="I889" s="650" t="s">
        <v>4546</v>
      </c>
      <c r="J889" s="650" t="s">
        <v>4547</v>
      </c>
      <c r="K889" s="650" t="s">
        <v>1884</v>
      </c>
      <c r="L889" s="651">
        <v>0</v>
      </c>
      <c r="M889" s="651">
        <v>0</v>
      </c>
      <c r="N889" s="650">
        <v>1</v>
      </c>
      <c r="O889" s="731">
        <v>0.5</v>
      </c>
      <c r="P889" s="651"/>
      <c r="Q889" s="666"/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4</v>
      </c>
      <c r="B890" s="650" t="s">
        <v>3038</v>
      </c>
      <c r="C890" s="650">
        <v>89301042</v>
      </c>
      <c r="D890" s="729" t="s">
        <v>5236</v>
      </c>
      <c r="E890" s="730" t="s">
        <v>3392</v>
      </c>
      <c r="F890" s="650" t="s">
        <v>3363</v>
      </c>
      <c r="G890" s="650" t="s">
        <v>3463</v>
      </c>
      <c r="H890" s="650" t="s">
        <v>597</v>
      </c>
      <c r="I890" s="650" t="s">
        <v>4548</v>
      </c>
      <c r="J890" s="650" t="s">
        <v>3465</v>
      </c>
      <c r="K890" s="650"/>
      <c r="L890" s="651">
        <v>0</v>
      </c>
      <c r="M890" s="651">
        <v>0</v>
      </c>
      <c r="N890" s="650">
        <v>1</v>
      </c>
      <c r="O890" s="731">
        <v>1</v>
      </c>
      <c r="P890" s="651"/>
      <c r="Q890" s="666"/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4</v>
      </c>
      <c r="B891" s="650" t="s">
        <v>3038</v>
      </c>
      <c r="C891" s="650">
        <v>89301042</v>
      </c>
      <c r="D891" s="729" t="s">
        <v>5236</v>
      </c>
      <c r="E891" s="730" t="s">
        <v>3392</v>
      </c>
      <c r="F891" s="650" t="s">
        <v>3363</v>
      </c>
      <c r="G891" s="650" t="s">
        <v>3665</v>
      </c>
      <c r="H891" s="650" t="s">
        <v>597</v>
      </c>
      <c r="I891" s="650" t="s">
        <v>4179</v>
      </c>
      <c r="J891" s="650" t="s">
        <v>1541</v>
      </c>
      <c r="K891" s="650" t="s">
        <v>4180</v>
      </c>
      <c r="L891" s="651">
        <v>58.1</v>
      </c>
      <c r="M891" s="651">
        <v>116.2</v>
      </c>
      <c r="N891" s="650">
        <v>2</v>
      </c>
      <c r="O891" s="731">
        <v>1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4</v>
      </c>
      <c r="B892" s="650" t="s">
        <v>3038</v>
      </c>
      <c r="C892" s="650">
        <v>89301042</v>
      </c>
      <c r="D892" s="729" t="s">
        <v>5236</v>
      </c>
      <c r="E892" s="730" t="s">
        <v>3392</v>
      </c>
      <c r="F892" s="650" t="s">
        <v>3363</v>
      </c>
      <c r="G892" s="650" t="s">
        <v>4549</v>
      </c>
      <c r="H892" s="650" t="s">
        <v>597</v>
      </c>
      <c r="I892" s="650" t="s">
        <v>4550</v>
      </c>
      <c r="J892" s="650" t="s">
        <v>4551</v>
      </c>
      <c r="K892" s="650" t="s">
        <v>4552</v>
      </c>
      <c r="L892" s="651">
        <v>0</v>
      </c>
      <c r="M892" s="651">
        <v>0</v>
      </c>
      <c r="N892" s="650">
        <v>1</v>
      </c>
      <c r="O892" s="731">
        <v>0.5</v>
      </c>
      <c r="P892" s="651"/>
      <c r="Q892" s="666"/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4</v>
      </c>
      <c r="B893" s="650" t="s">
        <v>3038</v>
      </c>
      <c r="C893" s="650">
        <v>89301042</v>
      </c>
      <c r="D893" s="729" t="s">
        <v>5236</v>
      </c>
      <c r="E893" s="730" t="s">
        <v>3392</v>
      </c>
      <c r="F893" s="650" t="s">
        <v>3363</v>
      </c>
      <c r="G893" s="650" t="s">
        <v>3416</v>
      </c>
      <c r="H893" s="650" t="s">
        <v>597</v>
      </c>
      <c r="I893" s="650" t="s">
        <v>1747</v>
      </c>
      <c r="J893" s="650" t="s">
        <v>1748</v>
      </c>
      <c r="K893" s="650" t="s">
        <v>3417</v>
      </c>
      <c r="L893" s="651">
        <v>709.97</v>
      </c>
      <c r="M893" s="651">
        <v>14909.37</v>
      </c>
      <c r="N893" s="650">
        <v>21</v>
      </c>
      <c r="O893" s="731">
        <v>6.5</v>
      </c>
      <c r="P893" s="651">
        <v>7809.67</v>
      </c>
      <c r="Q893" s="666">
        <v>0.52380952380952384</v>
      </c>
      <c r="R893" s="650">
        <v>11</v>
      </c>
      <c r="S893" s="666">
        <v>0.52380952380952384</v>
      </c>
      <c r="T893" s="731">
        <v>2.5</v>
      </c>
      <c r="U893" s="689">
        <v>0.38461538461538464</v>
      </c>
    </row>
    <row r="894" spans="1:21" ht="14.4" customHeight="1" x14ac:dyDescent="0.3">
      <c r="A894" s="649">
        <v>4</v>
      </c>
      <c r="B894" s="650" t="s">
        <v>3038</v>
      </c>
      <c r="C894" s="650">
        <v>89301042</v>
      </c>
      <c r="D894" s="729" t="s">
        <v>5236</v>
      </c>
      <c r="E894" s="730" t="s">
        <v>3392</v>
      </c>
      <c r="F894" s="650" t="s">
        <v>3363</v>
      </c>
      <c r="G894" s="650" t="s">
        <v>3416</v>
      </c>
      <c r="H894" s="650" t="s">
        <v>597</v>
      </c>
      <c r="I894" s="650" t="s">
        <v>1747</v>
      </c>
      <c r="J894" s="650" t="s">
        <v>1748</v>
      </c>
      <c r="K894" s="650" t="s">
        <v>3417</v>
      </c>
      <c r="L894" s="651">
        <v>766.89</v>
      </c>
      <c r="M894" s="651">
        <v>23773.59</v>
      </c>
      <c r="N894" s="650">
        <v>31</v>
      </c>
      <c r="O894" s="731">
        <v>10</v>
      </c>
      <c r="P894" s="651">
        <v>6902.0099999999993</v>
      </c>
      <c r="Q894" s="666">
        <v>0.29032258064516125</v>
      </c>
      <c r="R894" s="650">
        <v>9</v>
      </c>
      <c r="S894" s="666">
        <v>0.29032258064516131</v>
      </c>
      <c r="T894" s="731">
        <v>2.5</v>
      </c>
      <c r="U894" s="689">
        <v>0.25</v>
      </c>
    </row>
    <row r="895" spans="1:21" ht="14.4" customHeight="1" x14ac:dyDescent="0.3">
      <c r="A895" s="649">
        <v>4</v>
      </c>
      <c r="B895" s="650" t="s">
        <v>3038</v>
      </c>
      <c r="C895" s="650">
        <v>89301042</v>
      </c>
      <c r="D895" s="729" t="s">
        <v>5236</v>
      </c>
      <c r="E895" s="730" t="s">
        <v>3392</v>
      </c>
      <c r="F895" s="650" t="s">
        <v>3363</v>
      </c>
      <c r="G895" s="650" t="s">
        <v>3510</v>
      </c>
      <c r="H895" s="650" t="s">
        <v>1281</v>
      </c>
      <c r="I895" s="650" t="s">
        <v>4553</v>
      </c>
      <c r="J895" s="650" t="s">
        <v>3262</v>
      </c>
      <c r="K895" s="650" t="s">
        <v>4554</v>
      </c>
      <c r="L895" s="651">
        <v>195.92</v>
      </c>
      <c r="M895" s="651">
        <v>195.92</v>
      </c>
      <c r="N895" s="650">
        <v>1</v>
      </c>
      <c r="O895" s="731">
        <v>0.5</v>
      </c>
      <c r="P895" s="651"/>
      <c r="Q895" s="666">
        <v>0</v>
      </c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4</v>
      </c>
      <c r="B896" s="650" t="s">
        <v>3038</v>
      </c>
      <c r="C896" s="650">
        <v>89301042</v>
      </c>
      <c r="D896" s="729" t="s">
        <v>5236</v>
      </c>
      <c r="E896" s="730" t="s">
        <v>3392</v>
      </c>
      <c r="F896" s="650" t="s">
        <v>3363</v>
      </c>
      <c r="G896" s="650" t="s">
        <v>3527</v>
      </c>
      <c r="H896" s="650" t="s">
        <v>597</v>
      </c>
      <c r="I896" s="650" t="s">
        <v>1957</v>
      </c>
      <c r="J896" s="650" t="s">
        <v>1958</v>
      </c>
      <c r="K896" s="650" t="s">
        <v>1753</v>
      </c>
      <c r="L896" s="651">
        <v>0</v>
      </c>
      <c r="M896" s="651">
        <v>0</v>
      </c>
      <c r="N896" s="650">
        <v>2</v>
      </c>
      <c r="O896" s="731">
        <v>1</v>
      </c>
      <c r="P896" s="651">
        <v>0</v>
      </c>
      <c r="Q896" s="666"/>
      <c r="R896" s="650">
        <v>2</v>
      </c>
      <c r="S896" s="666">
        <v>1</v>
      </c>
      <c r="T896" s="731">
        <v>1</v>
      </c>
      <c r="U896" s="689">
        <v>1</v>
      </c>
    </row>
    <row r="897" spans="1:21" ht="14.4" customHeight="1" x14ac:dyDescent="0.3">
      <c r="A897" s="649">
        <v>4</v>
      </c>
      <c r="B897" s="650" t="s">
        <v>3038</v>
      </c>
      <c r="C897" s="650">
        <v>89301042</v>
      </c>
      <c r="D897" s="729" t="s">
        <v>5236</v>
      </c>
      <c r="E897" s="730" t="s">
        <v>3392</v>
      </c>
      <c r="F897" s="650" t="s">
        <v>3363</v>
      </c>
      <c r="G897" s="650" t="s">
        <v>3527</v>
      </c>
      <c r="H897" s="650" t="s">
        <v>597</v>
      </c>
      <c r="I897" s="650" t="s">
        <v>3528</v>
      </c>
      <c r="J897" s="650" t="s">
        <v>1958</v>
      </c>
      <c r="K897" s="650" t="s">
        <v>3529</v>
      </c>
      <c r="L897" s="651">
        <v>0</v>
      </c>
      <c r="M897" s="651">
        <v>0</v>
      </c>
      <c r="N897" s="650">
        <v>12</v>
      </c>
      <c r="O897" s="731">
        <v>2</v>
      </c>
      <c r="P897" s="651">
        <v>0</v>
      </c>
      <c r="Q897" s="666"/>
      <c r="R897" s="650">
        <v>9</v>
      </c>
      <c r="S897" s="666">
        <v>0.75</v>
      </c>
      <c r="T897" s="731">
        <v>1.5</v>
      </c>
      <c r="U897" s="689">
        <v>0.75</v>
      </c>
    </row>
    <row r="898" spans="1:21" ht="14.4" customHeight="1" x14ac:dyDescent="0.3">
      <c r="A898" s="649">
        <v>4</v>
      </c>
      <c r="B898" s="650" t="s">
        <v>3038</v>
      </c>
      <c r="C898" s="650">
        <v>89301042</v>
      </c>
      <c r="D898" s="729" t="s">
        <v>5236</v>
      </c>
      <c r="E898" s="730" t="s">
        <v>3392</v>
      </c>
      <c r="F898" s="650" t="s">
        <v>3363</v>
      </c>
      <c r="G898" s="650" t="s">
        <v>3727</v>
      </c>
      <c r="H898" s="650" t="s">
        <v>597</v>
      </c>
      <c r="I898" s="650" t="s">
        <v>831</v>
      </c>
      <c r="J898" s="650" t="s">
        <v>832</v>
      </c>
      <c r="K898" s="650" t="s">
        <v>3728</v>
      </c>
      <c r="L898" s="651">
        <v>242.93</v>
      </c>
      <c r="M898" s="651">
        <v>485.86</v>
      </c>
      <c r="N898" s="650">
        <v>2</v>
      </c>
      <c r="O898" s="731">
        <v>2</v>
      </c>
      <c r="P898" s="651">
        <v>242.93</v>
      </c>
      <c r="Q898" s="666">
        <v>0.5</v>
      </c>
      <c r="R898" s="650">
        <v>1</v>
      </c>
      <c r="S898" s="666">
        <v>0.5</v>
      </c>
      <c r="T898" s="731">
        <v>1</v>
      </c>
      <c r="U898" s="689">
        <v>0.5</v>
      </c>
    </row>
    <row r="899" spans="1:21" ht="14.4" customHeight="1" x14ac:dyDescent="0.3">
      <c r="A899" s="649">
        <v>4</v>
      </c>
      <c r="B899" s="650" t="s">
        <v>3038</v>
      </c>
      <c r="C899" s="650">
        <v>89301042</v>
      </c>
      <c r="D899" s="729" t="s">
        <v>5236</v>
      </c>
      <c r="E899" s="730" t="s">
        <v>3392</v>
      </c>
      <c r="F899" s="650" t="s">
        <v>3363</v>
      </c>
      <c r="G899" s="650" t="s">
        <v>3453</v>
      </c>
      <c r="H899" s="650" t="s">
        <v>597</v>
      </c>
      <c r="I899" s="650" t="s">
        <v>886</v>
      </c>
      <c r="J899" s="650" t="s">
        <v>3454</v>
      </c>
      <c r="K899" s="650" t="s">
        <v>3455</v>
      </c>
      <c r="L899" s="651">
        <v>56.01</v>
      </c>
      <c r="M899" s="651">
        <v>224.04</v>
      </c>
      <c r="N899" s="650">
        <v>4</v>
      </c>
      <c r="O899" s="731">
        <v>1.5</v>
      </c>
      <c r="P899" s="651">
        <v>56.01</v>
      </c>
      <c r="Q899" s="666">
        <v>0.25</v>
      </c>
      <c r="R899" s="650">
        <v>1</v>
      </c>
      <c r="S899" s="666">
        <v>0.25</v>
      </c>
      <c r="T899" s="731">
        <v>1</v>
      </c>
      <c r="U899" s="689">
        <v>0.66666666666666663</v>
      </c>
    </row>
    <row r="900" spans="1:21" ht="14.4" customHeight="1" x14ac:dyDescent="0.3">
      <c r="A900" s="649">
        <v>4</v>
      </c>
      <c r="B900" s="650" t="s">
        <v>3038</v>
      </c>
      <c r="C900" s="650">
        <v>89301042</v>
      </c>
      <c r="D900" s="729" t="s">
        <v>5236</v>
      </c>
      <c r="E900" s="730" t="s">
        <v>3392</v>
      </c>
      <c r="F900" s="650" t="s">
        <v>3363</v>
      </c>
      <c r="G900" s="650" t="s">
        <v>3667</v>
      </c>
      <c r="H900" s="650" t="s">
        <v>597</v>
      </c>
      <c r="I900" s="650" t="s">
        <v>4555</v>
      </c>
      <c r="J900" s="650" t="s">
        <v>2112</v>
      </c>
      <c r="K900" s="650" t="s">
        <v>4556</v>
      </c>
      <c r="L900" s="651">
        <v>0</v>
      </c>
      <c r="M900" s="651">
        <v>0</v>
      </c>
      <c r="N900" s="650">
        <v>1</v>
      </c>
      <c r="O900" s="731">
        <v>1</v>
      </c>
      <c r="P900" s="651">
        <v>0</v>
      </c>
      <c r="Q900" s="666"/>
      <c r="R900" s="650">
        <v>1</v>
      </c>
      <c r="S900" s="666">
        <v>1</v>
      </c>
      <c r="T900" s="731">
        <v>1</v>
      </c>
      <c r="U900" s="689">
        <v>1</v>
      </c>
    </row>
    <row r="901" spans="1:21" ht="14.4" customHeight="1" x14ac:dyDescent="0.3">
      <c r="A901" s="649">
        <v>4</v>
      </c>
      <c r="B901" s="650" t="s">
        <v>3038</v>
      </c>
      <c r="C901" s="650">
        <v>89301042</v>
      </c>
      <c r="D901" s="729" t="s">
        <v>5236</v>
      </c>
      <c r="E901" s="730" t="s">
        <v>3392</v>
      </c>
      <c r="F901" s="650" t="s">
        <v>3363</v>
      </c>
      <c r="G901" s="650" t="s">
        <v>3456</v>
      </c>
      <c r="H901" s="650" t="s">
        <v>597</v>
      </c>
      <c r="I901" s="650" t="s">
        <v>1751</v>
      </c>
      <c r="J901" s="650" t="s">
        <v>1752</v>
      </c>
      <c r="K901" s="650" t="s">
        <v>3534</v>
      </c>
      <c r="L901" s="651">
        <v>391.83</v>
      </c>
      <c r="M901" s="651">
        <v>36832.020000000004</v>
      </c>
      <c r="N901" s="650">
        <v>94</v>
      </c>
      <c r="O901" s="731">
        <v>16</v>
      </c>
      <c r="P901" s="651">
        <v>19591.5</v>
      </c>
      <c r="Q901" s="666">
        <v>0.53191489361702127</v>
      </c>
      <c r="R901" s="650">
        <v>50</v>
      </c>
      <c r="S901" s="666">
        <v>0.53191489361702127</v>
      </c>
      <c r="T901" s="731">
        <v>8</v>
      </c>
      <c r="U901" s="689">
        <v>0.5</v>
      </c>
    </row>
    <row r="902" spans="1:21" ht="14.4" customHeight="1" x14ac:dyDescent="0.3">
      <c r="A902" s="649">
        <v>4</v>
      </c>
      <c r="B902" s="650" t="s">
        <v>3038</v>
      </c>
      <c r="C902" s="650">
        <v>89301042</v>
      </c>
      <c r="D902" s="729" t="s">
        <v>5236</v>
      </c>
      <c r="E902" s="730" t="s">
        <v>3392</v>
      </c>
      <c r="F902" s="650" t="s">
        <v>3363</v>
      </c>
      <c r="G902" s="650" t="s">
        <v>3456</v>
      </c>
      <c r="H902" s="650" t="s">
        <v>597</v>
      </c>
      <c r="I902" s="650" t="s">
        <v>3457</v>
      </c>
      <c r="J902" s="650" t="s">
        <v>1752</v>
      </c>
      <c r="K902" s="650" t="s">
        <v>3458</v>
      </c>
      <c r="L902" s="651">
        <v>0</v>
      </c>
      <c r="M902" s="651">
        <v>0</v>
      </c>
      <c r="N902" s="650">
        <v>6</v>
      </c>
      <c r="O902" s="731">
        <v>2</v>
      </c>
      <c r="P902" s="651">
        <v>0</v>
      </c>
      <c r="Q902" s="666"/>
      <c r="R902" s="650">
        <v>6</v>
      </c>
      <c r="S902" s="666">
        <v>1</v>
      </c>
      <c r="T902" s="731">
        <v>2</v>
      </c>
      <c r="U902" s="689">
        <v>1</v>
      </c>
    </row>
    <row r="903" spans="1:21" ht="14.4" customHeight="1" x14ac:dyDescent="0.3">
      <c r="A903" s="649">
        <v>4</v>
      </c>
      <c r="B903" s="650" t="s">
        <v>3038</v>
      </c>
      <c r="C903" s="650">
        <v>89301042</v>
      </c>
      <c r="D903" s="729" t="s">
        <v>5236</v>
      </c>
      <c r="E903" s="730" t="s">
        <v>3392</v>
      </c>
      <c r="F903" s="650" t="s">
        <v>3363</v>
      </c>
      <c r="G903" s="650" t="s">
        <v>3456</v>
      </c>
      <c r="H903" s="650" t="s">
        <v>597</v>
      </c>
      <c r="I903" s="650" t="s">
        <v>3511</v>
      </c>
      <c r="J903" s="650" t="s">
        <v>1723</v>
      </c>
      <c r="K903" s="650" t="s">
        <v>3512</v>
      </c>
      <c r="L903" s="651">
        <v>0</v>
      </c>
      <c r="M903" s="651">
        <v>0</v>
      </c>
      <c r="N903" s="650">
        <v>3</v>
      </c>
      <c r="O903" s="731">
        <v>1</v>
      </c>
      <c r="P903" s="651">
        <v>0</v>
      </c>
      <c r="Q903" s="666"/>
      <c r="R903" s="650">
        <v>3</v>
      </c>
      <c r="S903" s="666">
        <v>1</v>
      </c>
      <c r="T903" s="731">
        <v>1</v>
      </c>
      <c r="U903" s="689">
        <v>1</v>
      </c>
    </row>
    <row r="904" spans="1:21" ht="14.4" customHeight="1" x14ac:dyDescent="0.3">
      <c r="A904" s="649">
        <v>4</v>
      </c>
      <c r="B904" s="650" t="s">
        <v>3038</v>
      </c>
      <c r="C904" s="650">
        <v>89301042</v>
      </c>
      <c r="D904" s="729" t="s">
        <v>5236</v>
      </c>
      <c r="E904" s="730" t="s">
        <v>3392</v>
      </c>
      <c r="F904" s="650" t="s">
        <v>3363</v>
      </c>
      <c r="G904" s="650" t="s">
        <v>3456</v>
      </c>
      <c r="H904" s="650" t="s">
        <v>597</v>
      </c>
      <c r="I904" s="650" t="s">
        <v>4557</v>
      </c>
      <c r="J904" s="650" t="s">
        <v>2199</v>
      </c>
      <c r="K904" s="650" t="s">
        <v>4558</v>
      </c>
      <c r="L904" s="651">
        <v>1253.8499999999999</v>
      </c>
      <c r="M904" s="651">
        <v>3761.5499999999997</v>
      </c>
      <c r="N904" s="650">
        <v>3</v>
      </c>
      <c r="O904" s="731">
        <v>1</v>
      </c>
      <c r="P904" s="651">
        <v>3761.5499999999997</v>
      </c>
      <c r="Q904" s="666">
        <v>1</v>
      </c>
      <c r="R904" s="650">
        <v>3</v>
      </c>
      <c r="S904" s="666">
        <v>1</v>
      </c>
      <c r="T904" s="731">
        <v>1</v>
      </c>
      <c r="U904" s="689">
        <v>1</v>
      </c>
    </row>
    <row r="905" spans="1:21" ht="14.4" customHeight="1" x14ac:dyDescent="0.3">
      <c r="A905" s="649">
        <v>4</v>
      </c>
      <c r="B905" s="650" t="s">
        <v>3038</v>
      </c>
      <c r="C905" s="650">
        <v>89301042</v>
      </c>
      <c r="D905" s="729" t="s">
        <v>5236</v>
      </c>
      <c r="E905" s="730" t="s">
        <v>3392</v>
      </c>
      <c r="F905" s="650" t="s">
        <v>3363</v>
      </c>
      <c r="G905" s="650" t="s">
        <v>3456</v>
      </c>
      <c r="H905" s="650" t="s">
        <v>597</v>
      </c>
      <c r="I905" s="650" t="s">
        <v>3535</v>
      </c>
      <c r="J905" s="650" t="s">
        <v>1752</v>
      </c>
      <c r="K905" s="650" t="s">
        <v>3534</v>
      </c>
      <c r="L905" s="651">
        <v>391.83</v>
      </c>
      <c r="M905" s="651">
        <v>19591.5</v>
      </c>
      <c r="N905" s="650">
        <v>50</v>
      </c>
      <c r="O905" s="731">
        <v>12</v>
      </c>
      <c r="P905" s="651">
        <v>8228.43</v>
      </c>
      <c r="Q905" s="666">
        <v>0.42000000000000004</v>
      </c>
      <c r="R905" s="650">
        <v>21</v>
      </c>
      <c r="S905" s="666">
        <v>0.42</v>
      </c>
      <c r="T905" s="731">
        <v>4</v>
      </c>
      <c r="U905" s="689">
        <v>0.33333333333333331</v>
      </c>
    </row>
    <row r="906" spans="1:21" ht="14.4" customHeight="1" x14ac:dyDescent="0.3">
      <c r="A906" s="649">
        <v>4</v>
      </c>
      <c r="B906" s="650" t="s">
        <v>3038</v>
      </c>
      <c r="C906" s="650">
        <v>89301042</v>
      </c>
      <c r="D906" s="729" t="s">
        <v>5236</v>
      </c>
      <c r="E906" s="730" t="s">
        <v>3392</v>
      </c>
      <c r="F906" s="650" t="s">
        <v>3363</v>
      </c>
      <c r="G906" s="650" t="s">
        <v>3456</v>
      </c>
      <c r="H906" s="650" t="s">
        <v>597</v>
      </c>
      <c r="I906" s="650" t="s">
        <v>3613</v>
      </c>
      <c r="J906" s="650" t="s">
        <v>1752</v>
      </c>
      <c r="K906" s="650" t="s">
        <v>3458</v>
      </c>
      <c r="L906" s="651">
        <v>0</v>
      </c>
      <c r="M906" s="651">
        <v>0</v>
      </c>
      <c r="N906" s="650">
        <v>8</v>
      </c>
      <c r="O906" s="731">
        <v>2</v>
      </c>
      <c r="P906" s="651">
        <v>0</v>
      </c>
      <c r="Q906" s="666"/>
      <c r="R906" s="650">
        <v>4</v>
      </c>
      <c r="S906" s="666">
        <v>0.5</v>
      </c>
      <c r="T906" s="731">
        <v>1</v>
      </c>
      <c r="U906" s="689">
        <v>0.5</v>
      </c>
    </row>
    <row r="907" spans="1:21" ht="14.4" customHeight="1" x14ac:dyDescent="0.3">
      <c r="A907" s="649">
        <v>4</v>
      </c>
      <c r="B907" s="650" t="s">
        <v>3038</v>
      </c>
      <c r="C907" s="650">
        <v>89301042</v>
      </c>
      <c r="D907" s="729" t="s">
        <v>5236</v>
      </c>
      <c r="E907" s="730" t="s">
        <v>3392</v>
      </c>
      <c r="F907" s="650" t="s">
        <v>3363</v>
      </c>
      <c r="G907" s="650" t="s">
        <v>3459</v>
      </c>
      <c r="H907" s="650" t="s">
        <v>597</v>
      </c>
      <c r="I907" s="650" t="s">
        <v>4559</v>
      </c>
      <c r="J907" s="650" t="s">
        <v>758</v>
      </c>
      <c r="K907" s="650" t="s">
        <v>4560</v>
      </c>
      <c r="L907" s="651">
        <v>0</v>
      </c>
      <c r="M907" s="651">
        <v>0</v>
      </c>
      <c r="N907" s="650">
        <v>1</v>
      </c>
      <c r="O907" s="731">
        <v>0.5</v>
      </c>
      <c r="P907" s="651"/>
      <c r="Q907" s="666"/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4</v>
      </c>
      <c r="B908" s="650" t="s">
        <v>3038</v>
      </c>
      <c r="C908" s="650">
        <v>89301042</v>
      </c>
      <c r="D908" s="729" t="s">
        <v>5236</v>
      </c>
      <c r="E908" s="730" t="s">
        <v>3392</v>
      </c>
      <c r="F908" s="650" t="s">
        <v>3363</v>
      </c>
      <c r="G908" s="650" t="s">
        <v>3459</v>
      </c>
      <c r="H908" s="650" t="s">
        <v>597</v>
      </c>
      <c r="I908" s="650" t="s">
        <v>3462</v>
      </c>
      <c r="J908" s="650" t="s">
        <v>3461</v>
      </c>
      <c r="K908" s="650" t="s">
        <v>759</v>
      </c>
      <c r="L908" s="651">
        <v>314.89999999999998</v>
      </c>
      <c r="M908" s="651">
        <v>5668.2</v>
      </c>
      <c r="N908" s="650">
        <v>18</v>
      </c>
      <c r="O908" s="731">
        <v>9.5</v>
      </c>
      <c r="P908" s="651">
        <v>3463.8999999999996</v>
      </c>
      <c r="Q908" s="666">
        <v>0.61111111111111105</v>
      </c>
      <c r="R908" s="650">
        <v>11</v>
      </c>
      <c r="S908" s="666">
        <v>0.61111111111111116</v>
      </c>
      <c r="T908" s="731">
        <v>6</v>
      </c>
      <c r="U908" s="689">
        <v>0.63157894736842102</v>
      </c>
    </row>
    <row r="909" spans="1:21" ht="14.4" customHeight="1" x14ac:dyDescent="0.3">
      <c r="A909" s="649">
        <v>4</v>
      </c>
      <c r="B909" s="650" t="s">
        <v>3038</v>
      </c>
      <c r="C909" s="650">
        <v>89301042</v>
      </c>
      <c r="D909" s="729" t="s">
        <v>5236</v>
      </c>
      <c r="E909" s="730" t="s">
        <v>3392</v>
      </c>
      <c r="F909" s="650" t="s">
        <v>3363</v>
      </c>
      <c r="G909" s="650" t="s">
        <v>3459</v>
      </c>
      <c r="H909" s="650" t="s">
        <v>597</v>
      </c>
      <c r="I909" s="650" t="s">
        <v>1767</v>
      </c>
      <c r="J909" s="650" t="s">
        <v>758</v>
      </c>
      <c r="K909" s="650" t="s">
        <v>3777</v>
      </c>
      <c r="L909" s="651">
        <v>97.97</v>
      </c>
      <c r="M909" s="651">
        <v>97.97</v>
      </c>
      <c r="N909" s="650">
        <v>1</v>
      </c>
      <c r="O909" s="731">
        <v>1</v>
      </c>
      <c r="P909" s="651">
        <v>97.97</v>
      </c>
      <c r="Q909" s="666">
        <v>1</v>
      </c>
      <c r="R909" s="650">
        <v>1</v>
      </c>
      <c r="S909" s="666">
        <v>1</v>
      </c>
      <c r="T909" s="731">
        <v>1</v>
      </c>
      <c r="U909" s="689">
        <v>1</v>
      </c>
    </row>
    <row r="910" spans="1:21" ht="14.4" customHeight="1" x14ac:dyDescent="0.3">
      <c r="A910" s="649">
        <v>4</v>
      </c>
      <c r="B910" s="650" t="s">
        <v>3038</v>
      </c>
      <c r="C910" s="650">
        <v>89301042</v>
      </c>
      <c r="D910" s="729" t="s">
        <v>5236</v>
      </c>
      <c r="E910" s="730" t="s">
        <v>3392</v>
      </c>
      <c r="F910" s="650" t="s">
        <v>3363</v>
      </c>
      <c r="G910" s="650" t="s">
        <v>3459</v>
      </c>
      <c r="H910" s="650" t="s">
        <v>597</v>
      </c>
      <c r="I910" s="650" t="s">
        <v>757</v>
      </c>
      <c r="J910" s="650" t="s">
        <v>758</v>
      </c>
      <c r="K910" s="650" t="s">
        <v>3513</v>
      </c>
      <c r="L910" s="651">
        <v>314.89999999999998</v>
      </c>
      <c r="M910" s="651">
        <v>629.79999999999995</v>
      </c>
      <c r="N910" s="650">
        <v>2</v>
      </c>
      <c r="O910" s="731">
        <v>1</v>
      </c>
      <c r="P910" s="651">
        <v>314.89999999999998</v>
      </c>
      <c r="Q910" s="666">
        <v>0.5</v>
      </c>
      <c r="R910" s="650">
        <v>1</v>
      </c>
      <c r="S910" s="666">
        <v>0.5</v>
      </c>
      <c r="T910" s="731">
        <v>0.5</v>
      </c>
      <c r="U910" s="689">
        <v>0.5</v>
      </c>
    </row>
    <row r="911" spans="1:21" ht="14.4" customHeight="1" x14ac:dyDescent="0.3">
      <c r="A911" s="649">
        <v>4</v>
      </c>
      <c r="B911" s="650" t="s">
        <v>3038</v>
      </c>
      <c r="C911" s="650">
        <v>89301042</v>
      </c>
      <c r="D911" s="729" t="s">
        <v>5236</v>
      </c>
      <c r="E911" s="730" t="s">
        <v>3392</v>
      </c>
      <c r="F911" s="650" t="s">
        <v>3363</v>
      </c>
      <c r="G911" s="650" t="s">
        <v>3619</v>
      </c>
      <c r="H911" s="650" t="s">
        <v>597</v>
      </c>
      <c r="I911" s="650" t="s">
        <v>711</v>
      </c>
      <c r="J911" s="650" t="s">
        <v>3620</v>
      </c>
      <c r="K911" s="650" t="s">
        <v>2408</v>
      </c>
      <c r="L911" s="651">
        <v>0</v>
      </c>
      <c r="M911" s="651">
        <v>0</v>
      </c>
      <c r="N911" s="650">
        <v>1</v>
      </c>
      <c r="O911" s="731">
        <v>1</v>
      </c>
      <c r="P911" s="651">
        <v>0</v>
      </c>
      <c r="Q911" s="666"/>
      <c r="R911" s="650">
        <v>1</v>
      </c>
      <c r="S911" s="666">
        <v>1</v>
      </c>
      <c r="T911" s="731">
        <v>1</v>
      </c>
      <c r="U911" s="689">
        <v>1</v>
      </c>
    </row>
    <row r="912" spans="1:21" ht="14.4" customHeight="1" x14ac:dyDescent="0.3">
      <c r="A912" s="649">
        <v>4</v>
      </c>
      <c r="B912" s="650" t="s">
        <v>3038</v>
      </c>
      <c r="C912" s="650">
        <v>89301042</v>
      </c>
      <c r="D912" s="729" t="s">
        <v>5236</v>
      </c>
      <c r="E912" s="730" t="s">
        <v>3392</v>
      </c>
      <c r="F912" s="650" t="s">
        <v>3363</v>
      </c>
      <c r="G912" s="650" t="s">
        <v>3514</v>
      </c>
      <c r="H912" s="650" t="s">
        <v>597</v>
      </c>
      <c r="I912" s="650" t="s">
        <v>4561</v>
      </c>
      <c r="J912" s="650" t="s">
        <v>4562</v>
      </c>
      <c r="K912" s="650" t="s">
        <v>1284</v>
      </c>
      <c r="L912" s="651">
        <v>174.94</v>
      </c>
      <c r="M912" s="651">
        <v>174.94</v>
      </c>
      <c r="N912" s="650">
        <v>1</v>
      </c>
      <c r="O912" s="731">
        <v>1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4</v>
      </c>
      <c r="B913" s="650" t="s">
        <v>3038</v>
      </c>
      <c r="C913" s="650">
        <v>89301042</v>
      </c>
      <c r="D913" s="729" t="s">
        <v>5236</v>
      </c>
      <c r="E913" s="730" t="s">
        <v>3392</v>
      </c>
      <c r="F913" s="650" t="s">
        <v>3363</v>
      </c>
      <c r="G913" s="650" t="s">
        <v>3514</v>
      </c>
      <c r="H913" s="650" t="s">
        <v>1281</v>
      </c>
      <c r="I913" s="650" t="s">
        <v>1282</v>
      </c>
      <c r="J913" s="650" t="s">
        <v>1283</v>
      </c>
      <c r="K913" s="650" t="s">
        <v>1284</v>
      </c>
      <c r="L913" s="651">
        <v>174.94</v>
      </c>
      <c r="M913" s="651">
        <v>349.88</v>
      </c>
      <c r="N913" s="650">
        <v>2</v>
      </c>
      <c r="O913" s="731">
        <v>1.5</v>
      </c>
      <c r="P913" s="651">
        <v>174.94</v>
      </c>
      <c r="Q913" s="666">
        <v>0.5</v>
      </c>
      <c r="R913" s="650">
        <v>1</v>
      </c>
      <c r="S913" s="666">
        <v>0.5</v>
      </c>
      <c r="T913" s="731">
        <v>0.5</v>
      </c>
      <c r="U913" s="689">
        <v>0.33333333333333331</v>
      </c>
    </row>
    <row r="914" spans="1:21" ht="14.4" customHeight="1" x14ac:dyDescent="0.3">
      <c r="A914" s="649">
        <v>4</v>
      </c>
      <c r="B914" s="650" t="s">
        <v>3038</v>
      </c>
      <c r="C914" s="650">
        <v>89301042</v>
      </c>
      <c r="D914" s="729" t="s">
        <v>5236</v>
      </c>
      <c r="E914" s="730" t="s">
        <v>3392</v>
      </c>
      <c r="F914" s="650" t="s">
        <v>3363</v>
      </c>
      <c r="G914" s="650" t="s">
        <v>3514</v>
      </c>
      <c r="H914" s="650" t="s">
        <v>1281</v>
      </c>
      <c r="I914" s="650" t="s">
        <v>4563</v>
      </c>
      <c r="J914" s="650" t="s">
        <v>1283</v>
      </c>
      <c r="K914" s="650" t="s">
        <v>4564</v>
      </c>
      <c r="L914" s="651">
        <v>0</v>
      </c>
      <c r="M914" s="651">
        <v>0</v>
      </c>
      <c r="N914" s="650">
        <v>1</v>
      </c>
      <c r="O914" s="731">
        <v>1</v>
      </c>
      <c r="P914" s="651"/>
      <c r="Q914" s="666"/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4</v>
      </c>
      <c r="B915" s="650" t="s">
        <v>3038</v>
      </c>
      <c r="C915" s="650">
        <v>89301042</v>
      </c>
      <c r="D915" s="729" t="s">
        <v>5236</v>
      </c>
      <c r="E915" s="730" t="s">
        <v>3392</v>
      </c>
      <c r="F915" s="650" t="s">
        <v>3363</v>
      </c>
      <c r="G915" s="650" t="s">
        <v>3514</v>
      </c>
      <c r="H915" s="650" t="s">
        <v>597</v>
      </c>
      <c r="I915" s="650" t="s">
        <v>4565</v>
      </c>
      <c r="J915" s="650" t="s">
        <v>4562</v>
      </c>
      <c r="K915" s="650" t="s">
        <v>4566</v>
      </c>
      <c r="L915" s="651">
        <v>0</v>
      </c>
      <c r="M915" s="651">
        <v>0</v>
      </c>
      <c r="N915" s="650">
        <v>1</v>
      </c>
      <c r="O915" s="731">
        <v>1</v>
      </c>
      <c r="P915" s="651"/>
      <c r="Q915" s="666"/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4</v>
      </c>
      <c r="B916" s="650" t="s">
        <v>3038</v>
      </c>
      <c r="C916" s="650">
        <v>89301042</v>
      </c>
      <c r="D916" s="729" t="s">
        <v>5236</v>
      </c>
      <c r="E916" s="730" t="s">
        <v>3392</v>
      </c>
      <c r="F916" s="650" t="s">
        <v>3363</v>
      </c>
      <c r="G916" s="650" t="s">
        <v>4509</v>
      </c>
      <c r="H916" s="650" t="s">
        <v>597</v>
      </c>
      <c r="I916" s="650" t="s">
        <v>4567</v>
      </c>
      <c r="J916" s="650" t="s">
        <v>4568</v>
      </c>
      <c r="K916" s="650" t="s">
        <v>4569</v>
      </c>
      <c r="L916" s="651">
        <v>0</v>
      </c>
      <c r="M916" s="651">
        <v>0</v>
      </c>
      <c r="N916" s="650">
        <v>1</v>
      </c>
      <c r="O916" s="731">
        <v>1</v>
      </c>
      <c r="P916" s="651"/>
      <c r="Q916" s="666"/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4</v>
      </c>
      <c r="B917" s="650" t="s">
        <v>3038</v>
      </c>
      <c r="C917" s="650">
        <v>89301042</v>
      </c>
      <c r="D917" s="729" t="s">
        <v>5236</v>
      </c>
      <c r="E917" s="730" t="s">
        <v>3392</v>
      </c>
      <c r="F917" s="650" t="s">
        <v>3363</v>
      </c>
      <c r="G917" s="650" t="s">
        <v>3418</v>
      </c>
      <c r="H917" s="650" t="s">
        <v>597</v>
      </c>
      <c r="I917" s="650" t="s">
        <v>1261</v>
      </c>
      <c r="J917" s="650" t="s">
        <v>805</v>
      </c>
      <c r="K917" s="650" t="s">
        <v>1262</v>
      </c>
      <c r="L917" s="651">
        <v>113.37</v>
      </c>
      <c r="M917" s="651">
        <v>453.48</v>
      </c>
      <c r="N917" s="650">
        <v>4</v>
      </c>
      <c r="O917" s="731">
        <v>2</v>
      </c>
      <c r="P917" s="651">
        <v>226.74</v>
      </c>
      <c r="Q917" s="666">
        <v>0.5</v>
      </c>
      <c r="R917" s="650">
        <v>2</v>
      </c>
      <c r="S917" s="666">
        <v>0.5</v>
      </c>
      <c r="T917" s="731">
        <v>1</v>
      </c>
      <c r="U917" s="689">
        <v>0.5</v>
      </c>
    </row>
    <row r="918" spans="1:21" ht="14.4" customHeight="1" x14ac:dyDescent="0.3">
      <c r="A918" s="649">
        <v>4</v>
      </c>
      <c r="B918" s="650" t="s">
        <v>3038</v>
      </c>
      <c r="C918" s="650">
        <v>89301042</v>
      </c>
      <c r="D918" s="729" t="s">
        <v>5236</v>
      </c>
      <c r="E918" s="730" t="s">
        <v>3392</v>
      </c>
      <c r="F918" s="650" t="s">
        <v>3363</v>
      </c>
      <c r="G918" s="650" t="s">
        <v>3418</v>
      </c>
      <c r="H918" s="650" t="s">
        <v>597</v>
      </c>
      <c r="I918" s="650" t="s">
        <v>804</v>
      </c>
      <c r="J918" s="650" t="s">
        <v>805</v>
      </c>
      <c r="K918" s="650" t="s">
        <v>806</v>
      </c>
      <c r="L918" s="651">
        <v>56.69</v>
      </c>
      <c r="M918" s="651">
        <v>170.07</v>
      </c>
      <c r="N918" s="650">
        <v>3</v>
      </c>
      <c r="O918" s="731">
        <v>1.5</v>
      </c>
      <c r="P918" s="651">
        <v>170.07</v>
      </c>
      <c r="Q918" s="666">
        <v>1</v>
      </c>
      <c r="R918" s="650">
        <v>3</v>
      </c>
      <c r="S918" s="666">
        <v>1</v>
      </c>
      <c r="T918" s="731">
        <v>1.5</v>
      </c>
      <c r="U918" s="689">
        <v>1</v>
      </c>
    </row>
    <row r="919" spans="1:21" ht="14.4" customHeight="1" x14ac:dyDescent="0.3">
      <c r="A919" s="649">
        <v>4</v>
      </c>
      <c r="B919" s="650" t="s">
        <v>3038</v>
      </c>
      <c r="C919" s="650">
        <v>89301042</v>
      </c>
      <c r="D919" s="729" t="s">
        <v>5236</v>
      </c>
      <c r="E919" s="730" t="s">
        <v>3392</v>
      </c>
      <c r="F919" s="650" t="s">
        <v>3363</v>
      </c>
      <c r="G919" s="650" t="s">
        <v>3418</v>
      </c>
      <c r="H919" s="650" t="s">
        <v>597</v>
      </c>
      <c r="I919" s="650" t="s">
        <v>4250</v>
      </c>
      <c r="J919" s="650" t="s">
        <v>4251</v>
      </c>
      <c r="K919" s="650" t="s">
        <v>1897</v>
      </c>
      <c r="L919" s="651">
        <v>45.34</v>
      </c>
      <c r="M919" s="651">
        <v>90.68</v>
      </c>
      <c r="N919" s="650">
        <v>2</v>
      </c>
      <c r="O919" s="731">
        <v>0.5</v>
      </c>
      <c r="P919" s="651"/>
      <c r="Q919" s="666">
        <v>0</v>
      </c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4</v>
      </c>
      <c r="B920" s="650" t="s">
        <v>3038</v>
      </c>
      <c r="C920" s="650">
        <v>89301042</v>
      </c>
      <c r="D920" s="729" t="s">
        <v>5236</v>
      </c>
      <c r="E920" s="730" t="s">
        <v>3392</v>
      </c>
      <c r="F920" s="650" t="s">
        <v>3363</v>
      </c>
      <c r="G920" s="650" t="s">
        <v>3476</v>
      </c>
      <c r="H920" s="650" t="s">
        <v>597</v>
      </c>
      <c r="I920" s="650" t="s">
        <v>1114</v>
      </c>
      <c r="J920" s="650" t="s">
        <v>3589</v>
      </c>
      <c r="K920" s="650" t="s">
        <v>3590</v>
      </c>
      <c r="L920" s="651">
        <v>91.52</v>
      </c>
      <c r="M920" s="651">
        <v>91.52</v>
      </c>
      <c r="N920" s="650">
        <v>1</v>
      </c>
      <c r="O920" s="731">
        <v>1</v>
      </c>
      <c r="P920" s="651"/>
      <c r="Q920" s="666">
        <v>0</v>
      </c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4</v>
      </c>
      <c r="B921" s="650" t="s">
        <v>3038</v>
      </c>
      <c r="C921" s="650">
        <v>89301042</v>
      </c>
      <c r="D921" s="729" t="s">
        <v>5236</v>
      </c>
      <c r="E921" s="730" t="s">
        <v>3392</v>
      </c>
      <c r="F921" s="650" t="s">
        <v>3363</v>
      </c>
      <c r="G921" s="650" t="s">
        <v>3515</v>
      </c>
      <c r="H921" s="650" t="s">
        <v>1281</v>
      </c>
      <c r="I921" s="650" t="s">
        <v>1461</v>
      </c>
      <c r="J921" s="650" t="s">
        <v>1462</v>
      </c>
      <c r="K921" s="650" t="s">
        <v>1463</v>
      </c>
      <c r="L921" s="651">
        <v>140.03</v>
      </c>
      <c r="M921" s="651">
        <v>840.18000000000006</v>
      </c>
      <c r="N921" s="650">
        <v>6</v>
      </c>
      <c r="O921" s="731">
        <v>2</v>
      </c>
      <c r="P921" s="651">
        <v>140.03</v>
      </c>
      <c r="Q921" s="666">
        <v>0.16666666666666666</v>
      </c>
      <c r="R921" s="650">
        <v>1</v>
      </c>
      <c r="S921" s="666">
        <v>0.16666666666666666</v>
      </c>
      <c r="T921" s="731">
        <v>0.5</v>
      </c>
      <c r="U921" s="689">
        <v>0.25</v>
      </c>
    </row>
    <row r="922" spans="1:21" ht="14.4" customHeight="1" x14ac:dyDescent="0.3">
      <c r="A922" s="649">
        <v>4</v>
      </c>
      <c r="B922" s="650" t="s">
        <v>3038</v>
      </c>
      <c r="C922" s="650">
        <v>89301042</v>
      </c>
      <c r="D922" s="729" t="s">
        <v>5236</v>
      </c>
      <c r="E922" s="730" t="s">
        <v>3392</v>
      </c>
      <c r="F922" s="650" t="s">
        <v>3363</v>
      </c>
      <c r="G922" s="650" t="s">
        <v>3591</v>
      </c>
      <c r="H922" s="650" t="s">
        <v>597</v>
      </c>
      <c r="I922" s="650" t="s">
        <v>3592</v>
      </c>
      <c r="J922" s="650" t="s">
        <v>731</v>
      </c>
      <c r="K922" s="650" t="s">
        <v>3593</v>
      </c>
      <c r="L922" s="651">
        <v>0</v>
      </c>
      <c r="M922" s="651">
        <v>0</v>
      </c>
      <c r="N922" s="650">
        <v>1</v>
      </c>
      <c r="O922" s="731">
        <v>0.5</v>
      </c>
      <c r="P922" s="651"/>
      <c r="Q922" s="666"/>
      <c r="R922" s="650"/>
      <c r="S922" s="666">
        <v>0</v>
      </c>
      <c r="T922" s="731"/>
      <c r="U922" s="689">
        <v>0</v>
      </c>
    </row>
    <row r="923" spans="1:21" ht="14.4" customHeight="1" x14ac:dyDescent="0.3">
      <c r="A923" s="649">
        <v>4</v>
      </c>
      <c r="B923" s="650" t="s">
        <v>3038</v>
      </c>
      <c r="C923" s="650">
        <v>89301042</v>
      </c>
      <c r="D923" s="729" t="s">
        <v>5236</v>
      </c>
      <c r="E923" s="730" t="s">
        <v>3392</v>
      </c>
      <c r="F923" s="650" t="s">
        <v>3363</v>
      </c>
      <c r="G923" s="650" t="s">
        <v>4228</v>
      </c>
      <c r="H923" s="650" t="s">
        <v>1281</v>
      </c>
      <c r="I923" s="650" t="s">
        <v>4229</v>
      </c>
      <c r="J923" s="650" t="s">
        <v>4230</v>
      </c>
      <c r="K923" s="650" t="s">
        <v>4231</v>
      </c>
      <c r="L923" s="651">
        <v>94.8</v>
      </c>
      <c r="M923" s="651">
        <v>94.8</v>
      </c>
      <c r="N923" s="650">
        <v>1</v>
      </c>
      <c r="O923" s="731">
        <v>1</v>
      </c>
      <c r="P923" s="651"/>
      <c r="Q923" s="666">
        <v>0</v>
      </c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4</v>
      </c>
      <c r="B924" s="650" t="s">
        <v>3038</v>
      </c>
      <c r="C924" s="650">
        <v>89301042</v>
      </c>
      <c r="D924" s="729" t="s">
        <v>5236</v>
      </c>
      <c r="E924" s="730" t="s">
        <v>3392</v>
      </c>
      <c r="F924" s="650" t="s">
        <v>3363</v>
      </c>
      <c r="G924" s="650" t="s">
        <v>4326</v>
      </c>
      <c r="H924" s="650" t="s">
        <v>597</v>
      </c>
      <c r="I924" s="650" t="s">
        <v>4570</v>
      </c>
      <c r="J924" s="650" t="s">
        <v>820</v>
      </c>
      <c r="K924" s="650" t="s">
        <v>4571</v>
      </c>
      <c r="L924" s="651">
        <v>0</v>
      </c>
      <c r="M924" s="651">
        <v>0</v>
      </c>
      <c r="N924" s="650">
        <v>1</v>
      </c>
      <c r="O924" s="731">
        <v>1</v>
      </c>
      <c r="P924" s="651"/>
      <c r="Q924" s="666"/>
      <c r="R924" s="650"/>
      <c r="S924" s="666">
        <v>0</v>
      </c>
      <c r="T924" s="731"/>
      <c r="U924" s="689">
        <v>0</v>
      </c>
    </row>
    <row r="925" spans="1:21" ht="14.4" customHeight="1" x14ac:dyDescent="0.3">
      <c r="A925" s="649">
        <v>4</v>
      </c>
      <c r="B925" s="650" t="s">
        <v>3038</v>
      </c>
      <c r="C925" s="650">
        <v>89301042</v>
      </c>
      <c r="D925" s="729" t="s">
        <v>5236</v>
      </c>
      <c r="E925" s="730" t="s">
        <v>3392</v>
      </c>
      <c r="F925" s="650" t="s">
        <v>3363</v>
      </c>
      <c r="G925" s="650" t="s">
        <v>3541</v>
      </c>
      <c r="H925" s="650" t="s">
        <v>597</v>
      </c>
      <c r="I925" s="650" t="s">
        <v>3542</v>
      </c>
      <c r="J925" s="650" t="s">
        <v>2141</v>
      </c>
      <c r="K925" s="650" t="s">
        <v>3543</v>
      </c>
      <c r="L925" s="651">
        <v>116.52</v>
      </c>
      <c r="M925" s="651">
        <v>2097.36</v>
      </c>
      <c r="N925" s="650">
        <v>18</v>
      </c>
      <c r="O925" s="731">
        <v>6.5</v>
      </c>
      <c r="P925" s="651">
        <v>1048.68</v>
      </c>
      <c r="Q925" s="666">
        <v>0.5</v>
      </c>
      <c r="R925" s="650">
        <v>9</v>
      </c>
      <c r="S925" s="666">
        <v>0.5</v>
      </c>
      <c r="T925" s="731">
        <v>3.5</v>
      </c>
      <c r="U925" s="689">
        <v>0.53846153846153844</v>
      </c>
    </row>
    <row r="926" spans="1:21" ht="14.4" customHeight="1" x14ac:dyDescent="0.3">
      <c r="A926" s="649">
        <v>4</v>
      </c>
      <c r="B926" s="650" t="s">
        <v>3038</v>
      </c>
      <c r="C926" s="650">
        <v>89301042</v>
      </c>
      <c r="D926" s="729" t="s">
        <v>5236</v>
      </c>
      <c r="E926" s="730" t="s">
        <v>3392</v>
      </c>
      <c r="F926" s="650" t="s">
        <v>3363</v>
      </c>
      <c r="G926" s="650" t="s">
        <v>3480</v>
      </c>
      <c r="H926" s="650" t="s">
        <v>597</v>
      </c>
      <c r="I926" s="650" t="s">
        <v>808</v>
      </c>
      <c r="J926" s="650" t="s">
        <v>3481</v>
      </c>
      <c r="K926" s="650" t="s">
        <v>3482</v>
      </c>
      <c r="L926" s="651">
        <v>0</v>
      </c>
      <c r="M926" s="651">
        <v>0</v>
      </c>
      <c r="N926" s="650">
        <v>4</v>
      </c>
      <c r="O926" s="731">
        <v>2</v>
      </c>
      <c r="P926" s="651">
        <v>0</v>
      </c>
      <c r="Q926" s="666"/>
      <c r="R926" s="650">
        <v>2</v>
      </c>
      <c r="S926" s="666">
        <v>0.5</v>
      </c>
      <c r="T926" s="731">
        <v>1</v>
      </c>
      <c r="U926" s="689">
        <v>0.5</v>
      </c>
    </row>
    <row r="927" spans="1:21" ht="14.4" customHeight="1" x14ac:dyDescent="0.3">
      <c r="A927" s="649">
        <v>4</v>
      </c>
      <c r="B927" s="650" t="s">
        <v>3038</v>
      </c>
      <c r="C927" s="650">
        <v>89301042</v>
      </c>
      <c r="D927" s="729" t="s">
        <v>5236</v>
      </c>
      <c r="E927" s="730" t="s">
        <v>3392</v>
      </c>
      <c r="F927" s="650" t="s">
        <v>3363</v>
      </c>
      <c r="G927" s="650" t="s">
        <v>3504</v>
      </c>
      <c r="H927" s="650" t="s">
        <v>597</v>
      </c>
      <c r="I927" s="650" t="s">
        <v>1919</v>
      </c>
      <c r="J927" s="650" t="s">
        <v>875</v>
      </c>
      <c r="K927" s="650" t="s">
        <v>3505</v>
      </c>
      <c r="L927" s="651">
        <v>96.72</v>
      </c>
      <c r="M927" s="651">
        <v>96.72</v>
      </c>
      <c r="N927" s="650">
        <v>1</v>
      </c>
      <c r="O927" s="731">
        <v>0.5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4</v>
      </c>
      <c r="B928" s="650" t="s">
        <v>3038</v>
      </c>
      <c r="C928" s="650">
        <v>89301042</v>
      </c>
      <c r="D928" s="729" t="s">
        <v>5236</v>
      </c>
      <c r="E928" s="730" t="s">
        <v>3392</v>
      </c>
      <c r="F928" s="650" t="s">
        <v>3363</v>
      </c>
      <c r="G928" s="650" t="s">
        <v>3504</v>
      </c>
      <c r="H928" s="650" t="s">
        <v>597</v>
      </c>
      <c r="I928" s="650" t="s">
        <v>1919</v>
      </c>
      <c r="J928" s="650" t="s">
        <v>875</v>
      </c>
      <c r="K928" s="650" t="s">
        <v>3505</v>
      </c>
      <c r="L928" s="651">
        <v>89.66</v>
      </c>
      <c r="M928" s="651">
        <v>89.66</v>
      </c>
      <c r="N928" s="650">
        <v>1</v>
      </c>
      <c r="O928" s="731">
        <v>0.5</v>
      </c>
      <c r="P928" s="651"/>
      <c r="Q928" s="666">
        <v>0</v>
      </c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4</v>
      </c>
      <c r="B929" s="650" t="s">
        <v>3038</v>
      </c>
      <c r="C929" s="650">
        <v>89301042</v>
      </c>
      <c r="D929" s="729" t="s">
        <v>5236</v>
      </c>
      <c r="E929" s="730" t="s">
        <v>3392</v>
      </c>
      <c r="F929" s="650" t="s">
        <v>3363</v>
      </c>
      <c r="G929" s="650" t="s">
        <v>3444</v>
      </c>
      <c r="H929" s="650" t="s">
        <v>1281</v>
      </c>
      <c r="I929" s="650" t="s">
        <v>1328</v>
      </c>
      <c r="J929" s="650" t="s">
        <v>1329</v>
      </c>
      <c r="K929" s="650" t="s">
        <v>1330</v>
      </c>
      <c r="L929" s="651">
        <v>32.74</v>
      </c>
      <c r="M929" s="651">
        <v>65.48</v>
      </c>
      <c r="N929" s="650">
        <v>2</v>
      </c>
      <c r="O929" s="731">
        <v>0.5</v>
      </c>
      <c r="P929" s="651"/>
      <c r="Q929" s="666">
        <v>0</v>
      </c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4</v>
      </c>
      <c r="B930" s="650" t="s">
        <v>3038</v>
      </c>
      <c r="C930" s="650">
        <v>89301042</v>
      </c>
      <c r="D930" s="729" t="s">
        <v>5236</v>
      </c>
      <c r="E930" s="730" t="s">
        <v>3392</v>
      </c>
      <c r="F930" s="650" t="s">
        <v>3363</v>
      </c>
      <c r="G930" s="650" t="s">
        <v>3444</v>
      </c>
      <c r="H930" s="650" t="s">
        <v>1281</v>
      </c>
      <c r="I930" s="650" t="s">
        <v>4257</v>
      </c>
      <c r="J930" s="650" t="s">
        <v>2717</v>
      </c>
      <c r="K930" s="650" t="s">
        <v>4258</v>
      </c>
      <c r="L930" s="651">
        <v>314.33999999999997</v>
      </c>
      <c r="M930" s="651">
        <v>628.67999999999995</v>
      </c>
      <c r="N930" s="650">
        <v>2</v>
      </c>
      <c r="O930" s="731">
        <v>0.5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4</v>
      </c>
      <c r="B931" s="650" t="s">
        <v>3038</v>
      </c>
      <c r="C931" s="650">
        <v>89301042</v>
      </c>
      <c r="D931" s="729" t="s">
        <v>5236</v>
      </c>
      <c r="E931" s="730" t="s">
        <v>3392</v>
      </c>
      <c r="F931" s="650" t="s">
        <v>3363</v>
      </c>
      <c r="G931" s="650" t="s">
        <v>4572</v>
      </c>
      <c r="H931" s="650" t="s">
        <v>597</v>
      </c>
      <c r="I931" s="650" t="s">
        <v>4573</v>
      </c>
      <c r="J931" s="650" t="s">
        <v>4574</v>
      </c>
      <c r="K931" s="650" t="s">
        <v>4575</v>
      </c>
      <c r="L931" s="651">
        <v>0</v>
      </c>
      <c r="M931" s="651">
        <v>0</v>
      </c>
      <c r="N931" s="650">
        <v>1</v>
      </c>
      <c r="O931" s="731">
        <v>1</v>
      </c>
      <c r="P931" s="651"/>
      <c r="Q931" s="666"/>
      <c r="R931" s="650"/>
      <c r="S931" s="666">
        <v>0</v>
      </c>
      <c r="T931" s="731"/>
      <c r="U931" s="689">
        <v>0</v>
      </c>
    </row>
    <row r="932" spans="1:21" ht="14.4" customHeight="1" x14ac:dyDescent="0.3">
      <c r="A932" s="649">
        <v>4</v>
      </c>
      <c r="B932" s="650" t="s">
        <v>3038</v>
      </c>
      <c r="C932" s="650">
        <v>89301042</v>
      </c>
      <c r="D932" s="729" t="s">
        <v>5236</v>
      </c>
      <c r="E932" s="730" t="s">
        <v>3392</v>
      </c>
      <c r="F932" s="650" t="s">
        <v>3364</v>
      </c>
      <c r="G932" s="650" t="s">
        <v>3463</v>
      </c>
      <c r="H932" s="650" t="s">
        <v>597</v>
      </c>
      <c r="I932" s="650" t="s">
        <v>3503</v>
      </c>
      <c r="J932" s="650" t="s">
        <v>3465</v>
      </c>
      <c r="K932" s="650"/>
      <c r="L932" s="651">
        <v>0</v>
      </c>
      <c r="M932" s="651">
        <v>0</v>
      </c>
      <c r="N932" s="650">
        <v>1</v>
      </c>
      <c r="O932" s="731">
        <v>1</v>
      </c>
      <c r="P932" s="651">
        <v>0</v>
      </c>
      <c r="Q932" s="666"/>
      <c r="R932" s="650">
        <v>1</v>
      </c>
      <c r="S932" s="666">
        <v>1</v>
      </c>
      <c r="T932" s="731">
        <v>1</v>
      </c>
      <c r="U932" s="689">
        <v>1</v>
      </c>
    </row>
    <row r="933" spans="1:21" ht="14.4" customHeight="1" x14ac:dyDescent="0.3">
      <c r="A933" s="649">
        <v>4</v>
      </c>
      <c r="B933" s="650" t="s">
        <v>3038</v>
      </c>
      <c r="C933" s="650">
        <v>89301042</v>
      </c>
      <c r="D933" s="729" t="s">
        <v>5236</v>
      </c>
      <c r="E933" s="730" t="s">
        <v>3392</v>
      </c>
      <c r="F933" s="650" t="s">
        <v>3365</v>
      </c>
      <c r="G933" s="650" t="s">
        <v>3678</v>
      </c>
      <c r="H933" s="650" t="s">
        <v>597</v>
      </c>
      <c r="I933" s="650" t="s">
        <v>3679</v>
      </c>
      <c r="J933" s="650" t="s">
        <v>3807</v>
      </c>
      <c r="K933" s="650" t="s">
        <v>3808</v>
      </c>
      <c r="L933" s="651">
        <v>410</v>
      </c>
      <c r="M933" s="651">
        <v>2870</v>
      </c>
      <c r="N933" s="650">
        <v>7</v>
      </c>
      <c r="O933" s="731">
        <v>7</v>
      </c>
      <c r="P933" s="651">
        <v>2870</v>
      </c>
      <c r="Q933" s="666">
        <v>1</v>
      </c>
      <c r="R933" s="650">
        <v>7</v>
      </c>
      <c r="S933" s="666">
        <v>1</v>
      </c>
      <c r="T933" s="731">
        <v>7</v>
      </c>
      <c r="U933" s="689">
        <v>1</v>
      </c>
    </row>
    <row r="934" spans="1:21" ht="14.4" customHeight="1" x14ac:dyDescent="0.3">
      <c r="A934" s="649">
        <v>4</v>
      </c>
      <c r="B934" s="650" t="s">
        <v>3038</v>
      </c>
      <c r="C934" s="650">
        <v>89301042</v>
      </c>
      <c r="D934" s="729" t="s">
        <v>5236</v>
      </c>
      <c r="E934" s="730" t="s">
        <v>3392</v>
      </c>
      <c r="F934" s="650" t="s">
        <v>3365</v>
      </c>
      <c r="G934" s="650" t="s">
        <v>3678</v>
      </c>
      <c r="H934" s="650" t="s">
        <v>597</v>
      </c>
      <c r="I934" s="650" t="s">
        <v>3679</v>
      </c>
      <c r="J934" s="650" t="s">
        <v>3680</v>
      </c>
      <c r="K934" s="650" t="s">
        <v>3681</v>
      </c>
      <c r="L934" s="651">
        <v>410</v>
      </c>
      <c r="M934" s="651">
        <v>11890</v>
      </c>
      <c r="N934" s="650">
        <v>29</v>
      </c>
      <c r="O934" s="731">
        <v>29</v>
      </c>
      <c r="P934" s="651">
        <v>11480</v>
      </c>
      <c r="Q934" s="666">
        <v>0.96551724137931039</v>
      </c>
      <c r="R934" s="650">
        <v>28</v>
      </c>
      <c r="S934" s="666">
        <v>0.96551724137931039</v>
      </c>
      <c r="T934" s="731">
        <v>28</v>
      </c>
      <c r="U934" s="689">
        <v>0.96551724137931039</v>
      </c>
    </row>
    <row r="935" spans="1:21" ht="14.4" customHeight="1" x14ac:dyDescent="0.3">
      <c r="A935" s="649">
        <v>4</v>
      </c>
      <c r="B935" s="650" t="s">
        <v>3038</v>
      </c>
      <c r="C935" s="650">
        <v>89301042</v>
      </c>
      <c r="D935" s="729" t="s">
        <v>5236</v>
      </c>
      <c r="E935" s="730" t="s">
        <v>3392</v>
      </c>
      <c r="F935" s="650" t="s">
        <v>3365</v>
      </c>
      <c r="G935" s="650" t="s">
        <v>3678</v>
      </c>
      <c r="H935" s="650" t="s">
        <v>597</v>
      </c>
      <c r="I935" s="650" t="s">
        <v>3809</v>
      </c>
      <c r="J935" s="650" t="s">
        <v>3810</v>
      </c>
      <c r="K935" s="650" t="s">
        <v>3811</v>
      </c>
      <c r="L935" s="651">
        <v>566</v>
      </c>
      <c r="M935" s="651">
        <v>566</v>
      </c>
      <c r="N935" s="650">
        <v>1</v>
      </c>
      <c r="O935" s="731">
        <v>1</v>
      </c>
      <c r="P935" s="651">
        <v>566</v>
      </c>
      <c r="Q935" s="666">
        <v>1</v>
      </c>
      <c r="R935" s="650">
        <v>1</v>
      </c>
      <c r="S935" s="666">
        <v>1</v>
      </c>
      <c r="T935" s="731">
        <v>1</v>
      </c>
      <c r="U935" s="689">
        <v>1</v>
      </c>
    </row>
    <row r="936" spans="1:21" ht="14.4" customHeight="1" x14ac:dyDescent="0.3">
      <c r="A936" s="649">
        <v>4</v>
      </c>
      <c r="B936" s="650" t="s">
        <v>3038</v>
      </c>
      <c r="C936" s="650">
        <v>89301042</v>
      </c>
      <c r="D936" s="729" t="s">
        <v>5236</v>
      </c>
      <c r="E936" s="730" t="s">
        <v>3392</v>
      </c>
      <c r="F936" s="650" t="s">
        <v>3365</v>
      </c>
      <c r="G936" s="650" t="s">
        <v>3682</v>
      </c>
      <c r="H936" s="650" t="s">
        <v>597</v>
      </c>
      <c r="I936" s="650" t="s">
        <v>3692</v>
      </c>
      <c r="J936" s="650" t="s">
        <v>3690</v>
      </c>
      <c r="K936" s="650" t="s">
        <v>3693</v>
      </c>
      <c r="L936" s="651">
        <v>200</v>
      </c>
      <c r="M936" s="651">
        <v>800</v>
      </c>
      <c r="N936" s="650">
        <v>4</v>
      </c>
      <c r="O936" s="731">
        <v>2</v>
      </c>
      <c r="P936" s="651">
        <v>400</v>
      </c>
      <c r="Q936" s="666">
        <v>0.5</v>
      </c>
      <c r="R936" s="650">
        <v>2</v>
      </c>
      <c r="S936" s="666">
        <v>0.5</v>
      </c>
      <c r="T936" s="731">
        <v>1</v>
      </c>
      <c r="U936" s="689">
        <v>0.5</v>
      </c>
    </row>
    <row r="937" spans="1:21" ht="14.4" customHeight="1" x14ac:dyDescent="0.3">
      <c r="A937" s="649">
        <v>4</v>
      </c>
      <c r="B937" s="650" t="s">
        <v>3038</v>
      </c>
      <c r="C937" s="650">
        <v>89301042</v>
      </c>
      <c r="D937" s="729" t="s">
        <v>5236</v>
      </c>
      <c r="E937" s="730" t="s">
        <v>3392</v>
      </c>
      <c r="F937" s="650" t="s">
        <v>3365</v>
      </c>
      <c r="G937" s="650" t="s">
        <v>3466</v>
      </c>
      <c r="H937" s="650" t="s">
        <v>597</v>
      </c>
      <c r="I937" s="650" t="s">
        <v>3607</v>
      </c>
      <c r="J937" s="650" t="s">
        <v>3608</v>
      </c>
      <c r="K937" s="650" t="s">
        <v>3609</v>
      </c>
      <c r="L937" s="651">
        <v>900</v>
      </c>
      <c r="M937" s="651">
        <v>6300</v>
      </c>
      <c r="N937" s="650">
        <v>7</v>
      </c>
      <c r="O937" s="731">
        <v>7</v>
      </c>
      <c r="P937" s="651">
        <v>5400</v>
      </c>
      <c r="Q937" s="666">
        <v>0.8571428571428571</v>
      </c>
      <c r="R937" s="650">
        <v>6</v>
      </c>
      <c r="S937" s="666">
        <v>0.8571428571428571</v>
      </c>
      <c r="T937" s="731">
        <v>6</v>
      </c>
      <c r="U937" s="689">
        <v>0.8571428571428571</v>
      </c>
    </row>
    <row r="938" spans="1:21" ht="14.4" customHeight="1" x14ac:dyDescent="0.3">
      <c r="A938" s="649">
        <v>4</v>
      </c>
      <c r="B938" s="650" t="s">
        <v>3038</v>
      </c>
      <c r="C938" s="650">
        <v>89301042</v>
      </c>
      <c r="D938" s="729" t="s">
        <v>5236</v>
      </c>
      <c r="E938" s="730" t="s">
        <v>3392</v>
      </c>
      <c r="F938" s="650" t="s">
        <v>3365</v>
      </c>
      <c r="G938" s="650" t="s">
        <v>3466</v>
      </c>
      <c r="H938" s="650" t="s">
        <v>597</v>
      </c>
      <c r="I938" s="650" t="s">
        <v>3716</v>
      </c>
      <c r="J938" s="650" t="s">
        <v>3717</v>
      </c>
      <c r="K938" s="650" t="s">
        <v>3718</v>
      </c>
      <c r="L938" s="651">
        <v>378.48</v>
      </c>
      <c r="M938" s="651">
        <v>378.48</v>
      </c>
      <c r="N938" s="650">
        <v>1</v>
      </c>
      <c r="O938" s="731">
        <v>1</v>
      </c>
      <c r="P938" s="651"/>
      <c r="Q938" s="666">
        <v>0</v>
      </c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4</v>
      </c>
      <c r="B939" s="650" t="s">
        <v>3038</v>
      </c>
      <c r="C939" s="650">
        <v>89301042</v>
      </c>
      <c r="D939" s="729" t="s">
        <v>5236</v>
      </c>
      <c r="E939" s="730" t="s">
        <v>3392</v>
      </c>
      <c r="F939" s="650" t="s">
        <v>3365</v>
      </c>
      <c r="G939" s="650" t="s">
        <v>3466</v>
      </c>
      <c r="H939" s="650" t="s">
        <v>597</v>
      </c>
      <c r="I939" s="650" t="s">
        <v>3719</v>
      </c>
      <c r="J939" s="650" t="s">
        <v>3720</v>
      </c>
      <c r="K939" s="650" t="s">
        <v>3721</v>
      </c>
      <c r="L939" s="651">
        <v>378.48</v>
      </c>
      <c r="M939" s="651">
        <v>756.96</v>
      </c>
      <c r="N939" s="650">
        <v>2</v>
      </c>
      <c r="O939" s="731">
        <v>2</v>
      </c>
      <c r="P939" s="651">
        <v>756.96</v>
      </c>
      <c r="Q939" s="666">
        <v>1</v>
      </c>
      <c r="R939" s="650">
        <v>2</v>
      </c>
      <c r="S939" s="666">
        <v>1</v>
      </c>
      <c r="T939" s="731">
        <v>2</v>
      </c>
      <c r="U939" s="689">
        <v>1</v>
      </c>
    </row>
    <row r="940" spans="1:21" ht="14.4" customHeight="1" x14ac:dyDescent="0.3">
      <c r="A940" s="649">
        <v>4</v>
      </c>
      <c r="B940" s="650" t="s">
        <v>3038</v>
      </c>
      <c r="C940" s="650">
        <v>89301042</v>
      </c>
      <c r="D940" s="729" t="s">
        <v>5236</v>
      </c>
      <c r="E940" s="730" t="s">
        <v>3394</v>
      </c>
      <c r="F940" s="650" t="s">
        <v>3363</v>
      </c>
      <c r="G940" s="650" t="s">
        <v>3419</v>
      </c>
      <c r="H940" s="650" t="s">
        <v>597</v>
      </c>
      <c r="I940" s="650" t="s">
        <v>1544</v>
      </c>
      <c r="J940" s="650" t="s">
        <v>3203</v>
      </c>
      <c r="K940" s="650" t="s">
        <v>3204</v>
      </c>
      <c r="L940" s="651">
        <v>156.86000000000001</v>
      </c>
      <c r="M940" s="651">
        <v>156.86000000000001</v>
      </c>
      <c r="N940" s="650">
        <v>1</v>
      </c>
      <c r="O940" s="731">
        <v>1</v>
      </c>
      <c r="P940" s="651">
        <v>156.86000000000001</v>
      </c>
      <c r="Q940" s="666">
        <v>1</v>
      </c>
      <c r="R940" s="650">
        <v>1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4</v>
      </c>
      <c r="B941" s="650" t="s">
        <v>3038</v>
      </c>
      <c r="C941" s="650">
        <v>89301042</v>
      </c>
      <c r="D941" s="729" t="s">
        <v>5236</v>
      </c>
      <c r="E941" s="730" t="s">
        <v>3394</v>
      </c>
      <c r="F941" s="650" t="s">
        <v>3363</v>
      </c>
      <c r="G941" s="650" t="s">
        <v>3470</v>
      </c>
      <c r="H941" s="650" t="s">
        <v>1281</v>
      </c>
      <c r="I941" s="650" t="s">
        <v>1636</v>
      </c>
      <c r="J941" s="650" t="s">
        <v>1637</v>
      </c>
      <c r="K941" s="650" t="s">
        <v>3209</v>
      </c>
      <c r="L941" s="651">
        <v>184.22</v>
      </c>
      <c r="M941" s="651">
        <v>921.09999999999991</v>
      </c>
      <c r="N941" s="650">
        <v>5</v>
      </c>
      <c r="O941" s="731">
        <v>1.5</v>
      </c>
      <c r="P941" s="651">
        <v>921.09999999999991</v>
      </c>
      <c r="Q941" s="666">
        <v>1</v>
      </c>
      <c r="R941" s="650">
        <v>5</v>
      </c>
      <c r="S941" s="666">
        <v>1</v>
      </c>
      <c r="T941" s="731">
        <v>1.5</v>
      </c>
      <c r="U941" s="689">
        <v>1</v>
      </c>
    </row>
    <row r="942" spans="1:21" ht="14.4" customHeight="1" x14ac:dyDescent="0.3">
      <c r="A942" s="649">
        <v>4</v>
      </c>
      <c r="B942" s="650" t="s">
        <v>3038</v>
      </c>
      <c r="C942" s="650">
        <v>89301042</v>
      </c>
      <c r="D942" s="729" t="s">
        <v>5236</v>
      </c>
      <c r="E942" s="730" t="s">
        <v>3394</v>
      </c>
      <c r="F942" s="650" t="s">
        <v>3363</v>
      </c>
      <c r="G942" s="650" t="s">
        <v>3749</v>
      </c>
      <c r="H942" s="650" t="s">
        <v>597</v>
      </c>
      <c r="I942" s="650" t="s">
        <v>4276</v>
      </c>
      <c r="J942" s="650" t="s">
        <v>739</v>
      </c>
      <c r="K942" s="650" t="s">
        <v>3154</v>
      </c>
      <c r="L942" s="651">
        <v>115.3</v>
      </c>
      <c r="M942" s="651">
        <v>230.6</v>
      </c>
      <c r="N942" s="650">
        <v>2</v>
      </c>
      <c r="O942" s="731">
        <v>0.5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4</v>
      </c>
      <c r="B943" s="650" t="s">
        <v>3038</v>
      </c>
      <c r="C943" s="650">
        <v>89301042</v>
      </c>
      <c r="D943" s="729" t="s">
        <v>5236</v>
      </c>
      <c r="E943" s="730" t="s">
        <v>3394</v>
      </c>
      <c r="F943" s="650" t="s">
        <v>3363</v>
      </c>
      <c r="G943" s="650" t="s">
        <v>4576</v>
      </c>
      <c r="H943" s="650" t="s">
        <v>597</v>
      </c>
      <c r="I943" s="650" t="s">
        <v>4577</v>
      </c>
      <c r="J943" s="650" t="s">
        <v>4578</v>
      </c>
      <c r="K943" s="650" t="s">
        <v>4579</v>
      </c>
      <c r="L943" s="651">
        <v>0</v>
      </c>
      <c r="M943" s="651">
        <v>0</v>
      </c>
      <c r="N943" s="650">
        <v>3</v>
      </c>
      <c r="O943" s="731">
        <v>1</v>
      </c>
      <c r="P943" s="651"/>
      <c r="Q943" s="666"/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4</v>
      </c>
      <c r="B944" s="650" t="s">
        <v>3038</v>
      </c>
      <c r="C944" s="650">
        <v>89301042</v>
      </c>
      <c r="D944" s="729" t="s">
        <v>5236</v>
      </c>
      <c r="E944" s="730" t="s">
        <v>3394</v>
      </c>
      <c r="F944" s="650" t="s">
        <v>3363</v>
      </c>
      <c r="G944" s="650" t="s">
        <v>3760</v>
      </c>
      <c r="H944" s="650" t="s">
        <v>597</v>
      </c>
      <c r="I944" s="650" t="s">
        <v>4580</v>
      </c>
      <c r="J944" s="650" t="s">
        <v>3465</v>
      </c>
      <c r="K944" s="650"/>
      <c r="L944" s="651">
        <v>0</v>
      </c>
      <c r="M944" s="651">
        <v>0</v>
      </c>
      <c r="N944" s="650">
        <v>1</v>
      </c>
      <c r="O944" s="731">
        <v>0.5</v>
      </c>
      <c r="P944" s="651">
        <v>0</v>
      </c>
      <c r="Q944" s="666"/>
      <c r="R944" s="650">
        <v>1</v>
      </c>
      <c r="S944" s="666">
        <v>1</v>
      </c>
      <c r="T944" s="731">
        <v>0.5</v>
      </c>
      <c r="U944" s="689">
        <v>1</v>
      </c>
    </row>
    <row r="945" spans="1:21" ht="14.4" customHeight="1" x14ac:dyDescent="0.3">
      <c r="A945" s="649">
        <v>4</v>
      </c>
      <c r="B945" s="650" t="s">
        <v>3038</v>
      </c>
      <c r="C945" s="650">
        <v>89301042</v>
      </c>
      <c r="D945" s="729" t="s">
        <v>5236</v>
      </c>
      <c r="E945" s="730" t="s">
        <v>3394</v>
      </c>
      <c r="F945" s="650" t="s">
        <v>3363</v>
      </c>
      <c r="G945" s="650" t="s">
        <v>4310</v>
      </c>
      <c r="H945" s="650" t="s">
        <v>597</v>
      </c>
      <c r="I945" s="650" t="s">
        <v>4581</v>
      </c>
      <c r="J945" s="650" t="s">
        <v>4582</v>
      </c>
      <c r="K945" s="650" t="s">
        <v>4583</v>
      </c>
      <c r="L945" s="651">
        <v>237.65</v>
      </c>
      <c r="M945" s="651">
        <v>237.65</v>
      </c>
      <c r="N945" s="650">
        <v>1</v>
      </c>
      <c r="O945" s="731">
        <v>0.5</v>
      </c>
      <c r="P945" s="651">
        <v>237.65</v>
      </c>
      <c r="Q945" s="666">
        <v>1</v>
      </c>
      <c r="R945" s="650">
        <v>1</v>
      </c>
      <c r="S945" s="666">
        <v>1</v>
      </c>
      <c r="T945" s="731">
        <v>0.5</v>
      </c>
      <c r="U945" s="689">
        <v>1</v>
      </c>
    </row>
    <row r="946" spans="1:21" ht="14.4" customHeight="1" x14ac:dyDescent="0.3">
      <c r="A946" s="649">
        <v>4</v>
      </c>
      <c r="B946" s="650" t="s">
        <v>3038</v>
      </c>
      <c r="C946" s="650">
        <v>89301042</v>
      </c>
      <c r="D946" s="729" t="s">
        <v>5236</v>
      </c>
      <c r="E946" s="730" t="s">
        <v>3394</v>
      </c>
      <c r="F946" s="650" t="s">
        <v>3363</v>
      </c>
      <c r="G946" s="650" t="s">
        <v>3546</v>
      </c>
      <c r="H946" s="650" t="s">
        <v>597</v>
      </c>
      <c r="I946" s="650" t="s">
        <v>2520</v>
      </c>
      <c r="J946" s="650" t="s">
        <v>3547</v>
      </c>
      <c r="K946" s="650" t="s">
        <v>3548</v>
      </c>
      <c r="L946" s="651">
        <v>810.99</v>
      </c>
      <c r="M946" s="651">
        <v>810.99</v>
      </c>
      <c r="N946" s="650">
        <v>1</v>
      </c>
      <c r="O946" s="731">
        <v>0.5</v>
      </c>
      <c r="P946" s="651">
        <v>810.99</v>
      </c>
      <c r="Q946" s="666">
        <v>1</v>
      </c>
      <c r="R946" s="650">
        <v>1</v>
      </c>
      <c r="S946" s="666">
        <v>1</v>
      </c>
      <c r="T946" s="731">
        <v>0.5</v>
      </c>
      <c r="U946" s="689">
        <v>1</v>
      </c>
    </row>
    <row r="947" spans="1:21" ht="14.4" customHeight="1" x14ac:dyDescent="0.3">
      <c r="A947" s="649">
        <v>4</v>
      </c>
      <c r="B947" s="650" t="s">
        <v>3038</v>
      </c>
      <c r="C947" s="650">
        <v>89301042</v>
      </c>
      <c r="D947" s="729" t="s">
        <v>5236</v>
      </c>
      <c r="E947" s="730" t="s">
        <v>3394</v>
      </c>
      <c r="F947" s="650" t="s">
        <v>3363</v>
      </c>
      <c r="G947" s="650" t="s">
        <v>3546</v>
      </c>
      <c r="H947" s="650" t="s">
        <v>597</v>
      </c>
      <c r="I947" s="650" t="s">
        <v>4584</v>
      </c>
      <c r="J947" s="650" t="s">
        <v>3547</v>
      </c>
      <c r="K947" s="650" t="s">
        <v>4585</v>
      </c>
      <c r="L947" s="651">
        <v>0</v>
      </c>
      <c r="M947" s="651">
        <v>0</v>
      </c>
      <c r="N947" s="650">
        <v>1</v>
      </c>
      <c r="O947" s="731">
        <v>1</v>
      </c>
      <c r="P947" s="651">
        <v>0</v>
      </c>
      <c r="Q947" s="666"/>
      <c r="R947" s="650">
        <v>1</v>
      </c>
      <c r="S947" s="666">
        <v>1</v>
      </c>
      <c r="T947" s="731">
        <v>1</v>
      </c>
      <c r="U947" s="689">
        <v>1</v>
      </c>
    </row>
    <row r="948" spans="1:21" ht="14.4" customHeight="1" x14ac:dyDescent="0.3">
      <c r="A948" s="649">
        <v>4</v>
      </c>
      <c r="B948" s="650" t="s">
        <v>3038</v>
      </c>
      <c r="C948" s="650">
        <v>89301042</v>
      </c>
      <c r="D948" s="729" t="s">
        <v>5236</v>
      </c>
      <c r="E948" s="730" t="s">
        <v>3394</v>
      </c>
      <c r="F948" s="650" t="s">
        <v>3363</v>
      </c>
      <c r="G948" s="650" t="s">
        <v>4586</v>
      </c>
      <c r="H948" s="650" t="s">
        <v>597</v>
      </c>
      <c r="I948" s="650" t="s">
        <v>4587</v>
      </c>
      <c r="J948" s="650" t="s">
        <v>4588</v>
      </c>
      <c r="K948" s="650" t="s">
        <v>4589</v>
      </c>
      <c r="L948" s="651">
        <v>179.44</v>
      </c>
      <c r="M948" s="651">
        <v>358.88</v>
      </c>
      <c r="N948" s="650">
        <v>2</v>
      </c>
      <c r="O948" s="731">
        <v>0.5</v>
      </c>
      <c r="P948" s="651">
        <v>358.88</v>
      </c>
      <c r="Q948" s="666">
        <v>1</v>
      </c>
      <c r="R948" s="650">
        <v>2</v>
      </c>
      <c r="S948" s="666">
        <v>1</v>
      </c>
      <c r="T948" s="731">
        <v>0.5</v>
      </c>
      <c r="U948" s="689">
        <v>1</v>
      </c>
    </row>
    <row r="949" spans="1:21" ht="14.4" customHeight="1" x14ac:dyDescent="0.3">
      <c r="A949" s="649">
        <v>4</v>
      </c>
      <c r="B949" s="650" t="s">
        <v>3038</v>
      </c>
      <c r="C949" s="650">
        <v>89301042</v>
      </c>
      <c r="D949" s="729" t="s">
        <v>5236</v>
      </c>
      <c r="E949" s="730" t="s">
        <v>3394</v>
      </c>
      <c r="F949" s="650" t="s">
        <v>3363</v>
      </c>
      <c r="G949" s="650" t="s">
        <v>4586</v>
      </c>
      <c r="H949" s="650" t="s">
        <v>597</v>
      </c>
      <c r="I949" s="650" t="s">
        <v>4587</v>
      </c>
      <c r="J949" s="650" t="s">
        <v>4588</v>
      </c>
      <c r="K949" s="650" t="s">
        <v>4589</v>
      </c>
      <c r="L949" s="651">
        <v>150.59</v>
      </c>
      <c r="M949" s="651">
        <v>301.18</v>
      </c>
      <c r="N949" s="650">
        <v>2</v>
      </c>
      <c r="O949" s="731">
        <v>0.5</v>
      </c>
      <c r="P949" s="651">
        <v>301.18</v>
      </c>
      <c r="Q949" s="666">
        <v>1</v>
      </c>
      <c r="R949" s="650">
        <v>2</v>
      </c>
      <c r="S949" s="666">
        <v>1</v>
      </c>
      <c r="T949" s="731">
        <v>0.5</v>
      </c>
      <c r="U949" s="689">
        <v>1</v>
      </c>
    </row>
    <row r="950" spans="1:21" ht="14.4" customHeight="1" x14ac:dyDescent="0.3">
      <c r="A950" s="649">
        <v>4</v>
      </c>
      <c r="B950" s="650" t="s">
        <v>3038</v>
      </c>
      <c r="C950" s="650">
        <v>89301042</v>
      </c>
      <c r="D950" s="729" t="s">
        <v>5236</v>
      </c>
      <c r="E950" s="730" t="s">
        <v>3394</v>
      </c>
      <c r="F950" s="650" t="s">
        <v>3363</v>
      </c>
      <c r="G950" s="650" t="s">
        <v>3459</v>
      </c>
      <c r="H950" s="650" t="s">
        <v>597</v>
      </c>
      <c r="I950" s="650" t="s">
        <v>4590</v>
      </c>
      <c r="J950" s="650" t="s">
        <v>4591</v>
      </c>
      <c r="K950" s="650" t="s">
        <v>4592</v>
      </c>
      <c r="L950" s="651">
        <v>0</v>
      </c>
      <c r="M950" s="651">
        <v>0</v>
      </c>
      <c r="N950" s="650">
        <v>1</v>
      </c>
      <c r="O950" s="731">
        <v>0.5</v>
      </c>
      <c r="P950" s="651">
        <v>0</v>
      </c>
      <c r="Q950" s="666"/>
      <c r="R950" s="650">
        <v>1</v>
      </c>
      <c r="S950" s="666">
        <v>1</v>
      </c>
      <c r="T950" s="731">
        <v>0.5</v>
      </c>
      <c r="U950" s="689">
        <v>1</v>
      </c>
    </row>
    <row r="951" spans="1:21" ht="14.4" customHeight="1" x14ac:dyDescent="0.3">
      <c r="A951" s="649">
        <v>4</v>
      </c>
      <c r="B951" s="650" t="s">
        <v>3038</v>
      </c>
      <c r="C951" s="650">
        <v>89301042</v>
      </c>
      <c r="D951" s="729" t="s">
        <v>5236</v>
      </c>
      <c r="E951" s="730" t="s">
        <v>3394</v>
      </c>
      <c r="F951" s="650" t="s">
        <v>3363</v>
      </c>
      <c r="G951" s="650" t="s">
        <v>3459</v>
      </c>
      <c r="H951" s="650" t="s">
        <v>597</v>
      </c>
      <c r="I951" s="650" t="s">
        <v>757</v>
      </c>
      <c r="J951" s="650" t="s">
        <v>758</v>
      </c>
      <c r="K951" s="650" t="s">
        <v>3513</v>
      </c>
      <c r="L951" s="651">
        <v>314.89999999999998</v>
      </c>
      <c r="M951" s="651">
        <v>629.79999999999995</v>
      </c>
      <c r="N951" s="650">
        <v>2</v>
      </c>
      <c r="O951" s="731">
        <v>0.5</v>
      </c>
      <c r="P951" s="651">
        <v>629.79999999999995</v>
      </c>
      <c r="Q951" s="666">
        <v>1</v>
      </c>
      <c r="R951" s="650">
        <v>2</v>
      </c>
      <c r="S951" s="666">
        <v>1</v>
      </c>
      <c r="T951" s="731">
        <v>0.5</v>
      </c>
      <c r="U951" s="689">
        <v>1</v>
      </c>
    </row>
    <row r="952" spans="1:21" ht="14.4" customHeight="1" x14ac:dyDescent="0.3">
      <c r="A952" s="649">
        <v>4</v>
      </c>
      <c r="B952" s="650" t="s">
        <v>3038</v>
      </c>
      <c r="C952" s="650">
        <v>89301042</v>
      </c>
      <c r="D952" s="729" t="s">
        <v>5236</v>
      </c>
      <c r="E952" s="730" t="s">
        <v>3394</v>
      </c>
      <c r="F952" s="650" t="s">
        <v>3363</v>
      </c>
      <c r="G952" s="650" t="s">
        <v>4593</v>
      </c>
      <c r="H952" s="650" t="s">
        <v>597</v>
      </c>
      <c r="I952" s="650" t="s">
        <v>4594</v>
      </c>
      <c r="J952" s="650" t="s">
        <v>1865</v>
      </c>
      <c r="K952" s="650" t="s">
        <v>4183</v>
      </c>
      <c r="L952" s="651">
        <v>202.25</v>
      </c>
      <c r="M952" s="651">
        <v>202.25</v>
      </c>
      <c r="N952" s="650">
        <v>1</v>
      </c>
      <c r="O952" s="731">
        <v>0.5</v>
      </c>
      <c r="P952" s="651"/>
      <c r="Q952" s="666">
        <v>0</v>
      </c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4</v>
      </c>
      <c r="B953" s="650" t="s">
        <v>3038</v>
      </c>
      <c r="C953" s="650">
        <v>89301042</v>
      </c>
      <c r="D953" s="729" t="s">
        <v>5236</v>
      </c>
      <c r="E953" s="730" t="s">
        <v>3394</v>
      </c>
      <c r="F953" s="650" t="s">
        <v>3363</v>
      </c>
      <c r="G953" s="650" t="s">
        <v>4595</v>
      </c>
      <c r="H953" s="650" t="s">
        <v>597</v>
      </c>
      <c r="I953" s="650" t="s">
        <v>4596</v>
      </c>
      <c r="J953" s="650" t="s">
        <v>4597</v>
      </c>
      <c r="K953" s="650" t="s">
        <v>2467</v>
      </c>
      <c r="L953" s="651">
        <v>0</v>
      </c>
      <c r="M953" s="651">
        <v>0</v>
      </c>
      <c r="N953" s="650">
        <v>1</v>
      </c>
      <c r="O953" s="731">
        <v>0.5</v>
      </c>
      <c r="P953" s="651">
        <v>0</v>
      </c>
      <c r="Q953" s="666"/>
      <c r="R953" s="650">
        <v>1</v>
      </c>
      <c r="S953" s="666">
        <v>1</v>
      </c>
      <c r="T953" s="731">
        <v>0.5</v>
      </c>
      <c r="U953" s="689">
        <v>1</v>
      </c>
    </row>
    <row r="954" spans="1:21" ht="14.4" customHeight="1" x14ac:dyDescent="0.3">
      <c r="A954" s="649">
        <v>4</v>
      </c>
      <c r="B954" s="650" t="s">
        <v>3038</v>
      </c>
      <c r="C954" s="650">
        <v>89301042</v>
      </c>
      <c r="D954" s="729" t="s">
        <v>5236</v>
      </c>
      <c r="E954" s="730" t="s">
        <v>3394</v>
      </c>
      <c r="F954" s="650" t="s">
        <v>3363</v>
      </c>
      <c r="G954" s="650" t="s">
        <v>4595</v>
      </c>
      <c r="H954" s="650" t="s">
        <v>597</v>
      </c>
      <c r="I954" s="650" t="s">
        <v>4598</v>
      </c>
      <c r="J954" s="650" t="s">
        <v>4597</v>
      </c>
      <c r="K954" s="650" t="s">
        <v>4599</v>
      </c>
      <c r="L954" s="651">
        <v>305.08</v>
      </c>
      <c r="M954" s="651">
        <v>610.16</v>
      </c>
      <c r="N954" s="650">
        <v>2</v>
      </c>
      <c r="O954" s="731">
        <v>1.5</v>
      </c>
      <c r="P954" s="651">
        <v>610.16</v>
      </c>
      <c r="Q954" s="666">
        <v>1</v>
      </c>
      <c r="R954" s="650">
        <v>2</v>
      </c>
      <c r="S954" s="666">
        <v>1</v>
      </c>
      <c r="T954" s="731">
        <v>1.5</v>
      </c>
      <c r="U954" s="689">
        <v>1</v>
      </c>
    </row>
    <row r="955" spans="1:21" ht="14.4" customHeight="1" x14ac:dyDescent="0.3">
      <c r="A955" s="649">
        <v>4</v>
      </c>
      <c r="B955" s="650" t="s">
        <v>3038</v>
      </c>
      <c r="C955" s="650">
        <v>89301042</v>
      </c>
      <c r="D955" s="729" t="s">
        <v>5236</v>
      </c>
      <c r="E955" s="730" t="s">
        <v>3394</v>
      </c>
      <c r="F955" s="650" t="s">
        <v>3363</v>
      </c>
      <c r="G955" s="650" t="s">
        <v>3418</v>
      </c>
      <c r="H955" s="650" t="s">
        <v>597</v>
      </c>
      <c r="I955" s="650" t="s">
        <v>1261</v>
      </c>
      <c r="J955" s="650" t="s">
        <v>805</v>
      </c>
      <c r="K955" s="650" t="s">
        <v>1262</v>
      </c>
      <c r="L955" s="651">
        <v>113.37</v>
      </c>
      <c r="M955" s="651">
        <v>226.74</v>
      </c>
      <c r="N955" s="650">
        <v>2</v>
      </c>
      <c r="O955" s="731">
        <v>0.5</v>
      </c>
      <c r="P955" s="651">
        <v>226.74</v>
      </c>
      <c r="Q955" s="666">
        <v>1</v>
      </c>
      <c r="R955" s="650">
        <v>2</v>
      </c>
      <c r="S955" s="666">
        <v>1</v>
      </c>
      <c r="T955" s="731">
        <v>0.5</v>
      </c>
      <c r="U955" s="689">
        <v>1</v>
      </c>
    </row>
    <row r="956" spans="1:21" ht="14.4" customHeight="1" x14ac:dyDescent="0.3">
      <c r="A956" s="649">
        <v>4</v>
      </c>
      <c r="B956" s="650" t="s">
        <v>3038</v>
      </c>
      <c r="C956" s="650">
        <v>89301042</v>
      </c>
      <c r="D956" s="729" t="s">
        <v>5236</v>
      </c>
      <c r="E956" s="730" t="s">
        <v>3394</v>
      </c>
      <c r="F956" s="650" t="s">
        <v>3363</v>
      </c>
      <c r="G956" s="650" t="s">
        <v>3418</v>
      </c>
      <c r="H956" s="650" t="s">
        <v>597</v>
      </c>
      <c r="I956" s="650" t="s">
        <v>804</v>
      </c>
      <c r="J956" s="650" t="s">
        <v>805</v>
      </c>
      <c r="K956" s="650" t="s">
        <v>806</v>
      </c>
      <c r="L956" s="651">
        <v>56.69</v>
      </c>
      <c r="M956" s="651">
        <v>113.38</v>
      </c>
      <c r="N956" s="650">
        <v>2</v>
      </c>
      <c r="O956" s="731">
        <v>1</v>
      </c>
      <c r="P956" s="651">
        <v>113.38</v>
      </c>
      <c r="Q956" s="666">
        <v>1</v>
      </c>
      <c r="R956" s="650">
        <v>2</v>
      </c>
      <c r="S956" s="666">
        <v>1</v>
      </c>
      <c r="T956" s="731">
        <v>1</v>
      </c>
      <c r="U956" s="689">
        <v>1</v>
      </c>
    </row>
    <row r="957" spans="1:21" ht="14.4" customHeight="1" x14ac:dyDescent="0.3">
      <c r="A957" s="649">
        <v>4</v>
      </c>
      <c r="B957" s="650" t="s">
        <v>3038</v>
      </c>
      <c r="C957" s="650">
        <v>89301042</v>
      </c>
      <c r="D957" s="729" t="s">
        <v>5236</v>
      </c>
      <c r="E957" s="730" t="s">
        <v>3394</v>
      </c>
      <c r="F957" s="650" t="s">
        <v>3363</v>
      </c>
      <c r="G957" s="650" t="s">
        <v>4600</v>
      </c>
      <c r="H957" s="650" t="s">
        <v>597</v>
      </c>
      <c r="I957" s="650" t="s">
        <v>4601</v>
      </c>
      <c r="J957" s="650" t="s">
        <v>4602</v>
      </c>
      <c r="K957" s="650" t="s">
        <v>4603</v>
      </c>
      <c r="L957" s="651">
        <v>0</v>
      </c>
      <c r="M957" s="651">
        <v>0</v>
      </c>
      <c r="N957" s="650">
        <v>1</v>
      </c>
      <c r="O957" s="731">
        <v>0.5</v>
      </c>
      <c r="P957" s="651">
        <v>0</v>
      </c>
      <c r="Q957" s="666"/>
      <c r="R957" s="650">
        <v>1</v>
      </c>
      <c r="S957" s="666">
        <v>1</v>
      </c>
      <c r="T957" s="731">
        <v>0.5</v>
      </c>
      <c r="U957" s="689">
        <v>1</v>
      </c>
    </row>
    <row r="958" spans="1:21" ht="14.4" customHeight="1" x14ac:dyDescent="0.3">
      <c r="A958" s="649">
        <v>4</v>
      </c>
      <c r="B958" s="650" t="s">
        <v>3038</v>
      </c>
      <c r="C958" s="650">
        <v>89301042</v>
      </c>
      <c r="D958" s="729" t="s">
        <v>5236</v>
      </c>
      <c r="E958" s="730" t="s">
        <v>3394</v>
      </c>
      <c r="F958" s="650" t="s">
        <v>3363</v>
      </c>
      <c r="G958" s="650" t="s">
        <v>4600</v>
      </c>
      <c r="H958" s="650" t="s">
        <v>597</v>
      </c>
      <c r="I958" s="650" t="s">
        <v>4604</v>
      </c>
      <c r="J958" s="650" t="s">
        <v>4602</v>
      </c>
      <c r="K958" s="650" t="s">
        <v>4605</v>
      </c>
      <c r="L958" s="651">
        <v>255.26</v>
      </c>
      <c r="M958" s="651">
        <v>1531.56</v>
      </c>
      <c r="N958" s="650">
        <v>6</v>
      </c>
      <c r="O958" s="731">
        <v>1</v>
      </c>
      <c r="P958" s="651">
        <v>1531.56</v>
      </c>
      <c r="Q958" s="666">
        <v>1</v>
      </c>
      <c r="R958" s="650">
        <v>6</v>
      </c>
      <c r="S958" s="666">
        <v>1</v>
      </c>
      <c r="T958" s="731">
        <v>1</v>
      </c>
      <c r="U958" s="689">
        <v>1</v>
      </c>
    </row>
    <row r="959" spans="1:21" ht="14.4" customHeight="1" x14ac:dyDescent="0.3">
      <c r="A959" s="649">
        <v>4</v>
      </c>
      <c r="B959" s="650" t="s">
        <v>3038</v>
      </c>
      <c r="C959" s="650">
        <v>89301042</v>
      </c>
      <c r="D959" s="729" t="s">
        <v>5236</v>
      </c>
      <c r="E959" s="730" t="s">
        <v>3394</v>
      </c>
      <c r="F959" s="650" t="s">
        <v>3363</v>
      </c>
      <c r="G959" s="650" t="s">
        <v>3639</v>
      </c>
      <c r="H959" s="650" t="s">
        <v>597</v>
      </c>
      <c r="I959" s="650" t="s">
        <v>4606</v>
      </c>
      <c r="J959" s="650" t="s">
        <v>1435</v>
      </c>
      <c r="K959" s="650" t="s">
        <v>4462</v>
      </c>
      <c r="L959" s="651">
        <v>391.77</v>
      </c>
      <c r="M959" s="651">
        <v>783.54</v>
      </c>
      <c r="N959" s="650">
        <v>2</v>
      </c>
      <c r="O959" s="731">
        <v>1.5</v>
      </c>
      <c r="P959" s="651">
        <v>783.54</v>
      </c>
      <c r="Q959" s="666">
        <v>1</v>
      </c>
      <c r="R959" s="650">
        <v>2</v>
      </c>
      <c r="S959" s="666">
        <v>1</v>
      </c>
      <c r="T959" s="731">
        <v>1.5</v>
      </c>
      <c r="U959" s="689">
        <v>1</v>
      </c>
    </row>
    <row r="960" spans="1:21" ht="14.4" customHeight="1" x14ac:dyDescent="0.3">
      <c r="A960" s="649">
        <v>4</v>
      </c>
      <c r="B960" s="650" t="s">
        <v>3038</v>
      </c>
      <c r="C960" s="650">
        <v>89301042</v>
      </c>
      <c r="D960" s="729" t="s">
        <v>5236</v>
      </c>
      <c r="E960" s="730" t="s">
        <v>3394</v>
      </c>
      <c r="F960" s="650" t="s">
        <v>3363</v>
      </c>
      <c r="G960" s="650" t="s">
        <v>3639</v>
      </c>
      <c r="H960" s="650" t="s">
        <v>597</v>
      </c>
      <c r="I960" s="650" t="s">
        <v>4607</v>
      </c>
      <c r="J960" s="650" t="s">
        <v>1435</v>
      </c>
      <c r="K960" s="650" t="s">
        <v>4462</v>
      </c>
      <c r="L960" s="651">
        <v>391.77</v>
      </c>
      <c r="M960" s="651">
        <v>391.77</v>
      </c>
      <c r="N960" s="650">
        <v>1</v>
      </c>
      <c r="O960" s="731">
        <v>0.5</v>
      </c>
      <c r="P960" s="651">
        <v>391.77</v>
      </c>
      <c r="Q960" s="666">
        <v>1</v>
      </c>
      <c r="R960" s="650">
        <v>1</v>
      </c>
      <c r="S960" s="666">
        <v>1</v>
      </c>
      <c r="T960" s="731">
        <v>0.5</v>
      </c>
      <c r="U960" s="689">
        <v>1</v>
      </c>
    </row>
    <row r="961" spans="1:21" ht="14.4" customHeight="1" x14ac:dyDescent="0.3">
      <c r="A961" s="649">
        <v>4</v>
      </c>
      <c r="B961" s="650" t="s">
        <v>3038</v>
      </c>
      <c r="C961" s="650">
        <v>89301042</v>
      </c>
      <c r="D961" s="729" t="s">
        <v>5236</v>
      </c>
      <c r="E961" s="730" t="s">
        <v>3394</v>
      </c>
      <c r="F961" s="650" t="s">
        <v>3365</v>
      </c>
      <c r="G961" s="650" t="s">
        <v>3678</v>
      </c>
      <c r="H961" s="650" t="s">
        <v>597</v>
      </c>
      <c r="I961" s="650" t="s">
        <v>3679</v>
      </c>
      <c r="J961" s="650" t="s">
        <v>3807</v>
      </c>
      <c r="K961" s="650" t="s">
        <v>3808</v>
      </c>
      <c r="L961" s="651">
        <v>410</v>
      </c>
      <c r="M961" s="651">
        <v>410</v>
      </c>
      <c r="N961" s="650">
        <v>1</v>
      </c>
      <c r="O961" s="731">
        <v>1</v>
      </c>
      <c r="P961" s="651">
        <v>410</v>
      </c>
      <c r="Q961" s="666">
        <v>1</v>
      </c>
      <c r="R961" s="650">
        <v>1</v>
      </c>
      <c r="S961" s="666">
        <v>1</v>
      </c>
      <c r="T961" s="731">
        <v>1</v>
      </c>
      <c r="U961" s="689">
        <v>1</v>
      </c>
    </row>
    <row r="962" spans="1:21" ht="14.4" customHeight="1" x14ac:dyDescent="0.3">
      <c r="A962" s="649">
        <v>4</v>
      </c>
      <c r="B962" s="650" t="s">
        <v>3038</v>
      </c>
      <c r="C962" s="650">
        <v>89301042</v>
      </c>
      <c r="D962" s="729" t="s">
        <v>5236</v>
      </c>
      <c r="E962" s="730" t="s">
        <v>3394</v>
      </c>
      <c r="F962" s="650" t="s">
        <v>3365</v>
      </c>
      <c r="G962" s="650" t="s">
        <v>3678</v>
      </c>
      <c r="H962" s="650" t="s">
        <v>597</v>
      </c>
      <c r="I962" s="650" t="s">
        <v>3679</v>
      </c>
      <c r="J962" s="650" t="s">
        <v>3680</v>
      </c>
      <c r="K962" s="650" t="s">
        <v>3681</v>
      </c>
      <c r="L962" s="651">
        <v>410</v>
      </c>
      <c r="M962" s="651">
        <v>410</v>
      </c>
      <c r="N962" s="650">
        <v>1</v>
      </c>
      <c r="O962" s="731">
        <v>1</v>
      </c>
      <c r="P962" s="651">
        <v>410</v>
      </c>
      <c r="Q962" s="666">
        <v>1</v>
      </c>
      <c r="R962" s="650">
        <v>1</v>
      </c>
      <c r="S962" s="666">
        <v>1</v>
      </c>
      <c r="T962" s="731">
        <v>1</v>
      </c>
      <c r="U962" s="689">
        <v>1</v>
      </c>
    </row>
    <row r="963" spans="1:21" ht="14.4" customHeight="1" x14ac:dyDescent="0.3">
      <c r="A963" s="649">
        <v>4</v>
      </c>
      <c r="B963" s="650" t="s">
        <v>3038</v>
      </c>
      <c r="C963" s="650">
        <v>89301042</v>
      </c>
      <c r="D963" s="729" t="s">
        <v>5236</v>
      </c>
      <c r="E963" s="730" t="s">
        <v>3394</v>
      </c>
      <c r="F963" s="650" t="s">
        <v>3365</v>
      </c>
      <c r="G963" s="650" t="s">
        <v>3682</v>
      </c>
      <c r="H963" s="650" t="s">
        <v>597</v>
      </c>
      <c r="I963" s="650" t="s">
        <v>3692</v>
      </c>
      <c r="J963" s="650" t="s">
        <v>3690</v>
      </c>
      <c r="K963" s="650" t="s">
        <v>3693</v>
      </c>
      <c r="L963" s="651">
        <v>200</v>
      </c>
      <c r="M963" s="651">
        <v>800</v>
      </c>
      <c r="N963" s="650">
        <v>4</v>
      </c>
      <c r="O963" s="731">
        <v>1</v>
      </c>
      <c r="P963" s="651">
        <v>800</v>
      </c>
      <c r="Q963" s="666">
        <v>1</v>
      </c>
      <c r="R963" s="650">
        <v>4</v>
      </c>
      <c r="S963" s="666">
        <v>1</v>
      </c>
      <c r="T963" s="731">
        <v>1</v>
      </c>
      <c r="U963" s="689">
        <v>1</v>
      </c>
    </row>
    <row r="964" spans="1:21" ht="14.4" customHeight="1" x14ac:dyDescent="0.3">
      <c r="A964" s="649">
        <v>4</v>
      </c>
      <c r="B964" s="650" t="s">
        <v>3038</v>
      </c>
      <c r="C964" s="650">
        <v>89301042</v>
      </c>
      <c r="D964" s="729" t="s">
        <v>5236</v>
      </c>
      <c r="E964" s="730" t="s">
        <v>3395</v>
      </c>
      <c r="F964" s="650" t="s">
        <v>3363</v>
      </c>
      <c r="G964" s="650" t="s">
        <v>3657</v>
      </c>
      <c r="H964" s="650" t="s">
        <v>597</v>
      </c>
      <c r="I964" s="650" t="s">
        <v>4608</v>
      </c>
      <c r="J964" s="650" t="s">
        <v>4609</v>
      </c>
      <c r="K964" s="650" t="s">
        <v>3305</v>
      </c>
      <c r="L964" s="651">
        <v>5.37</v>
      </c>
      <c r="M964" s="651">
        <v>5.37</v>
      </c>
      <c r="N964" s="650">
        <v>1</v>
      </c>
      <c r="O964" s="731">
        <v>1</v>
      </c>
      <c r="P964" s="651">
        <v>5.37</v>
      </c>
      <c r="Q964" s="666">
        <v>1</v>
      </c>
      <c r="R964" s="650">
        <v>1</v>
      </c>
      <c r="S964" s="666">
        <v>1</v>
      </c>
      <c r="T964" s="731">
        <v>1</v>
      </c>
      <c r="U964" s="689">
        <v>1</v>
      </c>
    </row>
    <row r="965" spans="1:21" ht="14.4" customHeight="1" x14ac:dyDescent="0.3">
      <c r="A965" s="649">
        <v>4</v>
      </c>
      <c r="B965" s="650" t="s">
        <v>3038</v>
      </c>
      <c r="C965" s="650">
        <v>89301042</v>
      </c>
      <c r="D965" s="729" t="s">
        <v>5236</v>
      </c>
      <c r="E965" s="730" t="s">
        <v>3395</v>
      </c>
      <c r="F965" s="650" t="s">
        <v>3363</v>
      </c>
      <c r="G965" s="650" t="s">
        <v>3419</v>
      </c>
      <c r="H965" s="650" t="s">
        <v>597</v>
      </c>
      <c r="I965" s="650" t="s">
        <v>1544</v>
      </c>
      <c r="J965" s="650" t="s">
        <v>3203</v>
      </c>
      <c r="K965" s="650" t="s">
        <v>3204</v>
      </c>
      <c r="L965" s="651">
        <v>156.86000000000001</v>
      </c>
      <c r="M965" s="651">
        <v>784.30000000000007</v>
      </c>
      <c r="N965" s="650">
        <v>5</v>
      </c>
      <c r="O965" s="731">
        <v>4</v>
      </c>
      <c r="P965" s="651">
        <v>627.44000000000005</v>
      </c>
      <c r="Q965" s="666">
        <v>0.8</v>
      </c>
      <c r="R965" s="650">
        <v>4</v>
      </c>
      <c r="S965" s="666">
        <v>0.8</v>
      </c>
      <c r="T965" s="731">
        <v>3</v>
      </c>
      <c r="U965" s="689">
        <v>0.75</v>
      </c>
    </row>
    <row r="966" spans="1:21" ht="14.4" customHeight="1" x14ac:dyDescent="0.3">
      <c r="A966" s="649">
        <v>4</v>
      </c>
      <c r="B966" s="650" t="s">
        <v>3038</v>
      </c>
      <c r="C966" s="650">
        <v>89301042</v>
      </c>
      <c r="D966" s="729" t="s">
        <v>5236</v>
      </c>
      <c r="E966" s="730" t="s">
        <v>3395</v>
      </c>
      <c r="F966" s="650" t="s">
        <v>3363</v>
      </c>
      <c r="G966" s="650" t="s">
        <v>3419</v>
      </c>
      <c r="H966" s="650" t="s">
        <v>597</v>
      </c>
      <c r="I966" s="650" t="s">
        <v>2376</v>
      </c>
      <c r="J966" s="650" t="s">
        <v>3290</v>
      </c>
      <c r="K966" s="650" t="s">
        <v>3291</v>
      </c>
      <c r="L966" s="651">
        <v>333.31</v>
      </c>
      <c r="M966" s="651">
        <v>333.31</v>
      </c>
      <c r="N966" s="650">
        <v>1</v>
      </c>
      <c r="O966" s="731">
        <v>1</v>
      </c>
      <c r="P966" s="651">
        <v>333.31</v>
      </c>
      <c r="Q966" s="666">
        <v>1</v>
      </c>
      <c r="R966" s="650">
        <v>1</v>
      </c>
      <c r="S966" s="666">
        <v>1</v>
      </c>
      <c r="T966" s="731">
        <v>1</v>
      </c>
      <c r="U966" s="689">
        <v>1</v>
      </c>
    </row>
    <row r="967" spans="1:21" ht="14.4" customHeight="1" x14ac:dyDescent="0.3">
      <c r="A967" s="649">
        <v>4</v>
      </c>
      <c r="B967" s="650" t="s">
        <v>3038</v>
      </c>
      <c r="C967" s="650">
        <v>89301042</v>
      </c>
      <c r="D967" s="729" t="s">
        <v>5236</v>
      </c>
      <c r="E967" s="730" t="s">
        <v>3395</v>
      </c>
      <c r="F967" s="650" t="s">
        <v>3363</v>
      </c>
      <c r="G967" s="650" t="s">
        <v>4610</v>
      </c>
      <c r="H967" s="650" t="s">
        <v>1281</v>
      </c>
      <c r="I967" s="650" t="s">
        <v>4611</v>
      </c>
      <c r="J967" s="650" t="s">
        <v>3187</v>
      </c>
      <c r="K967" s="650" t="s">
        <v>4612</v>
      </c>
      <c r="L967" s="651">
        <v>672.94</v>
      </c>
      <c r="M967" s="651">
        <v>1345.88</v>
      </c>
      <c r="N967" s="650">
        <v>2</v>
      </c>
      <c r="O967" s="731">
        <v>1</v>
      </c>
      <c r="P967" s="651"/>
      <c r="Q967" s="666">
        <v>0</v>
      </c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4</v>
      </c>
      <c r="B968" s="650" t="s">
        <v>3038</v>
      </c>
      <c r="C968" s="650">
        <v>89301042</v>
      </c>
      <c r="D968" s="729" t="s">
        <v>5236</v>
      </c>
      <c r="E968" s="730" t="s">
        <v>3395</v>
      </c>
      <c r="F968" s="650" t="s">
        <v>3363</v>
      </c>
      <c r="G968" s="650" t="s">
        <v>4210</v>
      </c>
      <c r="H968" s="650" t="s">
        <v>597</v>
      </c>
      <c r="I968" s="650" t="s">
        <v>4613</v>
      </c>
      <c r="J968" s="650" t="s">
        <v>4614</v>
      </c>
      <c r="K968" s="650" t="s">
        <v>4213</v>
      </c>
      <c r="L968" s="651">
        <v>222.25</v>
      </c>
      <c r="M968" s="651">
        <v>444.5</v>
      </c>
      <c r="N968" s="650">
        <v>2</v>
      </c>
      <c r="O968" s="731">
        <v>1</v>
      </c>
      <c r="P968" s="651">
        <v>444.5</v>
      </c>
      <c r="Q968" s="666">
        <v>1</v>
      </c>
      <c r="R968" s="650">
        <v>2</v>
      </c>
      <c r="S968" s="666">
        <v>1</v>
      </c>
      <c r="T968" s="731">
        <v>1</v>
      </c>
      <c r="U968" s="689">
        <v>1</v>
      </c>
    </row>
    <row r="969" spans="1:21" ht="14.4" customHeight="1" x14ac:dyDescent="0.3">
      <c r="A969" s="649">
        <v>4</v>
      </c>
      <c r="B969" s="650" t="s">
        <v>3038</v>
      </c>
      <c r="C969" s="650">
        <v>89301042</v>
      </c>
      <c r="D969" s="729" t="s">
        <v>5236</v>
      </c>
      <c r="E969" s="730" t="s">
        <v>3395</v>
      </c>
      <c r="F969" s="650" t="s">
        <v>3363</v>
      </c>
      <c r="G969" s="650" t="s">
        <v>3470</v>
      </c>
      <c r="H969" s="650" t="s">
        <v>1281</v>
      </c>
      <c r="I969" s="650" t="s">
        <v>1636</v>
      </c>
      <c r="J969" s="650" t="s">
        <v>1637</v>
      </c>
      <c r="K969" s="650" t="s">
        <v>3209</v>
      </c>
      <c r="L969" s="651">
        <v>184.22</v>
      </c>
      <c r="M969" s="651">
        <v>1105.32</v>
      </c>
      <c r="N969" s="650">
        <v>6</v>
      </c>
      <c r="O969" s="731">
        <v>2.5</v>
      </c>
      <c r="P969" s="651">
        <v>1105.32</v>
      </c>
      <c r="Q969" s="666">
        <v>1</v>
      </c>
      <c r="R969" s="650">
        <v>6</v>
      </c>
      <c r="S969" s="666">
        <v>1</v>
      </c>
      <c r="T969" s="731">
        <v>2.5</v>
      </c>
      <c r="U969" s="689">
        <v>1</v>
      </c>
    </row>
    <row r="970" spans="1:21" ht="14.4" customHeight="1" x14ac:dyDescent="0.3">
      <c r="A970" s="649">
        <v>4</v>
      </c>
      <c r="B970" s="650" t="s">
        <v>3038</v>
      </c>
      <c r="C970" s="650">
        <v>89301042</v>
      </c>
      <c r="D970" s="729" t="s">
        <v>5236</v>
      </c>
      <c r="E970" s="730" t="s">
        <v>3395</v>
      </c>
      <c r="F970" s="650" t="s">
        <v>3363</v>
      </c>
      <c r="G970" s="650" t="s">
        <v>3658</v>
      </c>
      <c r="H970" s="650" t="s">
        <v>597</v>
      </c>
      <c r="I970" s="650" t="s">
        <v>4615</v>
      </c>
      <c r="J970" s="650" t="s">
        <v>4616</v>
      </c>
      <c r="K970" s="650" t="s">
        <v>4617</v>
      </c>
      <c r="L970" s="651">
        <v>178.24</v>
      </c>
      <c r="M970" s="651">
        <v>356.48</v>
      </c>
      <c r="N970" s="650">
        <v>2</v>
      </c>
      <c r="O970" s="731">
        <v>1</v>
      </c>
      <c r="P970" s="651"/>
      <c r="Q970" s="666">
        <v>0</v>
      </c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4</v>
      </c>
      <c r="B971" s="650" t="s">
        <v>3038</v>
      </c>
      <c r="C971" s="650">
        <v>89301042</v>
      </c>
      <c r="D971" s="729" t="s">
        <v>5236</v>
      </c>
      <c r="E971" s="730" t="s">
        <v>3395</v>
      </c>
      <c r="F971" s="650" t="s">
        <v>3363</v>
      </c>
      <c r="G971" s="650" t="s">
        <v>3658</v>
      </c>
      <c r="H971" s="650" t="s">
        <v>597</v>
      </c>
      <c r="I971" s="650" t="s">
        <v>4618</v>
      </c>
      <c r="J971" s="650" t="s">
        <v>4619</v>
      </c>
      <c r="K971" s="650" t="s">
        <v>4620</v>
      </c>
      <c r="L971" s="651">
        <v>55.1</v>
      </c>
      <c r="M971" s="651">
        <v>55.1</v>
      </c>
      <c r="N971" s="650">
        <v>1</v>
      </c>
      <c r="O971" s="731">
        <v>1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4</v>
      </c>
      <c r="B972" s="650" t="s">
        <v>3038</v>
      </c>
      <c r="C972" s="650">
        <v>89301042</v>
      </c>
      <c r="D972" s="729" t="s">
        <v>5236</v>
      </c>
      <c r="E972" s="730" t="s">
        <v>3395</v>
      </c>
      <c r="F972" s="650" t="s">
        <v>3363</v>
      </c>
      <c r="G972" s="650" t="s">
        <v>3749</v>
      </c>
      <c r="H972" s="650" t="s">
        <v>597</v>
      </c>
      <c r="I972" s="650" t="s">
        <v>4621</v>
      </c>
      <c r="J972" s="650" t="s">
        <v>739</v>
      </c>
      <c r="K972" s="650" t="s">
        <v>3154</v>
      </c>
      <c r="L972" s="651">
        <v>115.3</v>
      </c>
      <c r="M972" s="651">
        <v>115.3</v>
      </c>
      <c r="N972" s="650">
        <v>1</v>
      </c>
      <c r="O972" s="731">
        <v>1</v>
      </c>
      <c r="P972" s="651">
        <v>115.3</v>
      </c>
      <c r="Q972" s="666">
        <v>1</v>
      </c>
      <c r="R972" s="650">
        <v>1</v>
      </c>
      <c r="S972" s="666">
        <v>1</v>
      </c>
      <c r="T972" s="731">
        <v>1</v>
      </c>
      <c r="U972" s="689">
        <v>1</v>
      </c>
    </row>
    <row r="973" spans="1:21" ht="14.4" customHeight="1" x14ac:dyDescent="0.3">
      <c r="A973" s="649">
        <v>4</v>
      </c>
      <c r="B973" s="650" t="s">
        <v>3038</v>
      </c>
      <c r="C973" s="650">
        <v>89301042</v>
      </c>
      <c r="D973" s="729" t="s">
        <v>5236</v>
      </c>
      <c r="E973" s="730" t="s">
        <v>3395</v>
      </c>
      <c r="F973" s="650" t="s">
        <v>3363</v>
      </c>
      <c r="G973" s="650" t="s">
        <v>3633</v>
      </c>
      <c r="H973" s="650" t="s">
        <v>597</v>
      </c>
      <c r="I973" s="650" t="s">
        <v>1808</v>
      </c>
      <c r="J973" s="650" t="s">
        <v>1809</v>
      </c>
      <c r="K973" s="650" t="s">
        <v>3634</v>
      </c>
      <c r="L973" s="651">
        <v>163.9</v>
      </c>
      <c r="M973" s="651">
        <v>1475.1000000000001</v>
      </c>
      <c r="N973" s="650">
        <v>9</v>
      </c>
      <c r="O973" s="731">
        <v>2</v>
      </c>
      <c r="P973" s="651">
        <v>983.40000000000009</v>
      </c>
      <c r="Q973" s="666">
        <v>0.66666666666666663</v>
      </c>
      <c r="R973" s="650">
        <v>6</v>
      </c>
      <c r="S973" s="666">
        <v>0.66666666666666663</v>
      </c>
      <c r="T973" s="731">
        <v>1</v>
      </c>
      <c r="U973" s="689">
        <v>0.5</v>
      </c>
    </row>
    <row r="974" spans="1:21" ht="14.4" customHeight="1" x14ac:dyDescent="0.3">
      <c r="A974" s="649">
        <v>4</v>
      </c>
      <c r="B974" s="650" t="s">
        <v>3038</v>
      </c>
      <c r="C974" s="650">
        <v>89301042</v>
      </c>
      <c r="D974" s="729" t="s">
        <v>5236</v>
      </c>
      <c r="E974" s="730" t="s">
        <v>3395</v>
      </c>
      <c r="F974" s="650" t="s">
        <v>3363</v>
      </c>
      <c r="G974" s="650" t="s">
        <v>4622</v>
      </c>
      <c r="H974" s="650" t="s">
        <v>597</v>
      </c>
      <c r="I974" s="650" t="s">
        <v>4623</v>
      </c>
      <c r="J974" s="650" t="s">
        <v>4624</v>
      </c>
      <c r="K974" s="650" t="s">
        <v>4625</v>
      </c>
      <c r="L974" s="651">
        <v>47.94</v>
      </c>
      <c r="M974" s="651">
        <v>95.88</v>
      </c>
      <c r="N974" s="650">
        <v>2</v>
      </c>
      <c r="O974" s="731">
        <v>0.5</v>
      </c>
      <c r="P974" s="651"/>
      <c r="Q974" s="666">
        <v>0</v>
      </c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4</v>
      </c>
      <c r="B975" s="650" t="s">
        <v>3038</v>
      </c>
      <c r="C975" s="650">
        <v>89301042</v>
      </c>
      <c r="D975" s="729" t="s">
        <v>5236</v>
      </c>
      <c r="E975" s="730" t="s">
        <v>3395</v>
      </c>
      <c r="F975" s="650" t="s">
        <v>3363</v>
      </c>
      <c r="G975" s="650" t="s">
        <v>4622</v>
      </c>
      <c r="H975" s="650" t="s">
        <v>597</v>
      </c>
      <c r="I975" s="650" t="s">
        <v>1850</v>
      </c>
      <c r="J975" s="650" t="s">
        <v>1851</v>
      </c>
      <c r="K975" s="650" t="s">
        <v>4626</v>
      </c>
      <c r="L975" s="651">
        <v>47.94</v>
      </c>
      <c r="M975" s="651">
        <v>95.88</v>
      </c>
      <c r="N975" s="650">
        <v>2</v>
      </c>
      <c r="O975" s="731">
        <v>0.5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4</v>
      </c>
      <c r="B976" s="650" t="s">
        <v>3038</v>
      </c>
      <c r="C976" s="650">
        <v>89301042</v>
      </c>
      <c r="D976" s="729" t="s">
        <v>5236</v>
      </c>
      <c r="E976" s="730" t="s">
        <v>3395</v>
      </c>
      <c r="F976" s="650" t="s">
        <v>3363</v>
      </c>
      <c r="G976" s="650" t="s">
        <v>3492</v>
      </c>
      <c r="H976" s="650" t="s">
        <v>597</v>
      </c>
      <c r="I976" s="650" t="s">
        <v>1054</v>
      </c>
      <c r="J976" s="650" t="s">
        <v>1055</v>
      </c>
      <c r="K976" s="650" t="s">
        <v>3493</v>
      </c>
      <c r="L976" s="651">
        <v>63.67</v>
      </c>
      <c r="M976" s="651">
        <v>63.67</v>
      </c>
      <c r="N976" s="650">
        <v>1</v>
      </c>
      <c r="O976" s="731">
        <v>1</v>
      </c>
      <c r="P976" s="651">
        <v>63.67</v>
      </c>
      <c r="Q976" s="666">
        <v>1</v>
      </c>
      <c r="R976" s="650">
        <v>1</v>
      </c>
      <c r="S976" s="666">
        <v>1</v>
      </c>
      <c r="T976" s="731">
        <v>1</v>
      </c>
      <c r="U976" s="689">
        <v>1</v>
      </c>
    </row>
    <row r="977" spans="1:21" ht="14.4" customHeight="1" x14ac:dyDescent="0.3">
      <c r="A977" s="649">
        <v>4</v>
      </c>
      <c r="B977" s="650" t="s">
        <v>3038</v>
      </c>
      <c r="C977" s="650">
        <v>89301042</v>
      </c>
      <c r="D977" s="729" t="s">
        <v>5236</v>
      </c>
      <c r="E977" s="730" t="s">
        <v>3395</v>
      </c>
      <c r="F977" s="650" t="s">
        <v>3363</v>
      </c>
      <c r="G977" s="650" t="s">
        <v>3463</v>
      </c>
      <c r="H977" s="650" t="s">
        <v>597</v>
      </c>
      <c r="I977" s="650" t="s">
        <v>4548</v>
      </c>
      <c r="J977" s="650" t="s">
        <v>3465</v>
      </c>
      <c r="K977" s="650"/>
      <c r="L977" s="651">
        <v>0</v>
      </c>
      <c r="M977" s="651">
        <v>0</v>
      </c>
      <c r="N977" s="650">
        <v>3</v>
      </c>
      <c r="O977" s="731">
        <v>0.5</v>
      </c>
      <c r="P977" s="651"/>
      <c r="Q977" s="666"/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4</v>
      </c>
      <c r="B978" s="650" t="s">
        <v>3038</v>
      </c>
      <c r="C978" s="650">
        <v>89301042</v>
      </c>
      <c r="D978" s="729" t="s">
        <v>5236</v>
      </c>
      <c r="E978" s="730" t="s">
        <v>3395</v>
      </c>
      <c r="F978" s="650" t="s">
        <v>3363</v>
      </c>
      <c r="G978" s="650" t="s">
        <v>3665</v>
      </c>
      <c r="H978" s="650" t="s">
        <v>597</v>
      </c>
      <c r="I978" s="650" t="s">
        <v>1540</v>
      </c>
      <c r="J978" s="650" t="s">
        <v>1541</v>
      </c>
      <c r="K978" s="650" t="s">
        <v>3666</v>
      </c>
      <c r="L978" s="651">
        <v>50.27</v>
      </c>
      <c r="M978" s="651">
        <v>100.54</v>
      </c>
      <c r="N978" s="650">
        <v>2</v>
      </c>
      <c r="O978" s="731">
        <v>1</v>
      </c>
      <c r="P978" s="651">
        <v>100.54</v>
      </c>
      <c r="Q978" s="666">
        <v>1</v>
      </c>
      <c r="R978" s="650">
        <v>2</v>
      </c>
      <c r="S978" s="666">
        <v>1</v>
      </c>
      <c r="T978" s="731">
        <v>1</v>
      </c>
      <c r="U978" s="689">
        <v>1</v>
      </c>
    </row>
    <row r="979" spans="1:21" ht="14.4" customHeight="1" x14ac:dyDescent="0.3">
      <c r="A979" s="649">
        <v>4</v>
      </c>
      <c r="B979" s="650" t="s">
        <v>3038</v>
      </c>
      <c r="C979" s="650">
        <v>89301042</v>
      </c>
      <c r="D979" s="729" t="s">
        <v>5236</v>
      </c>
      <c r="E979" s="730" t="s">
        <v>3395</v>
      </c>
      <c r="F979" s="650" t="s">
        <v>3363</v>
      </c>
      <c r="G979" s="650" t="s">
        <v>4627</v>
      </c>
      <c r="H979" s="650" t="s">
        <v>597</v>
      </c>
      <c r="I979" s="650" t="s">
        <v>4548</v>
      </c>
      <c r="J979" s="650" t="s">
        <v>3465</v>
      </c>
      <c r="K979" s="650"/>
      <c r="L979" s="651">
        <v>0</v>
      </c>
      <c r="M979" s="651">
        <v>0</v>
      </c>
      <c r="N979" s="650">
        <v>3</v>
      </c>
      <c r="O979" s="731">
        <v>0.5</v>
      </c>
      <c r="P979" s="651"/>
      <c r="Q979" s="666"/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4</v>
      </c>
      <c r="B980" s="650" t="s">
        <v>3038</v>
      </c>
      <c r="C980" s="650">
        <v>89301042</v>
      </c>
      <c r="D980" s="729" t="s">
        <v>5236</v>
      </c>
      <c r="E980" s="730" t="s">
        <v>3395</v>
      </c>
      <c r="F980" s="650" t="s">
        <v>3363</v>
      </c>
      <c r="G980" s="650" t="s">
        <v>3424</v>
      </c>
      <c r="H980" s="650" t="s">
        <v>597</v>
      </c>
      <c r="I980" s="650" t="s">
        <v>3425</v>
      </c>
      <c r="J980" s="650" t="s">
        <v>3426</v>
      </c>
      <c r="K980" s="650" t="s">
        <v>3427</v>
      </c>
      <c r="L980" s="651">
        <v>0</v>
      </c>
      <c r="M980" s="651">
        <v>0</v>
      </c>
      <c r="N980" s="650">
        <v>2</v>
      </c>
      <c r="O980" s="731">
        <v>1</v>
      </c>
      <c r="P980" s="651"/>
      <c r="Q980" s="666"/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4</v>
      </c>
      <c r="B981" s="650" t="s">
        <v>3038</v>
      </c>
      <c r="C981" s="650">
        <v>89301042</v>
      </c>
      <c r="D981" s="729" t="s">
        <v>5236</v>
      </c>
      <c r="E981" s="730" t="s">
        <v>3395</v>
      </c>
      <c r="F981" s="650" t="s">
        <v>3363</v>
      </c>
      <c r="G981" s="650" t="s">
        <v>3727</v>
      </c>
      <c r="H981" s="650" t="s">
        <v>597</v>
      </c>
      <c r="I981" s="650" t="s">
        <v>831</v>
      </c>
      <c r="J981" s="650" t="s">
        <v>832</v>
      </c>
      <c r="K981" s="650" t="s">
        <v>3728</v>
      </c>
      <c r="L981" s="651">
        <v>242.93</v>
      </c>
      <c r="M981" s="651">
        <v>1214.6500000000001</v>
      </c>
      <c r="N981" s="650">
        <v>5</v>
      </c>
      <c r="O981" s="731">
        <v>5</v>
      </c>
      <c r="P981" s="651">
        <v>485.86</v>
      </c>
      <c r="Q981" s="666">
        <v>0.39999999999999997</v>
      </c>
      <c r="R981" s="650">
        <v>2</v>
      </c>
      <c r="S981" s="666">
        <v>0.4</v>
      </c>
      <c r="T981" s="731">
        <v>2</v>
      </c>
      <c r="U981" s="689">
        <v>0.4</v>
      </c>
    </row>
    <row r="982" spans="1:21" ht="14.4" customHeight="1" x14ac:dyDescent="0.3">
      <c r="A982" s="649">
        <v>4</v>
      </c>
      <c r="B982" s="650" t="s">
        <v>3038</v>
      </c>
      <c r="C982" s="650">
        <v>89301042</v>
      </c>
      <c r="D982" s="729" t="s">
        <v>5236</v>
      </c>
      <c r="E982" s="730" t="s">
        <v>3395</v>
      </c>
      <c r="F982" s="650" t="s">
        <v>3363</v>
      </c>
      <c r="G982" s="650" t="s">
        <v>4494</v>
      </c>
      <c r="H982" s="650" t="s">
        <v>597</v>
      </c>
      <c r="I982" s="650" t="s">
        <v>4495</v>
      </c>
      <c r="J982" s="650" t="s">
        <v>4496</v>
      </c>
      <c r="K982" s="650" t="s">
        <v>4497</v>
      </c>
      <c r="L982" s="651">
        <v>95.08</v>
      </c>
      <c r="M982" s="651">
        <v>285.24</v>
      </c>
      <c r="N982" s="650">
        <v>3</v>
      </c>
      <c r="O982" s="731">
        <v>0.5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4</v>
      </c>
      <c r="B983" s="650" t="s">
        <v>3038</v>
      </c>
      <c r="C983" s="650">
        <v>89301042</v>
      </c>
      <c r="D983" s="729" t="s">
        <v>5236</v>
      </c>
      <c r="E983" s="730" t="s">
        <v>3395</v>
      </c>
      <c r="F983" s="650" t="s">
        <v>3363</v>
      </c>
      <c r="G983" s="650" t="s">
        <v>4586</v>
      </c>
      <c r="H983" s="650" t="s">
        <v>597</v>
      </c>
      <c r="I983" s="650" t="s">
        <v>4628</v>
      </c>
      <c r="J983" s="650" t="s">
        <v>4629</v>
      </c>
      <c r="K983" s="650" t="s">
        <v>3560</v>
      </c>
      <c r="L983" s="651">
        <v>0</v>
      </c>
      <c r="M983" s="651">
        <v>0</v>
      </c>
      <c r="N983" s="650">
        <v>2</v>
      </c>
      <c r="O983" s="731">
        <v>1</v>
      </c>
      <c r="P983" s="651"/>
      <c r="Q983" s="666"/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4</v>
      </c>
      <c r="B984" s="650" t="s">
        <v>3038</v>
      </c>
      <c r="C984" s="650">
        <v>89301042</v>
      </c>
      <c r="D984" s="729" t="s">
        <v>5236</v>
      </c>
      <c r="E984" s="730" t="s">
        <v>3395</v>
      </c>
      <c r="F984" s="650" t="s">
        <v>3363</v>
      </c>
      <c r="G984" s="650" t="s">
        <v>3453</v>
      </c>
      <c r="H984" s="650" t="s">
        <v>597</v>
      </c>
      <c r="I984" s="650" t="s">
        <v>886</v>
      </c>
      <c r="J984" s="650" t="s">
        <v>3454</v>
      </c>
      <c r="K984" s="650" t="s">
        <v>3455</v>
      </c>
      <c r="L984" s="651">
        <v>56.01</v>
      </c>
      <c r="M984" s="651">
        <v>56.01</v>
      </c>
      <c r="N984" s="650">
        <v>1</v>
      </c>
      <c r="O984" s="731">
        <v>1</v>
      </c>
      <c r="P984" s="651">
        <v>56.01</v>
      </c>
      <c r="Q984" s="666">
        <v>1</v>
      </c>
      <c r="R984" s="650">
        <v>1</v>
      </c>
      <c r="S984" s="666">
        <v>1</v>
      </c>
      <c r="T984" s="731">
        <v>1</v>
      </c>
      <c r="U984" s="689">
        <v>1</v>
      </c>
    </row>
    <row r="985" spans="1:21" ht="14.4" customHeight="1" x14ac:dyDescent="0.3">
      <c r="A985" s="649">
        <v>4</v>
      </c>
      <c r="B985" s="650" t="s">
        <v>3038</v>
      </c>
      <c r="C985" s="650">
        <v>89301042</v>
      </c>
      <c r="D985" s="729" t="s">
        <v>5236</v>
      </c>
      <c r="E985" s="730" t="s">
        <v>3395</v>
      </c>
      <c r="F985" s="650" t="s">
        <v>3363</v>
      </c>
      <c r="G985" s="650" t="s">
        <v>3530</v>
      </c>
      <c r="H985" s="650" t="s">
        <v>597</v>
      </c>
      <c r="I985" s="650" t="s">
        <v>4630</v>
      </c>
      <c r="J985" s="650" t="s">
        <v>4631</v>
      </c>
      <c r="K985" s="650" t="s">
        <v>3239</v>
      </c>
      <c r="L985" s="651">
        <v>44.89</v>
      </c>
      <c r="M985" s="651">
        <v>269.34000000000003</v>
      </c>
      <c r="N985" s="650">
        <v>6</v>
      </c>
      <c r="O985" s="731">
        <v>1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4</v>
      </c>
      <c r="B986" s="650" t="s">
        <v>3038</v>
      </c>
      <c r="C986" s="650">
        <v>89301042</v>
      </c>
      <c r="D986" s="729" t="s">
        <v>5236</v>
      </c>
      <c r="E986" s="730" t="s">
        <v>3395</v>
      </c>
      <c r="F986" s="650" t="s">
        <v>3363</v>
      </c>
      <c r="G986" s="650" t="s">
        <v>3428</v>
      </c>
      <c r="H986" s="650" t="s">
        <v>597</v>
      </c>
      <c r="I986" s="650" t="s">
        <v>2361</v>
      </c>
      <c r="J986" s="650" t="s">
        <v>2362</v>
      </c>
      <c r="K986" s="650" t="s">
        <v>3549</v>
      </c>
      <c r="L986" s="651">
        <v>31.54</v>
      </c>
      <c r="M986" s="651">
        <v>63.08</v>
      </c>
      <c r="N986" s="650">
        <v>2</v>
      </c>
      <c r="O986" s="731">
        <v>0.5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4</v>
      </c>
      <c r="B987" s="650" t="s">
        <v>3038</v>
      </c>
      <c r="C987" s="650">
        <v>89301042</v>
      </c>
      <c r="D987" s="729" t="s">
        <v>5236</v>
      </c>
      <c r="E987" s="730" t="s">
        <v>3395</v>
      </c>
      <c r="F987" s="650" t="s">
        <v>3363</v>
      </c>
      <c r="G987" s="650" t="s">
        <v>3767</v>
      </c>
      <c r="H987" s="650" t="s">
        <v>597</v>
      </c>
      <c r="I987" s="650" t="s">
        <v>2148</v>
      </c>
      <c r="J987" s="650" t="s">
        <v>1297</v>
      </c>
      <c r="K987" s="650" t="s">
        <v>3768</v>
      </c>
      <c r="L987" s="651">
        <v>96.63</v>
      </c>
      <c r="M987" s="651">
        <v>193.26</v>
      </c>
      <c r="N987" s="650">
        <v>2</v>
      </c>
      <c r="O987" s="731">
        <v>1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4</v>
      </c>
      <c r="B988" s="650" t="s">
        <v>3038</v>
      </c>
      <c r="C988" s="650">
        <v>89301042</v>
      </c>
      <c r="D988" s="729" t="s">
        <v>5236</v>
      </c>
      <c r="E988" s="730" t="s">
        <v>3395</v>
      </c>
      <c r="F988" s="650" t="s">
        <v>3363</v>
      </c>
      <c r="G988" s="650" t="s">
        <v>3418</v>
      </c>
      <c r="H988" s="650" t="s">
        <v>597</v>
      </c>
      <c r="I988" s="650" t="s">
        <v>804</v>
      </c>
      <c r="J988" s="650" t="s">
        <v>805</v>
      </c>
      <c r="K988" s="650" t="s">
        <v>806</v>
      </c>
      <c r="L988" s="651">
        <v>56.69</v>
      </c>
      <c r="M988" s="651">
        <v>226.76</v>
      </c>
      <c r="N988" s="650">
        <v>4</v>
      </c>
      <c r="O988" s="731">
        <v>3</v>
      </c>
      <c r="P988" s="651">
        <v>170.07</v>
      </c>
      <c r="Q988" s="666">
        <v>0.75</v>
      </c>
      <c r="R988" s="650">
        <v>3</v>
      </c>
      <c r="S988" s="666">
        <v>0.75</v>
      </c>
      <c r="T988" s="731">
        <v>2</v>
      </c>
      <c r="U988" s="689">
        <v>0.66666666666666663</v>
      </c>
    </row>
    <row r="989" spans="1:21" ht="14.4" customHeight="1" x14ac:dyDescent="0.3">
      <c r="A989" s="649">
        <v>4</v>
      </c>
      <c r="B989" s="650" t="s">
        <v>3038</v>
      </c>
      <c r="C989" s="650">
        <v>89301042</v>
      </c>
      <c r="D989" s="729" t="s">
        <v>5236</v>
      </c>
      <c r="E989" s="730" t="s">
        <v>3395</v>
      </c>
      <c r="F989" s="650" t="s">
        <v>3363</v>
      </c>
      <c r="G989" s="650" t="s">
        <v>4632</v>
      </c>
      <c r="H989" s="650" t="s">
        <v>597</v>
      </c>
      <c r="I989" s="650" t="s">
        <v>4633</v>
      </c>
      <c r="J989" s="650" t="s">
        <v>4634</v>
      </c>
      <c r="K989" s="650" t="s">
        <v>4635</v>
      </c>
      <c r="L989" s="651">
        <v>61.3</v>
      </c>
      <c r="M989" s="651">
        <v>61.3</v>
      </c>
      <c r="N989" s="650">
        <v>1</v>
      </c>
      <c r="O989" s="731">
        <v>1</v>
      </c>
      <c r="P989" s="651">
        <v>61.3</v>
      </c>
      <c r="Q989" s="666">
        <v>1</v>
      </c>
      <c r="R989" s="650">
        <v>1</v>
      </c>
      <c r="S989" s="666">
        <v>1</v>
      </c>
      <c r="T989" s="731">
        <v>1</v>
      </c>
      <c r="U989" s="689">
        <v>1</v>
      </c>
    </row>
    <row r="990" spans="1:21" ht="14.4" customHeight="1" x14ac:dyDescent="0.3">
      <c r="A990" s="649">
        <v>4</v>
      </c>
      <c r="B990" s="650" t="s">
        <v>3038</v>
      </c>
      <c r="C990" s="650">
        <v>89301042</v>
      </c>
      <c r="D990" s="729" t="s">
        <v>5236</v>
      </c>
      <c r="E990" s="730" t="s">
        <v>3395</v>
      </c>
      <c r="F990" s="650" t="s">
        <v>3363</v>
      </c>
      <c r="G990" s="650" t="s">
        <v>3431</v>
      </c>
      <c r="H990" s="650" t="s">
        <v>597</v>
      </c>
      <c r="I990" s="650" t="s">
        <v>2612</v>
      </c>
      <c r="J990" s="650" t="s">
        <v>2613</v>
      </c>
      <c r="K990" s="650" t="s">
        <v>3432</v>
      </c>
      <c r="L990" s="651">
        <v>0</v>
      </c>
      <c r="M990" s="651">
        <v>0</v>
      </c>
      <c r="N990" s="650">
        <v>1</v>
      </c>
      <c r="O990" s="731">
        <v>1</v>
      </c>
      <c r="P990" s="651">
        <v>0</v>
      </c>
      <c r="Q990" s="666"/>
      <c r="R990" s="650">
        <v>1</v>
      </c>
      <c r="S990" s="666">
        <v>1</v>
      </c>
      <c r="T990" s="731">
        <v>1</v>
      </c>
      <c r="U990" s="689">
        <v>1</v>
      </c>
    </row>
    <row r="991" spans="1:21" ht="14.4" customHeight="1" x14ac:dyDescent="0.3">
      <c r="A991" s="649">
        <v>4</v>
      </c>
      <c r="B991" s="650" t="s">
        <v>3038</v>
      </c>
      <c r="C991" s="650">
        <v>89301042</v>
      </c>
      <c r="D991" s="729" t="s">
        <v>5236</v>
      </c>
      <c r="E991" s="730" t="s">
        <v>3395</v>
      </c>
      <c r="F991" s="650" t="s">
        <v>3363</v>
      </c>
      <c r="G991" s="650" t="s">
        <v>4228</v>
      </c>
      <c r="H991" s="650" t="s">
        <v>1281</v>
      </c>
      <c r="I991" s="650" t="s">
        <v>4229</v>
      </c>
      <c r="J991" s="650" t="s">
        <v>4230</v>
      </c>
      <c r="K991" s="650" t="s">
        <v>4231</v>
      </c>
      <c r="L991" s="651">
        <v>94.8</v>
      </c>
      <c r="M991" s="651">
        <v>189.6</v>
      </c>
      <c r="N991" s="650">
        <v>2</v>
      </c>
      <c r="O991" s="731">
        <v>1</v>
      </c>
      <c r="P991" s="651"/>
      <c r="Q991" s="666">
        <v>0</v>
      </c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4</v>
      </c>
      <c r="B992" s="650" t="s">
        <v>3038</v>
      </c>
      <c r="C992" s="650">
        <v>89301042</v>
      </c>
      <c r="D992" s="729" t="s">
        <v>5236</v>
      </c>
      <c r="E992" s="730" t="s">
        <v>3395</v>
      </c>
      <c r="F992" s="650" t="s">
        <v>3363</v>
      </c>
      <c r="G992" s="650" t="s">
        <v>3433</v>
      </c>
      <c r="H992" s="650" t="s">
        <v>597</v>
      </c>
      <c r="I992" s="650" t="s">
        <v>3008</v>
      </c>
      <c r="J992" s="650" t="s">
        <v>1138</v>
      </c>
      <c r="K992" s="650" t="s">
        <v>3434</v>
      </c>
      <c r="L992" s="651">
        <v>127.5</v>
      </c>
      <c r="M992" s="651">
        <v>510</v>
      </c>
      <c r="N992" s="650">
        <v>4</v>
      </c>
      <c r="O992" s="731">
        <v>4</v>
      </c>
      <c r="P992" s="651">
        <v>255</v>
      </c>
      <c r="Q992" s="666">
        <v>0.5</v>
      </c>
      <c r="R992" s="650">
        <v>2</v>
      </c>
      <c r="S992" s="666">
        <v>0.5</v>
      </c>
      <c r="T992" s="731">
        <v>2</v>
      </c>
      <c r="U992" s="689">
        <v>0.5</v>
      </c>
    </row>
    <row r="993" spans="1:21" ht="14.4" customHeight="1" x14ac:dyDescent="0.3">
      <c r="A993" s="649">
        <v>4</v>
      </c>
      <c r="B993" s="650" t="s">
        <v>3038</v>
      </c>
      <c r="C993" s="650">
        <v>89301042</v>
      </c>
      <c r="D993" s="729" t="s">
        <v>5236</v>
      </c>
      <c r="E993" s="730" t="s">
        <v>3395</v>
      </c>
      <c r="F993" s="650" t="s">
        <v>3363</v>
      </c>
      <c r="G993" s="650" t="s">
        <v>3480</v>
      </c>
      <c r="H993" s="650" t="s">
        <v>597</v>
      </c>
      <c r="I993" s="650" t="s">
        <v>808</v>
      </c>
      <c r="J993" s="650" t="s">
        <v>3481</v>
      </c>
      <c r="K993" s="650" t="s">
        <v>3482</v>
      </c>
      <c r="L993" s="651">
        <v>0</v>
      </c>
      <c r="M993" s="651">
        <v>0</v>
      </c>
      <c r="N993" s="650">
        <v>1</v>
      </c>
      <c r="O993" s="731">
        <v>1</v>
      </c>
      <c r="P993" s="651"/>
      <c r="Q993" s="666"/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4</v>
      </c>
      <c r="B994" s="650" t="s">
        <v>3038</v>
      </c>
      <c r="C994" s="650">
        <v>89301042</v>
      </c>
      <c r="D994" s="729" t="s">
        <v>5236</v>
      </c>
      <c r="E994" s="730" t="s">
        <v>3395</v>
      </c>
      <c r="F994" s="650" t="s">
        <v>3363</v>
      </c>
      <c r="G994" s="650" t="s">
        <v>3444</v>
      </c>
      <c r="H994" s="650" t="s">
        <v>1281</v>
      </c>
      <c r="I994" s="650" t="s">
        <v>1372</v>
      </c>
      <c r="J994" s="650" t="s">
        <v>1373</v>
      </c>
      <c r="K994" s="650" t="s">
        <v>3239</v>
      </c>
      <c r="L994" s="651">
        <v>98.23</v>
      </c>
      <c r="M994" s="651">
        <v>196.46</v>
      </c>
      <c r="N994" s="650">
        <v>2</v>
      </c>
      <c r="O994" s="731">
        <v>1</v>
      </c>
      <c r="P994" s="651">
        <v>196.46</v>
      </c>
      <c r="Q994" s="666">
        <v>1</v>
      </c>
      <c r="R994" s="650">
        <v>2</v>
      </c>
      <c r="S994" s="666">
        <v>1</v>
      </c>
      <c r="T994" s="731">
        <v>1</v>
      </c>
      <c r="U994" s="689">
        <v>1</v>
      </c>
    </row>
    <row r="995" spans="1:21" ht="14.4" customHeight="1" x14ac:dyDescent="0.3">
      <c r="A995" s="649">
        <v>4</v>
      </c>
      <c r="B995" s="650" t="s">
        <v>3038</v>
      </c>
      <c r="C995" s="650">
        <v>89301042</v>
      </c>
      <c r="D995" s="729" t="s">
        <v>5236</v>
      </c>
      <c r="E995" s="730" t="s">
        <v>3395</v>
      </c>
      <c r="F995" s="650" t="s">
        <v>3363</v>
      </c>
      <c r="G995" s="650" t="s">
        <v>3444</v>
      </c>
      <c r="H995" s="650" t="s">
        <v>1281</v>
      </c>
      <c r="I995" s="650" t="s">
        <v>4257</v>
      </c>
      <c r="J995" s="650" t="s">
        <v>2717</v>
      </c>
      <c r="K995" s="650" t="s">
        <v>4258</v>
      </c>
      <c r="L995" s="651">
        <v>314.33999999999997</v>
      </c>
      <c r="M995" s="651">
        <v>1886.04</v>
      </c>
      <c r="N995" s="650">
        <v>6</v>
      </c>
      <c r="O995" s="731">
        <v>2.5</v>
      </c>
      <c r="P995" s="651">
        <v>1886.04</v>
      </c>
      <c r="Q995" s="666">
        <v>1</v>
      </c>
      <c r="R995" s="650">
        <v>6</v>
      </c>
      <c r="S995" s="666">
        <v>1</v>
      </c>
      <c r="T995" s="731">
        <v>2.5</v>
      </c>
      <c r="U995" s="689">
        <v>1</v>
      </c>
    </row>
    <row r="996" spans="1:21" ht="14.4" customHeight="1" x14ac:dyDescent="0.3">
      <c r="A996" s="649">
        <v>4</v>
      </c>
      <c r="B996" s="650" t="s">
        <v>3038</v>
      </c>
      <c r="C996" s="650">
        <v>89301042</v>
      </c>
      <c r="D996" s="729" t="s">
        <v>5236</v>
      </c>
      <c r="E996" s="730" t="s">
        <v>3395</v>
      </c>
      <c r="F996" s="650" t="s">
        <v>3363</v>
      </c>
      <c r="G996" s="650" t="s">
        <v>3544</v>
      </c>
      <c r="H996" s="650" t="s">
        <v>597</v>
      </c>
      <c r="I996" s="650" t="s">
        <v>3671</v>
      </c>
      <c r="J996" s="650" t="s">
        <v>3672</v>
      </c>
      <c r="K996" s="650" t="s">
        <v>3286</v>
      </c>
      <c r="L996" s="651">
        <v>0</v>
      </c>
      <c r="M996" s="651">
        <v>0</v>
      </c>
      <c r="N996" s="650">
        <v>2</v>
      </c>
      <c r="O996" s="731">
        <v>2</v>
      </c>
      <c r="P996" s="651">
        <v>0</v>
      </c>
      <c r="Q996" s="666"/>
      <c r="R996" s="650">
        <v>2</v>
      </c>
      <c r="S996" s="666">
        <v>1</v>
      </c>
      <c r="T996" s="731">
        <v>2</v>
      </c>
      <c r="U996" s="689">
        <v>1</v>
      </c>
    </row>
    <row r="997" spans="1:21" ht="14.4" customHeight="1" x14ac:dyDescent="0.3">
      <c r="A997" s="649">
        <v>4</v>
      </c>
      <c r="B997" s="650" t="s">
        <v>3038</v>
      </c>
      <c r="C997" s="650">
        <v>89301042</v>
      </c>
      <c r="D997" s="729" t="s">
        <v>5236</v>
      </c>
      <c r="E997" s="730" t="s">
        <v>3395</v>
      </c>
      <c r="F997" s="650" t="s">
        <v>3363</v>
      </c>
      <c r="G997" s="650" t="s">
        <v>3544</v>
      </c>
      <c r="H997" s="650" t="s">
        <v>597</v>
      </c>
      <c r="I997" s="650" t="s">
        <v>4340</v>
      </c>
      <c r="J997" s="650" t="s">
        <v>4235</v>
      </c>
      <c r="K997" s="650" t="s">
        <v>899</v>
      </c>
      <c r="L997" s="651">
        <v>0</v>
      </c>
      <c r="M997" s="651">
        <v>0</v>
      </c>
      <c r="N997" s="650">
        <v>4</v>
      </c>
      <c r="O997" s="731">
        <v>1</v>
      </c>
      <c r="P997" s="651">
        <v>0</v>
      </c>
      <c r="Q997" s="666"/>
      <c r="R997" s="650">
        <v>4</v>
      </c>
      <c r="S997" s="666">
        <v>1</v>
      </c>
      <c r="T997" s="731">
        <v>1</v>
      </c>
      <c r="U997" s="689">
        <v>1</v>
      </c>
    </row>
    <row r="998" spans="1:21" ht="14.4" customHeight="1" x14ac:dyDescent="0.3">
      <c r="A998" s="649">
        <v>4</v>
      </c>
      <c r="B998" s="650" t="s">
        <v>3038</v>
      </c>
      <c r="C998" s="650">
        <v>89301042</v>
      </c>
      <c r="D998" s="729" t="s">
        <v>5236</v>
      </c>
      <c r="E998" s="730" t="s">
        <v>3395</v>
      </c>
      <c r="F998" s="650" t="s">
        <v>3364</v>
      </c>
      <c r="G998" s="650" t="s">
        <v>3463</v>
      </c>
      <c r="H998" s="650" t="s">
        <v>597</v>
      </c>
      <c r="I998" s="650" t="s">
        <v>3503</v>
      </c>
      <c r="J998" s="650" t="s">
        <v>3465</v>
      </c>
      <c r="K998" s="650"/>
      <c r="L998" s="651">
        <v>0</v>
      </c>
      <c r="M998" s="651">
        <v>0</v>
      </c>
      <c r="N998" s="650">
        <v>1</v>
      </c>
      <c r="O998" s="731">
        <v>1</v>
      </c>
      <c r="P998" s="651">
        <v>0</v>
      </c>
      <c r="Q998" s="666"/>
      <c r="R998" s="650">
        <v>1</v>
      </c>
      <c r="S998" s="666">
        <v>1</v>
      </c>
      <c r="T998" s="731">
        <v>1</v>
      </c>
      <c r="U998" s="689">
        <v>1</v>
      </c>
    </row>
    <row r="999" spans="1:21" ht="14.4" customHeight="1" x14ac:dyDescent="0.3">
      <c r="A999" s="649">
        <v>4</v>
      </c>
      <c r="B999" s="650" t="s">
        <v>3038</v>
      </c>
      <c r="C999" s="650">
        <v>89301042</v>
      </c>
      <c r="D999" s="729" t="s">
        <v>5236</v>
      </c>
      <c r="E999" s="730" t="s">
        <v>3395</v>
      </c>
      <c r="F999" s="650" t="s">
        <v>3364</v>
      </c>
      <c r="G999" s="650" t="s">
        <v>3463</v>
      </c>
      <c r="H999" s="650" t="s">
        <v>597</v>
      </c>
      <c r="I999" s="650" t="s">
        <v>3464</v>
      </c>
      <c r="J999" s="650" t="s">
        <v>3465</v>
      </c>
      <c r="K999" s="650"/>
      <c r="L999" s="651">
        <v>0</v>
      </c>
      <c r="M999" s="651">
        <v>0</v>
      </c>
      <c r="N999" s="650">
        <v>7</v>
      </c>
      <c r="O999" s="731">
        <v>7</v>
      </c>
      <c r="P999" s="651">
        <v>0</v>
      </c>
      <c r="Q999" s="666"/>
      <c r="R999" s="650">
        <v>6</v>
      </c>
      <c r="S999" s="666">
        <v>0.8571428571428571</v>
      </c>
      <c r="T999" s="731">
        <v>6</v>
      </c>
      <c r="U999" s="689">
        <v>0.8571428571428571</v>
      </c>
    </row>
    <row r="1000" spans="1:21" ht="14.4" customHeight="1" x14ac:dyDescent="0.3">
      <c r="A1000" s="649">
        <v>4</v>
      </c>
      <c r="B1000" s="650" t="s">
        <v>3038</v>
      </c>
      <c r="C1000" s="650">
        <v>89301042</v>
      </c>
      <c r="D1000" s="729" t="s">
        <v>5236</v>
      </c>
      <c r="E1000" s="730" t="s">
        <v>3395</v>
      </c>
      <c r="F1000" s="650" t="s">
        <v>3365</v>
      </c>
      <c r="G1000" s="650" t="s">
        <v>3678</v>
      </c>
      <c r="H1000" s="650" t="s">
        <v>597</v>
      </c>
      <c r="I1000" s="650" t="s">
        <v>3679</v>
      </c>
      <c r="J1000" s="650" t="s">
        <v>3807</v>
      </c>
      <c r="K1000" s="650" t="s">
        <v>3808</v>
      </c>
      <c r="L1000" s="651">
        <v>410</v>
      </c>
      <c r="M1000" s="651">
        <v>4510</v>
      </c>
      <c r="N1000" s="650">
        <v>11</v>
      </c>
      <c r="O1000" s="731">
        <v>11</v>
      </c>
      <c r="P1000" s="651">
        <v>3690</v>
      </c>
      <c r="Q1000" s="666">
        <v>0.81818181818181823</v>
      </c>
      <c r="R1000" s="650">
        <v>9</v>
      </c>
      <c r="S1000" s="666">
        <v>0.81818181818181823</v>
      </c>
      <c r="T1000" s="731">
        <v>9</v>
      </c>
      <c r="U1000" s="689">
        <v>0.81818181818181823</v>
      </c>
    </row>
    <row r="1001" spans="1:21" ht="14.4" customHeight="1" x14ac:dyDescent="0.3">
      <c r="A1001" s="649">
        <v>4</v>
      </c>
      <c r="B1001" s="650" t="s">
        <v>3038</v>
      </c>
      <c r="C1001" s="650">
        <v>89301042</v>
      </c>
      <c r="D1001" s="729" t="s">
        <v>5236</v>
      </c>
      <c r="E1001" s="730" t="s">
        <v>3395</v>
      </c>
      <c r="F1001" s="650" t="s">
        <v>3365</v>
      </c>
      <c r="G1001" s="650" t="s">
        <v>3678</v>
      </c>
      <c r="H1001" s="650" t="s">
        <v>597</v>
      </c>
      <c r="I1001" s="650" t="s">
        <v>3679</v>
      </c>
      <c r="J1001" s="650" t="s">
        <v>3680</v>
      </c>
      <c r="K1001" s="650" t="s">
        <v>3681</v>
      </c>
      <c r="L1001" s="651">
        <v>410</v>
      </c>
      <c r="M1001" s="651">
        <v>4510</v>
      </c>
      <c r="N1001" s="650">
        <v>11</v>
      </c>
      <c r="O1001" s="731">
        <v>11</v>
      </c>
      <c r="P1001" s="651">
        <v>4510</v>
      </c>
      <c r="Q1001" s="666">
        <v>1</v>
      </c>
      <c r="R1001" s="650">
        <v>11</v>
      </c>
      <c r="S1001" s="666">
        <v>1</v>
      </c>
      <c r="T1001" s="731">
        <v>11</v>
      </c>
      <c r="U1001" s="689">
        <v>1</v>
      </c>
    </row>
    <row r="1002" spans="1:21" ht="14.4" customHeight="1" x14ac:dyDescent="0.3">
      <c r="A1002" s="649">
        <v>4</v>
      </c>
      <c r="B1002" s="650" t="s">
        <v>3038</v>
      </c>
      <c r="C1002" s="650">
        <v>89301042</v>
      </c>
      <c r="D1002" s="729" t="s">
        <v>5236</v>
      </c>
      <c r="E1002" s="730" t="s">
        <v>3395</v>
      </c>
      <c r="F1002" s="650" t="s">
        <v>3365</v>
      </c>
      <c r="G1002" s="650" t="s">
        <v>3682</v>
      </c>
      <c r="H1002" s="650" t="s">
        <v>597</v>
      </c>
      <c r="I1002" s="650" t="s">
        <v>3692</v>
      </c>
      <c r="J1002" s="650" t="s">
        <v>3690</v>
      </c>
      <c r="K1002" s="650" t="s">
        <v>3693</v>
      </c>
      <c r="L1002" s="651">
        <v>200</v>
      </c>
      <c r="M1002" s="651">
        <v>3200</v>
      </c>
      <c r="N1002" s="650">
        <v>16</v>
      </c>
      <c r="O1002" s="731">
        <v>10</v>
      </c>
      <c r="P1002" s="651">
        <v>3000</v>
      </c>
      <c r="Q1002" s="666">
        <v>0.9375</v>
      </c>
      <c r="R1002" s="650">
        <v>15</v>
      </c>
      <c r="S1002" s="666">
        <v>0.9375</v>
      </c>
      <c r="T1002" s="731">
        <v>9</v>
      </c>
      <c r="U1002" s="689">
        <v>0.9</v>
      </c>
    </row>
    <row r="1003" spans="1:21" ht="14.4" customHeight="1" x14ac:dyDescent="0.3">
      <c r="A1003" s="649">
        <v>4</v>
      </c>
      <c r="B1003" s="650" t="s">
        <v>3038</v>
      </c>
      <c r="C1003" s="650">
        <v>89301042</v>
      </c>
      <c r="D1003" s="729" t="s">
        <v>5236</v>
      </c>
      <c r="E1003" s="730" t="s">
        <v>3395</v>
      </c>
      <c r="F1003" s="650" t="s">
        <v>3365</v>
      </c>
      <c r="G1003" s="650" t="s">
        <v>3682</v>
      </c>
      <c r="H1003" s="650" t="s">
        <v>597</v>
      </c>
      <c r="I1003" s="650" t="s">
        <v>3694</v>
      </c>
      <c r="J1003" s="650" t="s">
        <v>3695</v>
      </c>
      <c r="K1003" s="650" t="s">
        <v>3696</v>
      </c>
      <c r="L1003" s="651">
        <v>120</v>
      </c>
      <c r="M1003" s="651">
        <v>360</v>
      </c>
      <c r="N1003" s="650">
        <v>3</v>
      </c>
      <c r="O1003" s="731">
        <v>1</v>
      </c>
      <c r="P1003" s="651">
        <v>360</v>
      </c>
      <c r="Q1003" s="666">
        <v>1</v>
      </c>
      <c r="R1003" s="650">
        <v>3</v>
      </c>
      <c r="S1003" s="666">
        <v>1</v>
      </c>
      <c r="T1003" s="731">
        <v>1</v>
      </c>
      <c r="U1003" s="689">
        <v>1</v>
      </c>
    </row>
    <row r="1004" spans="1:21" ht="14.4" customHeight="1" x14ac:dyDescent="0.3">
      <c r="A1004" s="649">
        <v>4</v>
      </c>
      <c r="B1004" s="650" t="s">
        <v>3038</v>
      </c>
      <c r="C1004" s="650">
        <v>89301042</v>
      </c>
      <c r="D1004" s="729" t="s">
        <v>5236</v>
      </c>
      <c r="E1004" s="730" t="s">
        <v>3395</v>
      </c>
      <c r="F1004" s="650" t="s">
        <v>3365</v>
      </c>
      <c r="G1004" s="650" t="s">
        <v>3682</v>
      </c>
      <c r="H1004" s="650" t="s">
        <v>597</v>
      </c>
      <c r="I1004" s="650" t="s">
        <v>4636</v>
      </c>
      <c r="J1004" s="650" t="s">
        <v>4637</v>
      </c>
      <c r="K1004" s="650" t="s">
        <v>4638</v>
      </c>
      <c r="L1004" s="651">
        <v>774.12</v>
      </c>
      <c r="M1004" s="651">
        <v>4644.72</v>
      </c>
      <c r="N1004" s="650">
        <v>6</v>
      </c>
      <c r="O1004" s="731">
        <v>3</v>
      </c>
      <c r="P1004" s="651"/>
      <c r="Q1004" s="666">
        <v>0</v>
      </c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4</v>
      </c>
      <c r="B1005" s="650" t="s">
        <v>3038</v>
      </c>
      <c r="C1005" s="650">
        <v>89301042</v>
      </c>
      <c r="D1005" s="729" t="s">
        <v>5236</v>
      </c>
      <c r="E1005" s="730" t="s">
        <v>3395</v>
      </c>
      <c r="F1005" s="650" t="s">
        <v>3365</v>
      </c>
      <c r="G1005" s="650" t="s">
        <v>3682</v>
      </c>
      <c r="H1005" s="650" t="s">
        <v>597</v>
      </c>
      <c r="I1005" s="650" t="s">
        <v>3817</v>
      </c>
      <c r="J1005" s="650" t="s">
        <v>3818</v>
      </c>
      <c r="K1005" s="650" t="s">
        <v>3819</v>
      </c>
      <c r="L1005" s="651">
        <v>1512.58</v>
      </c>
      <c r="M1005" s="651">
        <v>3025.16</v>
      </c>
      <c r="N1005" s="650">
        <v>2</v>
      </c>
      <c r="O1005" s="731">
        <v>1</v>
      </c>
      <c r="P1005" s="651">
        <v>3025.16</v>
      </c>
      <c r="Q1005" s="666">
        <v>1</v>
      </c>
      <c r="R1005" s="650">
        <v>2</v>
      </c>
      <c r="S1005" s="666">
        <v>1</v>
      </c>
      <c r="T1005" s="731">
        <v>1</v>
      </c>
      <c r="U1005" s="689">
        <v>1</v>
      </c>
    </row>
    <row r="1006" spans="1:21" ht="14.4" customHeight="1" x14ac:dyDescent="0.3">
      <c r="A1006" s="649">
        <v>4</v>
      </c>
      <c r="B1006" s="650" t="s">
        <v>3038</v>
      </c>
      <c r="C1006" s="650">
        <v>89301042</v>
      </c>
      <c r="D1006" s="729" t="s">
        <v>5236</v>
      </c>
      <c r="E1006" s="730" t="s">
        <v>3395</v>
      </c>
      <c r="F1006" s="650" t="s">
        <v>3365</v>
      </c>
      <c r="G1006" s="650" t="s">
        <v>3682</v>
      </c>
      <c r="H1006" s="650" t="s">
        <v>597</v>
      </c>
      <c r="I1006" s="650" t="s">
        <v>4639</v>
      </c>
      <c r="J1006" s="650" t="s">
        <v>4640</v>
      </c>
      <c r="K1006" s="650" t="s">
        <v>4641</v>
      </c>
      <c r="L1006" s="651">
        <v>438.75</v>
      </c>
      <c r="M1006" s="651">
        <v>438.75</v>
      </c>
      <c r="N1006" s="650">
        <v>1</v>
      </c>
      <c r="O1006" s="731">
        <v>1</v>
      </c>
      <c r="P1006" s="651"/>
      <c r="Q1006" s="666">
        <v>0</v>
      </c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4</v>
      </c>
      <c r="B1007" s="650" t="s">
        <v>3038</v>
      </c>
      <c r="C1007" s="650">
        <v>89301042</v>
      </c>
      <c r="D1007" s="729" t="s">
        <v>5236</v>
      </c>
      <c r="E1007" s="730" t="s">
        <v>3395</v>
      </c>
      <c r="F1007" s="650" t="s">
        <v>3365</v>
      </c>
      <c r="G1007" s="650" t="s">
        <v>3466</v>
      </c>
      <c r="H1007" s="650" t="s">
        <v>597</v>
      </c>
      <c r="I1007" s="650" t="s">
        <v>4642</v>
      </c>
      <c r="J1007" s="650" t="s">
        <v>4643</v>
      </c>
      <c r="K1007" s="650" t="s">
        <v>4644</v>
      </c>
      <c r="L1007" s="651">
        <v>543.55999999999995</v>
      </c>
      <c r="M1007" s="651">
        <v>543.55999999999995</v>
      </c>
      <c r="N1007" s="650">
        <v>1</v>
      </c>
      <c r="O1007" s="731">
        <v>1</v>
      </c>
      <c r="P1007" s="651">
        <v>543.55999999999995</v>
      </c>
      <c r="Q1007" s="666">
        <v>1</v>
      </c>
      <c r="R1007" s="650">
        <v>1</v>
      </c>
      <c r="S1007" s="666">
        <v>1</v>
      </c>
      <c r="T1007" s="731">
        <v>1</v>
      </c>
      <c r="U1007" s="689">
        <v>1</v>
      </c>
    </row>
    <row r="1008" spans="1:21" ht="14.4" customHeight="1" x14ac:dyDescent="0.3">
      <c r="A1008" s="649">
        <v>4</v>
      </c>
      <c r="B1008" s="650" t="s">
        <v>3038</v>
      </c>
      <c r="C1008" s="650">
        <v>89301042</v>
      </c>
      <c r="D1008" s="729" t="s">
        <v>5236</v>
      </c>
      <c r="E1008" s="730" t="s">
        <v>3395</v>
      </c>
      <c r="F1008" s="650" t="s">
        <v>3365</v>
      </c>
      <c r="G1008" s="650" t="s">
        <v>3466</v>
      </c>
      <c r="H1008" s="650" t="s">
        <v>597</v>
      </c>
      <c r="I1008" s="650" t="s">
        <v>3607</v>
      </c>
      <c r="J1008" s="650" t="s">
        <v>3608</v>
      </c>
      <c r="K1008" s="650" t="s">
        <v>3609</v>
      </c>
      <c r="L1008" s="651">
        <v>900</v>
      </c>
      <c r="M1008" s="651">
        <v>4500</v>
      </c>
      <c r="N1008" s="650">
        <v>5</v>
      </c>
      <c r="O1008" s="731">
        <v>5</v>
      </c>
      <c r="P1008" s="651">
        <v>4500</v>
      </c>
      <c r="Q1008" s="666">
        <v>1</v>
      </c>
      <c r="R1008" s="650">
        <v>5</v>
      </c>
      <c r="S1008" s="666">
        <v>1</v>
      </c>
      <c r="T1008" s="731">
        <v>5</v>
      </c>
      <c r="U1008" s="689">
        <v>1</v>
      </c>
    </row>
    <row r="1009" spans="1:21" ht="14.4" customHeight="1" x14ac:dyDescent="0.3">
      <c r="A1009" s="649">
        <v>4</v>
      </c>
      <c r="B1009" s="650" t="s">
        <v>3038</v>
      </c>
      <c r="C1009" s="650">
        <v>89301042</v>
      </c>
      <c r="D1009" s="729" t="s">
        <v>5236</v>
      </c>
      <c r="E1009" s="730" t="s">
        <v>3395</v>
      </c>
      <c r="F1009" s="650" t="s">
        <v>3365</v>
      </c>
      <c r="G1009" s="650" t="s">
        <v>4170</v>
      </c>
      <c r="H1009" s="650" t="s">
        <v>597</v>
      </c>
      <c r="I1009" s="650" t="s">
        <v>4171</v>
      </c>
      <c r="J1009" s="650" t="s">
        <v>4172</v>
      </c>
      <c r="K1009" s="650" t="s">
        <v>4174</v>
      </c>
      <c r="L1009" s="651">
        <v>182</v>
      </c>
      <c r="M1009" s="651">
        <v>364</v>
      </c>
      <c r="N1009" s="650">
        <v>2</v>
      </c>
      <c r="O1009" s="731">
        <v>1</v>
      </c>
      <c r="P1009" s="651">
        <v>364</v>
      </c>
      <c r="Q1009" s="666">
        <v>1</v>
      </c>
      <c r="R1009" s="650">
        <v>2</v>
      </c>
      <c r="S1009" s="666">
        <v>1</v>
      </c>
      <c r="T1009" s="731">
        <v>1</v>
      </c>
      <c r="U1009" s="689">
        <v>1</v>
      </c>
    </row>
    <row r="1010" spans="1:21" ht="14.4" customHeight="1" x14ac:dyDescent="0.3">
      <c r="A1010" s="649">
        <v>4</v>
      </c>
      <c r="B1010" s="650" t="s">
        <v>3038</v>
      </c>
      <c r="C1010" s="650">
        <v>89301042</v>
      </c>
      <c r="D1010" s="729" t="s">
        <v>5236</v>
      </c>
      <c r="E1010" s="730" t="s">
        <v>3396</v>
      </c>
      <c r="F1010" s="650" t="s">
        <v>3363</v>
      </c>
      <c r="G1010" s="650" t="s">
        <v>3551</v>
      </c>
      <c r="H1010" s="650" t="s">
        <v>597</v>
      </c>
      <c r="I1010" s="650" t="s">
        <v>4645</v>
      </c>
      <c r="J1010" s="650" t="s">
        <v>4646</v>
      </c>
      <c r="K1010" s="650" t="s">
        <v>4647</v>
      </c>
      <c r="L1010" s="651">
        <v>0</v>
      </c>
      <c r="M1010" s="651">
        <v>0</v>
      </c>
      <c r="N1010" s="650">
        <v>1</v>
      </c>
      <c r="O1010" s="731">
        <v>1</v>
      </c>
      <c r="P1010" s="651"/>
      <c r="Q1010" s="666"/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4</v>
      </c>
      <c r="B1011" s="650" t="s">
        <v>3038</v>
      </c>
      <c r="C1011" s="650">
        <v>89301042</v>
      </c>
      <c r="D1011" s="729" t="s">
        <v>5236</v>
      </c>
      <c r="E1011" s="730" t="s">
        <v>3396</v>
      </c>
      <c r="F1011" s="650" t="s">
        <v>3363</v>
      </c>
      <c r="G1011" s="650" t="s">
        <v>3419</v>
      </c>
      <c r="H1011" s="650" t="s">
        <v>597</v>
      </c>
      <c r="I1011" s="650" t="s">
        <v>1544</v>
      </c>
      <c r="J1011" s="650" t="s">
        <v>3203</v>
      </c>
      <c r="K1011" s="650" t="s">
        <v>3204</v>
      </c>
      <c r="L1011" s="651">
        <v>156.86000000000001</v>
      </c>
      <c r="M1011" s="651">
        <v>156.86000000000001</v>
      </c>
      <c r="N1011" s="650">
        <v>1</v>
      </c>
      <c r="O1011" s="731">
        <v>1</v>
      </c>
      <c r="P1011" s="651">
        <v>156.86000000000001</v>
      </c>
      <c r="Q1011" s="666">
        <v>1</v>
      </c>
      <c r="R1011" s="650">
        <v>1</v>
      </c>
      <c r="S1011" s="666">
        <v>1</v>
      </c>
      <c r="T1011" s="731">
        <v>1</v>
      </c>
      <c r="U1011" s="689">
        <v>1</v>
      </c>
    </row>
    <row r="1012" spans="1:21" ht="14.4" customHeight="1" x14ac:dyDescent="0.3">
      <c r="A1012" s="649">
        <v>4</v>
      </c>
      <c r="B1012" s="650" t="s">
        <v>3038</v>
      </c>
      <c r="C1012" s="650">
        <v>89301042</v>
      </c>
      <c r="D1012" s="729" t="s">
        <v>5236</v>
      </c>
      <c r="E1012" s="730" t="s">
        <v>3396</v>
      </c>
      <c r="F1012" s="650" t="s">
        <v>3363</v>
      </c>
      <c r="G1012" s="650" t="s">
        <v>4210</v>
      </c>
      <c r="H1012" s="650" t="s">
        <v>1281</v>
      </c>
      <c r="I1012" s="650" t="s">
        <v>4211</v>
      </c>
      <c r="J1012" s="650" t="s">
        <v>4212</v>
      </c>
      <c r="K1012" s="650" t="s">
        <v>4213</v>
      </c>
      <c r="L1012" s="651">
        <v>222.25</v>
      </c>
      <c r="M1012" s="651">
        <v>222.25</v>
      </c>
      <c r="N1012" s="650">
        <v>1</v>
      </c>
      <c r="O1012" s="731">
        <v>0.5</v>
      </c>
      <c r="P1012" s="651">
        <v>222.25</v>
      </c>
      <c r="Q1012" s="666">
        <v>1</v>
      </c>
      <c r="R1012" s="650">
        <v>1</v>
      </c>
      <c r="S1012" s="666">
        <v>1</v>
      </c>
      <c r="T1012" s="731">
        <v>0.5</v>
      </c>
      <c r="U1012" s="689">
        <v>1</v>
      </c>
    </row>
    <row r="1013" spans="1:21" ht="14.4" customHeight="1" x14ac:dyDescent="0.3">
      <c r="A1013" s="649">
        <v>4</v>
      </c>
      <c r="B1013" s="650" t="s">
        <v>3038</v>
      </c>
      <c r="C1013" s="650">
        <v>89301042</v>
      </c>
      <c r="D1013" s="729" t="s">
        <v>5236</v>
      </c>
      <c r="E1013" s="730" t="s">
        <v>3396</v>
      </c>
      <c r="F1013" s="650" t="s">
        <v>3363</v>
      </c>
      <c r="G1013" s="650" t="s">
        <v>4210</v>
      </c>
      <c r="H1013" s="650" t="s">
        <v>1281</v>
      </c>
      <c r="I1013" s="650" t="s">
        <v>4648</v>
      </c>
      <c r="J1013" s="650" t="s">
        <v>4212</v>
      </c>
      <c r="K1013" s="650" t="s">
        <v>4649</v>
      </c>
      <c r="L1013" s="651">
        <v>0</v>
      </c>
      <c r="M1013" s="651">
        <v>0</v>
      </c>
      <c r="N1013" s="650">
        <v>1</v>
      </c>
      <c r="O1013" s="731">
        <v>0.5</v>
      </c>
      <c r="P1013" s="651"/>
      <c r="Q1013" s="666"/>
      <c r="R1013" s="650"/>
      <c r="S1013" s="666">
        <v>0</v>
      </c>
      <c r="T1013" s="731"/>
      <c r="U1013" s="689">
        <v>0</v>
      </c>
    </row>
    <row r="1014" spans="1:21" ht="14.4" customHeight="1" x14ac:dyDescent="0.3">
      <c r="A1014" s="649">
        <v>4</v>
      </c>
      <c r="B1014" s="650" t="s">
        <v>3038</v>
      </c>
      <c r="C1014" s="650">
        <v>89301042</v>
      </c>
      <c r="D1014" s="729" t="s">
        <v>5236</v>
      </c>
      <c r="E1014" s="730" t="s">
        <v>3396</v>
      </c>
      <c r="F1014" s="650" t="s">
        <v>3363</v>
      </c>
      <c r="G1014" s="650" t="s">
        <v>4215</v>
      </c>
      <c r="H1014" s="650" t="s">
        <v>1281</v>
      </c>
      <c r="I1014" s="650" t="s">
        <v>4650</v>
      </c>
      <c r="J1014" s="650" t="s">
        <v>1377</v>
      </c>
      <c r="K1014" s="650" t="s">
        <v>4651</v>
      </c>
      <c r="L1014" s="651">
        <v>237.65</v>
      </c>
      <c r="M1014" s="651">
        <v>237.65</v>
      </c>
      <c r="N1014" s="650">
        <v>1</v>
      </c>
      <c r="O1014" s="731">
        <v>0.5</v>
      </c>
      <c r="P1014" s="651"/>
      <c r="Q1014" s="666">
        <v>0</v>
      </c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4</v>
      </c>
      <c r="B1015" s="650" t="s">
        <v>3038</v>
      </c>
      <c r="C1015" s="650">
        <v>89301042</v>
      </c>
      <c r="D1015" s="729" t="s">
        <v>5236</v>
      </c>
      <c r="E1015" s="730" t="s">
        <v>3396</v>
      </c>
      <c r="F1015" s="650" t="s">
        <v>3363</v>
      </c>
      <c r="G1015" s="650" t="s">
        <v>4652</v>
      </c>
      <c r="H1015" s="650" t="s">
        <v>597</v>
      </c>
      <c r="I1015" s="650" t="s">
        <v>2415</v>
      </c>
      <c r="J1015" s="650" t="s">
        <v>2416</v>
      </c>
      <c r="K1015" s="650" t="s">
        <v>2808</v>
      </c>
      <c r="L1015" s="651">
        <v>0</v>
      </c>
      <c r="M1015" s="651">
        <v>0</v>
      </c>
      <c r="N1015" s="650">
        <v>2</v>
      </c>
      <c r="O1015" s="731">
        <v>1</v>
      </c>
      <c r="P1015" s="651"/>
      <c r="Q1015" s="666"/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4</v>
      </c>
      <c r="B1016" s="650" t="s">
        <v>3038</v>
      </c>
      <c r="C1016" s="650">
        <v>89301042</v>
      </c>
      <c r="D1016" s="729" t="s">
        <v>5236</v>
      </c>
      <c r="E1016" s="730" t="s">
        <v>3396</v>
      </c>
      <c r="F1016" s="650" t="s">
        <v>3363</v>
      </c>
      <c r="G1016" s="650" t="s">
        <v>3473</v>
      </c>
      <c r="H1016" s="650" t="s">
        <v>597</v>
      </c>
      <c r="I1016" s="650" t="s">
        <v>909</v>
      </c>
      <c r="J1016" s="650" t="s">
        <v>3474</v>
      </c>
      <c r="K1016" s="650" t="s">
        <v>3475</v>
      </c>
      <c r="L1016" s="651">
        <v>66.599999999999994</v>
      </c>
      <c r="M1016" s="651">
        <v>66.599999999999994</v>
      </c>
      <c r="N1016" s="650">
        <v>1</v>
      </c>
      <c r="O1016" s="731">
        <v>0.5</v>
      </c>
      <c r="P1016" s="651">
        <v>66.599999999999994</v>
      </c>
      <c r="Q1016" s="666">
        <v>1</v>
      </c>
      <c r="R1016" s="650">
        <v>1</v>
      </c>
      <c r="S1016" s="666">
        <v>1</v>
      </c>
      <c r="T1016" s="731">
        <v>0.5</v>
      </c>
      <c r="U1016" s="689">
        <v>1</v>
      </c>
    </row>
    <row r="1017" spans="1:21" ht="14.4" customHeight="1" x14ac:dyDescent="0.3">
      <c r="A1017" s="649">
        <v>4</v>
      </c>
      <c r="B1017" s="650" t="s">
        <v>3038</v>
      </c>
      <c r="C1017" s="650">
        <v>89301042</v>
      </c>
      <c r="D1017" s="729" t="s">
        <v>5236</v>
      </c>
      <c r="E1017" s="730" t="s">
        <v>3396</v>
      </c>
      <c r="F1017" s="650" t="s">
        <v>3363</v>
      </c>
      <c r="G1017" s="650" t="s">
        <v>3489</v>
      </c>
      <c r="H1017" s="650" t="s">
        <v>597</v>
      </c>
      <c r="I1017" s="650" t="s">
        <v>1121</v>
      </c>
      <c r="J1017" s="650" t="s">
        <v>3490</v>
      </c>
      <c r="K1017" s="650" t="s">
        <v>3491</v>
      </c>
      <c r="L1017" s="651">
        <v>0</v>
      </c>
      <c r="M1017" s="651">
        <v>0</v>
      </c>
      <c r="N1017" s="650">
        <v>7</v>
      </c>
      <c r="O1017" s="731">
        <v>3.5</v>
      </c>
      <c r="P1017" s="651">
        <v>0</v>
      </c>
      <c r="Q1017" s="666"/>
      <c r="R1017" s="650">
        <v>7</v>
      </c>
      <c r="S1017" s="666">
        <v>1</v>
      </c>
      <c r="T1017" s="731">
        <v>3.5</v>
      </c>
      <c r="U1017" s="689">
        <v>1</v>
      </c>
    </row>
    <row r="1018" spans="1:21" ht="14.4" customHeight="1" x14ac:dyDescent="0.3">
      <c r="A1018" s="649">
        <v>4</v>
      </c>
      <c r="B1018" s="650" t="s">
        <v>3038</v>
      </c>
      <c r="C1018" s="650">
        <v>89301042</v>
      </c>
      <c r="D1018" s="729" t="s">
        <v>5236</v>
      </c>
      <c r="E1018" s="730" t="s">
        <v>3396</v>
      </c>
      <c r="F1018" s="650" t="s">
        <v>3363</v>
      </c>
      <c r="G1018" s="650" t="s">
        <v>4545</v>
      </c>
      <c r="H1018" s="650" t="s">
        <v>597</v>
      </c>
      <c r="I1018" s="650" t="s">
        <v>4653</v>
      </c>
      <c r="J1018" s="650" t="s">
        <v>4654</v>
      </c>
      <c r="K1018" s="650" t="s">
        <v>4655</v>
      </c>
      <c r="L1018" s="651">
        <v>0</v>
      </c>
      <c r="M1018" s="651">
        <v>0</v>
      </c>
      <c r="N1018" s="650">
        <v>1</v>
      </c>
      <c r="O1018" s="731">
        <v>1</v>
      </c>
      <c r="P1018" s="651">
        <v>0</v>
      </c>
      <c r="Q1018" s="666"/>
      <c r="R1018" s="650">
        <v>1</v>
      </c>
      <c r="S1018" s="666">
        <v>1</v>
      </c>
      <c r="T1018" s="731">
        <v>1</v>
      </c>
      <c r="U1018" s="689">
        <v>1</v>
      </c>
    </row>
    <row r="1019" spans="1:21" ht="14.4" customHeight="1" x14ac:dyDescent="0.3">
      <c r="A1019" s="649">
        <v>4</v>
      </c>
      <c r="B1019" s="650" t="s">
        <v>3038</v>
      </c>
      <c r="C1019" s="650">
        <v>89301042</v>
      </c>
      <c r="D1019" s="729" t="s">
        <v>5236</v>
      </c>
      <c r="E1019" s="730" t="s">
        <v>3396</v>
      </c>
      <c r="F1019" s="650" t="s">
        <v>3363</v>
      </c>
      <c r="G1019" s="650" t="s">
        <v>4292</v>
      </c>
      <c r="H1019" s="650" t="s">
        <v>597</v>
      </c>
      <c r="I1019" s="650" t="s">
        <v>4296</v>
      </c>
      <c r="J1019" s="650" t="s">
        <v>4294</v>
      </c>
      <c r="K1019" s="650" t="s">
        <v>4297</v>
      </c>
      <c r="L1019" s="651">
        <v>0</v>
      </c>
      <c r="M1019" s="651">
        <v>0</v>
      </c>
      <c r="N1019" s="650">
        <v>1</v>
      </c>
      <c r="O1019" s="731">
        <v>1</v>
      </c>
      <c r="P1019" s="651"/>
      <c r="Q1019" s="666"/>
      <c r="R1019" s="650"/>
      <c r="S1019" s="666">
        <v>0</v>
      </c>
      <c r="T1019" s="731"/>
      <c r="U1019" s="689">
        <v>0</v>
      </c>
    </row>
    <row r="1020" spans="1:21" ht="14.4" customHeight="1" x14ac:dyDescent="0.3">
      <c r="A1020" s="649">
        <v>4</v>
      </c>
      <c r="B1020" s="650" t="s">
        <v>3038</v>
      </c>
      <c r="C1020" s="650">
        <v>89301042</v>
      </c>
      <c r="D1020" s="729" t="s">
        <v>5236</v>
      </c>
      <c r="E1020" s="730" t="s">
        <v>3396</v>
      </c>
      <c r="F1020" s="650" t="s">
        <v>3363</v>
      </c>
      <c r="G1020" s="650" t="s">
        <v>4656</v>
      </c>
      <c r="H1020" s="650" t="s">
        <v>597</v>
      </c>
      <c r="I1020" s="650" t="s">
        <v>2357</v>
      </c>
      <c r="J1020" s="650" t="s">
        <v>2358</v>
      </c>
      <c r="K1020" s="650" t="s">
        <v>4657</v>
      </c>
      <c r="L1020" s="651">
        <v>38.65</v>
      </c>
      <c r="M1020" s="651">
        <v>38.65</v>
      </c>
      <c r="N1020" s="650">
        <v>1</v>
      </c>
      <c r="O1020" s="731">
        <v>0.5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4</v>
      </c>
      <c r="B1021" s="650" t="s">
        <v>3038</v>
      </c>
      <c r="C1021" s="650">
        <v>89301042</v>
      </c>
      <c r="D1021" s="729" t="s">
        <v>5236</v>
      </c>
      <c r="E1021" s="730" t="s">
        <v>3396</v>
      </c>
      <c r="F1021" s="650" t="s">
        <v>3363</v>
      </c>
      <c r="G1021" s="650" t="s">
        <v>3416</v>
      </c>
      <c r="H1021" s="650" t="s">
        <v>597</v>
      </c>
      <c r="I1021" s="650" t="s">
        <v>1747</v>
      </c>
      <c r="J1021" s="650" t="s">
        <v>1748</v>
      </c>
      <c r="K1021" s="650" t="s">
        <v>3417</v>
      </c>
      <c r="L1021" s="651">
        <v>709.97</v>
      </c>
      <c r="M1021" s="651">
        <v>6389.73</v>
      </c>
      <c r="N1021" s="650">
        <v>9</v>
      </c>
      <c r="O1021" s="731">
        <v>3.5</v>
      </c>
      <c r="P1021" s="651">
        <v>2129.91</v>
      </c>
      <c r="Q1021" s="666">
        <v>0.33333333333333331</v>
      </c>
      <c r="R1021" s="650">
        <v>3</v>
      </c>
      <c r="S1021" s="666">
        <v>0.33333333333333331</v>
      </c>
      <c r="T1021" s="731">
        <v>2</v>
      </c>
      <c r="U1021" s="689">
        <v>0.5714285714285714</v>
      </c>
    </row>
    <row r="1022" spans="1:21" ht="14.4" customHeight="1" x14ac:dyDescent="0.3">
      <c r="A1022" s="649">
        <v>4</v>
      </c>
      <c r="B1022" s="650" t="s">
        <v>3038</v>
      </c>
      <c r="C1022" s="650">
        <v>89301042</v>
      </c>
      <c r="D1022" s="729" t="s">
        <v>5236</v>
      </c>
      <c r="E1022" s="730" t="s">
        <v>3396</v>
      </c>
      <c r="F1022" s="650" t="s">
        <v>3363</v>
      </c>
      <c r="G1022" s="650" t="s">
        <v>3416</v>
      </c>
      <c r="H1022" s="650" t="s">
        <v>597</v>
      </c>
      <c r="I1022" s="650" t="s">
        <v>1747</v>
      </c>
      <c r="J1022" s="650" t="s">
        <v>1748</v>
      </c>
      <c r="K1022" s="650" t="s">
        <v>3417</v>
      </c>
      <c r="L1022" s="651">
        <v>766.89</v>
      </c>
      <c r="M1022" s="651">
        <v>19939.14</v>
      </c>
      <c r="N1022" s="650">
        <v>26</v>
      </c>
      <c r="O1022" s="731">
        <v>9.5</v>
      </c>
      <c r="P1022" s="651">
        <v>3834.45</v>
      </c>
      <c r="Q1022" s="666">
        <v>0.19230769230769229</v>
      </c>
      <c r="R1022" s="650">
        <v>5</v>
      </c>
      <c r="S1022" s="666">
        <v>0.19230769230769232</v>
      </c>
      <c r="T1022" s="731">
        <v>2</v>
      </c>
      <c r="U1022" s="689">
        <v>0.21052631578947367</v>
      </c>
    </row>
    <row r="1023" spans="1:21" ht="14.4" customHeight="1" x14ac:dyDescent="0.3">
      <c r="A1023" s="649">
        <v>4</v>
      </c>
      <c r="B1023" s="650" t="s">
        <v>3038</v>
      </c>
      <c r="C1023" s="650">
        <v>89301042</v>
      </c>
      <c r="D1023" s="729" t="s">
        <v>5236</v>
      </c>
      <c r="E1023" s="730" t="s">
        <v>3396</v>
      </c>
      <c r="F1023" s="650" t="s">
        <v>3363</v>
      </c>
      <c r="G1023" s="650" t="s">
        <v>3486</v>
      </c>
      <c r="H1023" s="650" t="s">
        <v>1281</v>
      </c>
      <c r="I1023" s="650" t="s">
        <v>1410</v>
      </c>
      <c r="J1023" s="650" t="s">
        <v>1341</v>
      </c>
      <c r="K1023" s="650" t="s">
        <v>1411</v>
      </c>
      <c r="L1023" s="651">
        <v>0</v>
      </c>
      <c r="M1023" s="651">
        <v>0</v>
      </c>
      <c r="N1023" s="650">
        <v>1</v>
      </c>
      <c r="O1023" s="731">
        <v>0.5</v>
      </c>
      <c r="P1023" s="651">
        <v>0</v>
      </c>
      <c r="Q1023" s="666"/>
      <c r="R1023" s="650">
        <v>1</v>
      </c>
      <c r="S1023" s="666">
        <v>1</v>
      </c>
      <c r="T1023" s="731">
        <v>0.5</v>
      </c>
      <c r="U1023" s="689">
        <v>1</v>
      </c>
    </row>
    <row r="1024" spans="1:21" ht="14.4" customHeight="1" x14ac:dyDescent="0.3">
      <c r="A1024" s="649">
        <v>4</v>
      </c>
      <c r="B1024" s="650" t="s">
        <v>3038</v>
      </c>
      <c r="C1024" s="650">
        <v>89301042</v>
      </c>
      <c r="D1024" s="729" t="s">
        <v>5236</v>
      </c>
      <c r="E1024" s="730" t="s">
        <v>3396</v>
      </c>
      <c r="F1024" s="650" t="s">
        <v>3363</v>
      </c>
      <c r="G1024" s="650" t="s">
        <v>3527</v>
      </c>
      <c r="H1024" s="650" t="s">
        <v>597</v>
      </c>
      <c r="I1024" s="650" t="s">
        <v>1957</v>
      </c>
      <c r="J1024" s="650" t="s">
        <v>1958</v>
      </c>
      <c r="K1024" s="650" t="s">
        <v>1753</v>
      </c>
      <c r="L1024" s="651">
        <v>0</v>
      </c>
      <c r="M1024" s="651">
        <v>0</v>
      </c>
      <c r="N1024" s="650">
        <v>2</v>
      </c>
      <c r="O1024" s="731">
        <v>1</v>
      </c>
      <c r="P1024" s="651">
        <v>0</v>
      </c>
      <c r="Q1024" s="666"/>
      <c r="R1024" s="650">
        <v>2</v>
      </c>
      <c r="S1024" s="666">
        <v>1</v>
      </c>
      <c r="T1024" s="731">
        <v>1</v>
      </c>
      <c r="U1024" s="689">
        <v>1</v>
      </c>
    </row>
    <row r="1025" spans="1:21" ht="14.4" customHeight="1" x14ac:dyDescent="0.3">
      <c r="A1025" s="649">
        <v>4</v>
      </c>
      <c r="B1025" s="650" t="s">
        <v>3038</v>
      </c>
      <c r="C1025" s="650">
        <v>89301042</v>
      </c>
      <c r="D1025" s="729" t="s">
        <v>5236</v>
      </c>
      <c r="E1025" s="730" t="s">
        <v>3396</v>
      </c>
      <c r="F1025" s="650" t="s">
        <v>3363</v>
      </c>
      <c r="G1025" s="650" t="s">
        <v>3527</v>
      </c>
      <c r="H1025" s="650" t="s">
        <v>597</v>
      </c>
      <c r="I1025" s="650" t="s">
        <v>3528</v>
      </c>
      <c r="J1025" s="650" t="s">
        <v>1958</v>
      </c>
      <c r="K1025" s="650" t="s">
        <v>3529</v>
      </c>
      <c r="L1025" s="651">
        <v>0</v>
      </c>
      <c r="M1025" s="651">
        <v>0</v>
      </c>
      <c r="N1025" s="650">
        <v>6</v>
      </c>
      <c r="O1025" s="731">
        <v>2.5</v>
      </c>
      <c r="P1025" s="651">
        <v>0</v>
      </c>
      <c r="Q1025" s="666"/>
      <c r="R1025" s="650">
        <v>1</v>
      </c>
      <c r="S1025" s="666">
        <v>0.16666666666666666</v>
      </c>
      <c r="T1025" s="731">
        <v>0.5</v>
      </c>
      <c r="U1025" s="689">
        <v>0.2</v>
      </c>
    </row>
    <row r="1026" spans="1:21" ht="14.4" customHeight="1" x14ac:dyDescent="0.3">
      <c r="A1026" s="649">
        <v>4</v>
      </c>
      <c r="B1026" s="650" t="s">
        <v>3038</v>
      </c>
      <c r="C1026" s="650">
        <v>89301042</v>
      </c>
      <c r="D1026" s="729" t="s">
        <v>5236</v>
      </c>
      <c r="E1026" s="730" t="s">
        <v>3396</v>
      </c>
      <c r="F1026" s="650" t="s">
        <v>3363</v>
      </c>
      <c r="G1026" s="650" t="s">
        <v>4658</v>
      </c>
      <c r="H1026" s="650" t="s">
        <v>597</v>
      </c>
      <c r="I1026" s="650" t="s">
        <v>4659</v>
      </c>
      <c r="J1026" s="650" t="s">
        <v>4660</v>
      </c>
      <c r="K1026" s="650" t="s">
        <v>4661</v>
      </c>
      <c r="L1026" s="651">
        <v>0</v>
      </c>
      <c r="M1026" s="651">
        <v>0</v>
      </c>
      <c r="N1026" s="650">
        <v>1</v>
      </c>
      <c r="O1026" s="731">
        <v>1</v>
      </c>
      <c r="P1026" s="651"/>
      <c r="Q1026" s="666"/>
      <c r="R1026" s="650"/>
      <c r="S1026" s="666">
        <v>0</v>
      </c>
      <c r="T1026" s="731"/>
      <c r="U1026" s="689">
        <v>0</v>
      </c>
    </row>
    <row r="1027" spans="1:21" ht="14.4" customHeight="1" x14ac:dyDescent="0.3">
      <c r="A1027" s="649">
        <v>4</v>
      </c>
      <c r="B1027" s="650" t="s">
        <v>3038</v>
      </c>
      <c r="C1027" s="650">
        <v>89301042</v>
      </c>
      <c r="D1027" s="729" t="s">
        <v>5236</v>
      </c>
      <c r="E1027" s="730" t="s">
        <v>3396</v>
      </c>
      <c r="F1027" s="650" t="s">
        <v>3363</v>
      </c>
      <c r="G1027" s="650" t="s">
        <v>3453</v>
      </c>
      <c r="H1027" s="650" t="s">
        <v>597</v>
      </c>
      <c r="I1027" s="650" t="s">
        <v>886</v>
      </c>
      <c r="J1027" s="650" t="s">
        <v>3454</v>
      </c>
      <c r="K1027" s="650" t="s">
        <v>3455</v>
      </c>
      <c r="L1027" s="651">
        <v>56.01</v>
      </c>
      <c r="M1027" s="651">
        <v>448.08</v>
      </c>
      <c r="N1027" s="650">
        <v>8</v>
      </c>
      <c r="O1027" s="731">
        <v>2</v>
      </c>
      <c r="P1027" s="651">
        <v>448.08</v>
      </c>
      <c r="Q1027" s="666">
        <v>1</v>
      </c>
      <c r="R1027" s="650">
        <v>8</v>
      </c>
      <c r="S1027" s="666">
        <v>1</v>
      </c>
      <c r="T1027" s="731">
        <v>2</v>
      </c>
      <c r="U1027" s="689">
        <v>1</v>
      </c>
    </row>
    <row r="1028" spans="1:21" ht="14.4" customHeight="1" x14ac:dyDescent="0.3">
      <c r="A1028" s="649">
        <v>4</v>
      </c>
      <c r="B1028" s="650" t="s">
        <v>3038</v>
      </c>
      <c r="C1028" s="650">
        <v>89301042</v>
      </c>
      <c r="D1028" s="729" t="s">
        <v>5236</v>
      </c>
      <c r="E1028" s="730" t="s">
        <v>3396</v>
      </c>
      <c r="F1028" s="650" t="s">
        <v>3363</v>
      </c>
      <c r="G1028" s="650" t="s">
        <v>3456</v>
      </c>
      <c r="H1028" s="650" t="s">
        <v>597</v>
      </c>
      <c r="I1028" s="650" t="s">
        <v>1751</v>
      </c>
      <c r="J1028" s="650" t="s">
        <v>1752</v>
      </c>
      <c r="K1028" s="650" t="s">
        <v>3534</v>
      </c>
      <c r="L1028" s="651">
        <v>391.83</v>
      </c>
      <c r="M1028" s="651">
        <v>2350.98</v>
      </c>
      <c r="N1028" s="650">
        <v>6</v>
      </c>
      <c r="O1028" s="731">
        <v>1.5</v>
      </c>
      <c r="P1028" s="651">
        <v>783.66</v>
      </c>
      <c r="Q1028" s="666">
        <v>0.33333333333333331</v>
      </c>
      <c r="R1028" s="650">
        <v>2</v>
      </c>
      <c r="S1028" s="666">
        <v>0.33333333333333331</v>
      </c>
      <c r="T1028" s="731">
        <v>0.5</v>
      </c>
      <c r="U1028" s="689">
        <v>0.33333333333333331</v>
      </c>
    </row>
    <row r="1029" spans="1:21" ht="14.4" customHeight="1" x14ac:dyDescent="0.3">
      <c r="A1029" s="649">
        <v>4</v>
      </c>
      <c r="B1029" s="650" t="s">
        <v>3038</v>
      </c>
      <c r="C1029" s="650">
        <v>89301042</v>
      </c>
      <c r="D1029" s="729" t="s">
        <v>5236</v>
      </c>
      <c r="E1029" s="730" t="s">
        <v>3396</v>
      </c>
      <c r="F1029" s="650" t="s">
        <v>3363</v>
      </c>
      <c r="G1029" s="650" t="s">
        <v>3456</v>
      </c>
      <c r="H1029" s="650" t="s">
        <v>597</v>
      </c>
      <c r="I1029" s="650" t="s">
        <v>3457</v>
      </c>
      <c r="J1029" s="650" t="s">
        <v>1752</v>
      </c>
      <c r="K1029" s="650" t="s">
        <v>3458</v>
      </c>
      <c r="L1029" s="651">
        <v>0</v>
      </c>
      <c r="M1029" s="651">
        <v>0</v>
      </c>
      <c r="N1029" s="650">
        <v>41</v>
      </c>
      <c r="O1029" s="731">
        <v>9.5</v>
      </c>
      <c r="P1029" s="651">
        <v>0</v>
      </c>
      <c r="Q1029" s="666"/>
      <c r="R1029" s="650">
        <v>18</v>
      </c>
      <c r="S1029" s="666">
        <v>0.43902439024390244</v>
      </c>
      <c r="T1029" s="731">
        <v>3.5</v>
      </c>
      <c r="U1029" s="689">
        <v>0.36842105263157893</v>
      </c>
    </row>
    <row r="1030" spans="1:21" ht="14.4" customHeight="1" x14ac:dyDescent="0.3">
      <c r="A1030" s="649">
        <v>4</v>
      </c>
      <c r="B1030" s="650" t="s">
        <v>3038</v>
      </c>
      <c r="C1030" s="650">
        <v>89301042</v>
      </c>
      <c r="D1030" s="729" t="s">
        <v>5236</v>
      </c>
      <c r="E1030" s="730" t="s">
        <v>3396</v>
      </c>
      <c r="F1030" s="650" t="s">
        <v>3363</v>
      </c>
      <c r="G1030" s="650" t="s">
        <v>3456</v>
      </c>
      <c r="H1030" s="650" t="s">
        <v>597</v>
      </c>
      <c r="I1030" s="650" t="s">
        <v>4662</v>
      </c>
      <c r="J1030" s="650" t="s">
        <v>4322</v>
      </c>
      <c r="K1030" s="650" t="s">
        <v>4663</v>
      </c>
      <c r="L1030" s="651">
        <v>0</v>
      </c>
      <c r="M1030" s="651">
        <v>0</v>
      </c>
      <c r="N1030" s="650">
        <v>1</v>
      </c>
      <c r="O1030" s="731">
        <v>1</v>
      </c>
      <c r="P1030" s="651"/>
      <c r="Q1030" s="666"/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4</v>
      </c>
      <c r="B1031" s="650" t="s">
        <v>3038</v>
      </c>
      <c r="C1031" s="650">
        <v>89301042</v>
      </c>
      <c r="D1031" s="729" t="s">
        <v>5236</v>
      </c>
      <c r="E1031" s="730" t="s">
        <v>3396</v>
      </c>
      <c r="F1031" s="650" t="s">
        <v>3363</v>
      </c>
      <c r="G1031" s="650" t="s">
        <v>3456</v>
      </c>
      <c r="H1031" s="650" t="s">
        <v>597</v>
      </c>
      <c r="I1031" s="650" t="s">
        <v>3535</v>
      </c>
      <c r="J1031" s="650" t="s">
        <v>1752</v>
      </c>
      <c r="K1031" s="650" t="s">
        <v>3534</v>
      </c>
      <c r="L1031" s="651">
        <v>391.83</v>
      </c>
      <c r="M1031" s="651">
        <v>5877.45</v>
      </c>
      <c r="N1031" s="650">
        <v>15</v>
      </c>
      <c r="O1031" s="731">
        <v>3.5</v>
      </c>
      <c r="P1031" s="651">
        <v>5877.45</v>
      </c>
      <c r="Q1031" s="666">
        <v>1</v>
      </c>
      <c r="R1031" s="650">
        <v>15</v>
      </c>
      <c r="S1031" s="666">
        <v>1</v>
      </c>
      <c r="T1031" s="731">
        <v>3.5</v>
      </c>
      <c r="U1031" s="689">
        <v>1</v>
      </c>
    </row>
    <row r="1032" spans="1:21" ht="14.4" customHeight="1" x14ac:dyDescent="0.3">
      <c r="A1032" s="649">
        <v>4</v>
      </c>
      <c r="B1032" s="650" t="s">
        <v>3038</v>
      </c>
      <c r="C1032" s="650">
        <v>89301042</v>
      </c>
      <c r="D1032" s="729" t="s">
        <v>5236</v>
      </c>
      <c r="E1032" s="730" t="s">
        <v>3396</v>
      </c>
      <c r="F1032" s="650" t="s">
        <v>3363</v>
      </c>
      <c r="G1032" s="650" t="s">
        <v>3456</v>
      </c>
      <c r="H1032" s="650" t="s">
        <v>597</v>
      </c>
      <c r="I1032" s="650" t="s">
        <v>3613</v>
      </c>
      <c r="J1032" s="650" t="s">
        <v>1752</v>
      </c>
      <c r="K1032" s="650" t="s">
        <v>3458</v>
      </c>
      <c r="L1032" s="651">
        <v>0</v>
      </c>
      <c r="M1032" s="651">
        <v>0</v>
      </c>
      <c r="N1032" s="650">
        <v>4</v>
      </c>
      <c r="O1032" s="731">
        <v>0.5</v>
      </c>
      <c r="P1032" s="651"/>
      <c r="Q1032" s="666"/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4</v>
      </c>
      <c r="B1033" s="650" t="s">
        <v>3038</v>
      </c>
      <c r="C1033" s="650">
        <v>89301042</v>
      </c>
      <c r="D1033" s="729" t="s">
        <v>5236</v>
      </c>
      <c r="E1033" s="730" t="s">
        <v>3396</v>
      </c>
      <c r="F1033" s="650" t="s">
        <v>3363</v>
      </c>
      <c r="G1033" s="650" t="s">
        <v>4664</v>
      </c>
      <c r="H1033" s="650" t="s">
        <v>597</v>
      </c>
      <c r="I1033" s="650" t="s">
        <v>4665</v>
      </c>
      <c r="J1033" s="650" t="s">
        <v>4666</v>
      </c>
      <c r="K1033" s="650" t="s">
        <v>4667</v>
      </c>
      <c r="L1033" s="651">
        <v>120.37</v>
      </c>
      <c r="M1033" s="651">
        <v>120.37</v>
      </c>
      <c r="N1033" s="650">
        <v>1</v>
      </c>
      <c r="O1033" s="731">
        <v>0.5</v>
      </c>
      <c r="P1033" s="651"/>
      <c r="Q1033" s="666">
        <v>0</v>
      </c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4</v>
      </c>
      <c r="B1034" s="650" t="s">
        <v>3038</v>
      </c>
      <c r="C1034" s="650">
        <v>89301042</v>
      </c>
      <c r="D1034" s="729" t="s">
        <v>5236</v>
      </c>
      <c r="E1034" s="730" t="s">
        <v>3396</v>
      </c>
      <c r="F1034" s="650" t="s">
        <v>3363</v>
      </c>
      <c r="G1034" s="650" t="s">
        <v>3440</v>
      </c>
      <c r="H1034" s="650" t="s">
        <v>1281</v>
      </c>
      <c r="I1034" s="650" t="s">
        <v>1448</v>
      </c>
      <c r="J1034" s="650" t="s">
        <v>1319</v>
      </c>
      <c r="K1034" s="650" t="s">
        <v>1449</v>
      </c>
      <c r="L1034" s="651">
        <v>625.29</v>
      </c>
      <c r="M1034" s="651">
        <v>1250.58</v>
      </c>
      <c r="N1034" s="650">
        <v>2</v>
      </c>
      <c r="O1034" s="731">
        <v>1.5</v>
      </c>
      <c r="P1034" s="651"/>
      <c r="Q1034" s="666">
        <v>0</v>
      </c>
      <c r="R1034" s="650"/>
      <c r="S1034" s="666">
        <v>0</v>
      </c>
      <c r="T1034" s="731"/>
      <c r="U1034" s="689">
        <v>0</v>
      </c>
    </row>
    <row r="1035" spans="1:21" ht="14.4" customHeight="1" x14ac:dyDescent="0.3">
      <c r="A1035" s="649">
        <v>4</v>
      </c>
      <c r="B1035" s="650" t="s">
        <v>3038</v>
      </c>
      <c r="C1035" s="650">
        <v>89301042</v>
      </c>
      <c r="D1035" s="729" t="s">
        <v>5236</v>
      </c>
      <c r="E1035" s="730" t="s">
        <v>3396</v>
      </c>
      <c r="F1035" s="650" t="s">
        <v>3363</v>
      </c>
      <c r="G1035" s="650" t="s">
        <v>3440</v>
      </c>
      <c r="H1035" s="650" t="s">
        <v>1281</v>
      </c>
      <c r="I1035" s="650" t="s">
        <v>1318</v>
      </c>
      <c r="J1035" s="650" t="s">
        <v>1319</v>
      </c>
      <c r="K1035" s="650" t="s">
        <v>1320</v>
      </c>
      <c r="L1035" s="651">
        <v>937.93</v>
      </c>
      <c r="M1035" s="651">
        <v>2813.79</v>
      </c>
      <c r="N1035" s="650">
        <v>3</v>
      </c>
      <c r="O1035" s="731">
        <v>1.5</v>
      </c>
      <c r="P1035" s="651">
        <v>1875.86</v>
      </c>
      <c r="Q1035" s="666">
        <v>0.66666666666666663</v>
      </c>
      <c r="R1035" s="650">
        <v>2</v>
      </c>
      <c r="S1035" s="666">
        <v>0.66666666666666663</v>
      </c>
      <c r="T1035" s="731">
        <v>1</v>
      </c>
      <c r="U1035" s="689">
        <v>0.66666666666666663</v>
      </c>
    </row>
    <row r="1036" spans="1:21" ht="14.4" customHeight="1" x14ac:dyDescent="0.3">
      <c r="A1036" s="649">
        <v>4</v>
      </c>
      <c r="B1036" s="650" t="s">
        <v>3038</v>
      </c>
      <c r="C1036" s="650">
        <v>89301042</v>
      </c>
      <c r="D1036" s="729" t="s">
        <v>5236</v>
      </c>
      <c r="E1036" s="730" t="s">
        <v>3396</v>
      </c>
      <c r="F1036" s="650" t="s">
        <v>3363</v>
      </c>
      <c r="G1036" s="650" t="s">
        <v>3767</v>
      </c>
      <c r="H1036" s="650" t="s">
        <v>1281</v>
      </c>
      <c r="I1036" s="650" t="s">
        <v>4223</v>
      </c>
      <c r="J1036" s="650" t="s">
        <v>1297</v>
      </c>
      <c r="K1036" s="650" t="s">
        <v>4224</v>
      </c>
      <c r="L1036" s="651">
        <v>193.26</v>
      </c>
      <c r="M1036" s="651">
        <v>386.52</v>
      </c>
      <c r="N1036" s="650">
        <v>2</v>
      </c>
      <c r="O1036" s="731">
        <v>1</v>
      </c>
      <c r="P1036" s="651"/>
      <c r="Q1036" s="666">
        <v>0</v>
      </c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4</v>
      </c>
      <c r="B1037" s="650" t="s">
        <v>3038</v>
      </c>
      <c r="C1037" s="650">
        <v>89301042</v>
      </c>
      <c r="D1037" s="729" t="s">
        <v>5236</v>
      </c>
      <c r="E1037" s="730" t="s">
        <v>3396</v>
      </c>
      <c r="F1037" s="650" t="s">
        <v>3363</v>
      </c>
      <c r="G1037" s="650" t="s">
        <v>3459</v>
      </c>
      <c r="H1037" s="650" t="s">
        <v>597</v>
      </c>
      <c r="I1037" s="650" t="s">
        <v>3460</v>
      </c>
      <c r="J1037" s="650" t="s">
        <v>3461</v>
      </c>
      <c r="K1037" s="650" t="s">
        <v>1768</v>
      </c>
      <c r="L1037" s="651">
        <v>97.97</v>
      </c>
      <c r="M1037" s="651">
        <v>587.81999999999994</v>
      </c>
      <c r="N1037" s="650">
        <v>6</v>
      </c>
      <c r="O1037" s="731">
        <v>4.5</v>
      </c>
      <c r="P1037" s="651">
        <v>391.88</v>
      </c>
      <c r="Q1037" s="666">
        <v>0.66666666666666674</v>
      </c>
      <c r="R1037" s="650">
        <v>4</v>
      </c>
      <c r="S1037" s="666">
        <v>0.66666666666666663</v>
      </c>
      <c r="T1037" s="731">
        <v>2.5</v>
      </c>
      <c r="U1037" s="689">
        <v>0.55555555555555558</v>
      </c>
    </row>
    <row r="1038" spans="1:21" ht="14.4" customHeight="1" x14ac:dyDescent="0.3">
      <c r="A1038" s="649">
        <v>4</v>
      </c>
      <c r="B1038" s="650" t="s">
        <v>3038</v>
      </c>
      <c r="C1038" s="650">
        <v>89301042</v>
      </c>
      <c r="D1038" s="729" t="s">
        <v>5236</v>
      </c>
      <c r="E1038" s="730" t="s">
        <v>3396</v>
      </c>
      <c r="F1038" s="650" t="s">
        <v>3363</v>
      </c>
      <c r="G1038" s="650" t="s">
        <v>3459</v>
      </c>
      <c r="H1038" s="650" t="s">
        <v>597</v>
      </c>
      <c r="I1038" s="650" t="s">
        <v>3462</v>
      </c>
      <c r="J1038" s="650" t="s">
        <v>3461</v>
      </c>
      <c r="K1038" s="650" t="s">
        <v>759</v>
      </c>
      <c r="L1038" s="651">
        <v>314.89999999999998</v>
      </c>
      <c r="M1038" s="651">
        <v>3778.8</v>
      </c>
      <c r="N1038" s="650">
        <v>12</v>
      </c>
      <c r="O1038" s="731">
        <v>7.5</v>
      </c>
      <c r="P1038" s="651">
        <v>1889.4</v>
      </c>
      <c r="Q1038" s="666">
        <v>0.5</v>
      </c>
      <c r="R1038" s="650">
        <v>6</v>
      </c>
      <c r="S1038" s="666">
        <v>0.5</v>
      </c>
      <c r="T1038" s="731">
        <v>3</v>
      </c>
      <c r="U1038" s="689">
        <v>0.4</v>
      </c>
    </row>
    <row r="1039" spans="1:21" ht="14.4" customHeight="1" x14ac:dyDescent="0.3">
      <c r="A1039" s="649">
        <v>4</v>
      </c>
      <c r="B1039" s="650" t="s">
        <v>3038</v>
      </c>
      <c r="C1039" s="650">
        <v>89301042</v>
      </c>
      <c r="D1039" s="729" t="s">
        <v>5236</v>
      </c>
      <c r="E1039" s="730" t="s">
        <v>3396</v>
      </c>
      <c r="F1039" s="650" t="s">
        <v>3363</v>
      </c>
      <c r="G1039" s="650" t="s">
        <v>3459</v>
      </c>
      <c r="H1039" s="650" t="s">
        <v>597</v>
      </c>
      <c r="I1039" s="650" t="s">
        <v>757</v>
      </c>
      <c r="J1039" s="650" t="s">
        <v>758</v>
      </c>
      <c r="K1039" s="650" t="s">
        <v>3513</v>
      </c>
      <c r="L1039" s="651">
        <v>314.89999999999998</v>
      </c>
      <c r="M1039" s="651">
        <v>629.79999999999995</v>
      </c>
      <c r="N1039" s="650">
        <v>2</v>
      </c>
      <c r="O1039" s="731">
        <v>1.5</v>
      </c>
      <c r="P1039" s="651"/>
      <c r="Q1039" s="666">
        <v>0</v>
      </c>
      <c r="R1039" s="650"/>
      <c r="S1039" s="666">
        <v>0</v>
      </c>
      <c r="T1039" s="731"/>
      <c r="U1039" s="689">
        <v>0</v>
      </c>
    </row>
    <row r="1040" spans="1:21" ht="14.4" customHeight="1" x14ac:dyDescent="0.3">
      <c r="A1040" s="649">
        <v>4</v>
      </c>
      <c r="B1040" s="650" t="s">
        <v>3038</v>
      </c>
      <c r="C1040" s="650">
        <v>89301042</v>
      </c>
      <c r="D1040" s="729" t="s">
        <v>5236</v>
      </c>
      <c r="E1040" s="730" t="s">
        <v>3396</v>
      </c>
      <c r="F1040" s="650" t="s">
        <v>3363</v>
      </c>
      <c r="G1040" s="650" t="s">
        <v>3567</v>
      </c>
      <c r="H1040" s="650" t="s">
        <v>597</v>
      </c>
      <c r="I1040" s="650" t="s">
        <v>3568</v>
      </c>
      <c r="J1040" s="650" t="s">
        <v>723</v>
      </c>
      <c r="K1040" s="650" t="s">
        <v>3569</v>
      </c>
      <c r="L1040" s="651">
        <v>0</v>
      </c>
      <c r="M1040" s="651">
        <v>0</v>
      </c>
      <c r="N1040" s="650">
        <v>2</v>
      </c>
      <c r="O1040" s="731">
        <v>1.5</v>
      </c>
      <c r="P1040" s="651"/>
      <c r="Q1040" s="666"/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4</v>
      </c>
      <c r="B1041" s="650" t="s">
        <v>3038</v>
      </c>
      <c r="C1041" s="650">
        <v>89301042</v>
      </c>
      <c r="D1041" s="729" t="s">
        <v>5236</v>
      </c>
      <c r="E1041" s="730" t="s">
        <v>3396</v>
      </c>
      <c r="F1041" s="650" t="s">
        <v>3363</v>
      </c>
      <c r="G1041" s="650" t="s">
        <v>3514</v>
      </c>
      <c r="H1041" s="650" t="s">
        <v>1281</v>
      </c>
      <c r="I1041" s="650" t="s">
        <v>4668</v>
      </c>
      <c r="J1041" s="650" t="s">
        <v>1283</v>
      </c>
      <c r="K1041" s="650" t="s">
        <v>4669</v>
      </c>
      <c r="L1041" s="651">
        <v>48.98</v>
      </c>
      <c r="M1041" s="651">
        <v>97.96</v>
      </c>
      <c r="N1041" s="650">
        <v>2</v>
      </c>
      <c r="O1041" s="731">
        <v>0.5</v>
      </c>
      <c r="P1041" s="651">
        <v>97.96</v>
      </c>
      <c r="Q1041" s="666">
        <v>1</v>
      </c>
      <c r="R1041" s="650">
        <v>2</v>
      </c>
      <c r="S1041" s="666">
        <v>1</v>
      </c>
      <c r="T1041" s="731">
        <v>0.5</v>
      </c>
      <c r="U1041" s="689">
        <v>1</v>
      </c>
    </row>
    <row r="1042" spans="1:21" ht="14.4" customHeight="1" x14ac:dyDescent="0.3">
      <c r="A1042" s="649">
        <v>4</v>
      </c>
      <c r="B1042" s="650" t="s">
        <v>3038</v>
      </c>
      <c r="C1042" s="650">
        <v>89301042</v>
      </c>
      <c r="D1042" s="729" t="s">
        <v>5236</v>
      </c>
      <c r="E1042" s="730" t="s">
        <v>3396</v>
      </c>
      <c r="F1042" s="650" t="s">
        <v>3363</v>
      </c>
      <c r="G1042" s="650" t="s">
        <v>3418</v>
      </c>
      <c r="H1042" s="650" t="s">
        <v>597</v>
      </c>
      <c r="I1042" s="650" t="s">
        <v>804</v>
      </c>
      <c r="J1042" s="650" t="s">
        <v>805</v>
      </c>
      <c r="K1042" s="650" t="s">
        <v>806</v>
      </c>
      <c r="L1042" s="651">
        <v>56.69</v>
      </c>
      <c r="M1042" s="651">
        <v>623.58999999999992</v>
      </c>
      <c r="N1042" s="650">
        <v>11</v>
      </c>
      <c r="O1042" s="731">
        <v>7</v>
      </c>
      <c r="P1042" s="651">
        <v>170.07</v>
      </c>
      <c r="Q1042" s="666">
        <v>0.27272727272727276</v>
      </c>
      <c r="R1042" s="650">
        <v>3</v>
      </c>
      <c r="S1042" s="666">
        <v>0.27272727272727271</v>
      </c>
      <c r="T1042" s="731">
        <v>2.5</v>
      </c>
      <c r="U1042" s="689">
        <v>0.35714285714285715</v>
      </c>
    </row>
    <row r="1043" spans="1:21" ht="14.4" customHeight="1" x14ac:dyDescent="0.3">
      <c r="A1043" s="649">
        <v>4</v>
      </c>
      <c r="B1043" s="650" t="s">
        <v>3038</v>
      </c>
      <c r="C1043" s="650">
        <v>89301042</v>
      </c>
      <c r="D1043" s="729" t="s">
        <v>5236</v>
      </c>
      <c r="E1043" s="730" t="s">
        <v>3396</v>
      </c>
      <c r="F1043" s="650" t="s">
        <v>3363</v>
      </c>
      <c r="G1043" s="650" t="s">
        <v>3515</v>
      </c>
      <c r="H1043" s="650" t="s">
        <v>1281</v>
      </c>
      <c r="I1043" s="650" t="s">
        <v>1461</v>
      </c>
      <c r="J1043" s="650" t="s">
        <v>1462</v>
      </c>
      <c r="K1043" s="650" t="s">
        <v>1463</v>
      </c>
      <c r="L1043" s="651">
        <v>140.03</v>
      </c>
      <c r="M1043" s="651">
        <v>1400.3000000000002</v>
      </c>
      <c r="N1043" s="650">
        <v>10</v>
      </c>
      <c r="O1043" s="731">
        <v>5</v>
      </c>
      <c r="P1043" s="651">
        <v>700.15</v>
      </c>
      <c r="Q1043" s="666">
        <v>0.49999999999999994</v>
      </c>
      <c r="R1043" s="650">
        <v>5</v>
      </c>
      <c r="S1043" s="666">
        <v>0.5</v>
      </c>
      <c r="T1043" s="731">
        <v>2.5</v>
      </c>
      <c r="U1043" s="689">
        <v>0.5</v>
      </c>
    </row>
    <row r="1044" spans="1:21" ht="14.4" customHeight="1" x14ac:dyDescent="0.3">
      <c r="A1044" s="649">
        <v>4</v>
      </c>
      <c r="B1044" s="650" t="s">
        <v>3038</v>
      </c>
      <c r="C1044" s="650">
        <v>89301042</v>
      </c>
      <c r="D1044" s="729" t="s">
        <v>5236</v>
      </c>
      <c r="E1044" s="730" t="s">
        <v>3396</v>
      </c>
      <c r="F1044" s="650" t="s">
        <v>3363</v>
      </c>
      <c r="G1044" s="650" t="s">
        <v>3431</v>
      </c>
      <c r="H1044" s="650" t="s">
        <v>597</v>
      </c>
      <c r="I1044" s="650" t="s">
        <v>2612</v>
      </c>
      <c r="J1044" s="650" t="s">
        <v>2613</v>
      </c>
      <c r="K1044" s="650" t="s">
        <v>3432</v>
      </c>
      <c r="L1044" s="651">
        <v>0</v>
      </c>
      <c r="M1044" s="651">
        <v>0</v>
      </c>
      <c r="N1044" s="650">
        <v>1</v>
      </c>
      <c r="O1044" s="731">
        <v>0.5</v>
      </c>
      <c r="P1044" s="651">
        <v>0</v>
      </c>
      <c r="Q1044" s="666"/>
      <c r="R1044" s="650">
        <v>1</v>
      </c>
      <c r="S1044" s="666">
        <v>1</v>
      </c>
      <c r="T1044" s="731">
        <v>0.5</v>
      </c>
      <c r="U1044" s="689">
        <v>1</v>
      </c>
    </row>
    <row r="1045" spans="1:21" ht="14.4" customHeight="1" x14ac:dyDescent="0.3">
      <c r="A1045" s="649">
        <v>4</v>
      </c>
      <c r="B1045" s="650" t="s">
        <v>3038</v>
      </c>
      <c r="C1045" s="650">
        <v>89301042</v>
      </c>
      <c r="D1045" s="729" t="s">
        <v>5236</v>
      </c>
      <c r="E1045" s="730" t="s">
        <v>3396</v>
      </c>
      <c r="F1045" s="650" t="s">
        <v>3363</v>
      </c>
      <c r="G1045" s="650" t="s">
        <v>3541</v>
      </c>
      <c r="H1045" s="650" t="s">
        <v>597</v>
      </c>
      <c r="I1045" s="650" t="s">
        <v>3542</v>
      </c>
      <c r="J1045" s="650" t="s">
        <v>2141</v>
      </c>
      <c r="K1045" s="650" t="s">
        <v>3543</v>
      </c>
      <c r="L1045" s="651">
        <v>116.52</v>
      </c>
      <c r="M1045" s="651">
        <v>349.56</v>
      </c>
      <c r="N1045" s="650">
        <v>3</v>
      </c>
      <c r="O1045" s="731">
        <v>1</v>
      </c>
      <c r="P1045" s="651">
        <v>349.56</v>
      </c>
      <c r="Q1045" s="666">
        <v>1</v>
      </c>
      <c r="R1045" s="650">
        <v>3</v>
      </c>
      <c r="S1045" s="666">
        <v>1</v>
      </c>
      <c r="T1045" s="731">
        <v>1</v>
      </c>
      <c r="U1045" s="689">
        <v>1</v>
      </c>
    </row>
    <row r="1046" spans="1:21" ht="14.4" customHeight="1" x14ac:dyDescent="0.3">
      <c r="A1046" s="649">
        <v>4</v>
      </c>
      <c r="B1046" s="650" t="s">
        <v>3038</v>
      </c>
      <c r="C1046" s="650">
        <v>89301042</v>
      </c>
      <c r="D1046" s="729" t="s">
        <v>5236</v>
      </c>
      <c r="E1046" s="730" t="s">
        <v>3396</v>
      </c>
      <c r="F1046" s="650" t="s">
        <v>3363</v>
      </c>
      <c r="G1046" s="650" t="s">
        <v>3433</v>
      </c>
      <c r="H1046" s="650" t="s">
        <v>597</v>
      </c>
      <c r="I1046" s="650" t="s">
        <v>3008</v>
      </c>
      <c r="J1046" s="650" t="s">
        <v>1138</v>
      </c>
      <c r="K1046" s="650" t="s">
        <v>3434</v>
      </c>
      <c r="L1046" s="651">
        <v>127.5</v>
      </c>
      <c r="M1046" s="651">
        <v>127.5</v>
      </c>
      <c r="N1046" s="650">
        <v>1</v>
      </c>
      <c r="O1046" s="731">
        <v>1</v>
      </c>
      <c r="P1046" s="651"/>
      <c r="Q1046" s="666">
        <v>0</v>
      </c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4</v>
      </c>
      <c r="B1047" s="650" t="s">
        <v>3038</v>
      </c>
      <c r="C1047" s="650">
        <v>89301042</v>
      </c>
      <c r="D1047" s="729" t="s">
        <v>5236</v>
      </c>
      <c r="E1047" s="730" t="s">
        <v>3396</v>
      </c>
      <c r="F1047" s="650" t="s">
        <v>3363</v>
      </c>
      <c r="G1047" s="650" t="s">
        <v>3480</v>
      </c>
      <c r="H1047" s="650" t="s">
        <v>597</v>
      </c>
      <c r="I1047" s="650" t="s">
        <v>808</v>
      </c>
      <c r="J1047" s="650" t="s">
        <v>3481</v>
      </c>
      <c r="K1047" s="650" t="s">
        <v>3482</v>
      </c>
      <c r="L1047" s="651">
        <v>0</v>
      </c>
      <c r="M1047" s="651">
        <v>0</v>
      </c>
      <c r="N1047" s="650">
        <v>1</v>
      </c>
      <c r="O1047" s="731">
        <v>1</v>
      </c>
      <c r="P1047" s="651">
        <v>0</v>
      </c>
      <c r="Q1047" s="666"/>
      <c r="R1047" s="650">
        <v>1</v>
      </c>
      <c r="S1047" s="666">
        <v>1</v>
      </c>
      <c r="T1047" s="731">
        <v>1</v>
      </c>
      <c r="U1047" s="689">
        <v>1</v>
      </c>
    </row>
    <row r="1048" spans="1:21" ht="14.4" customHeight="1" x14ac:dyDescent="0.3">
      <c r="A1048" s="649">
        <v>4</v>
      </c>
      <c r="B1048" s="650" t="s">
        <v>3038</v>
      </c>
      <c r="C1048" s="650">
        <v>89301042</v>
      </c>
      <c r="D1048" s="729" t="s">
        <v>5236</v>
      </c>
      <c r="E1048" s="730" t="s">
        <v>3396</v>
      </c>
      <c r="F1048" s="650" t="s">
        <v>3363</v>
      </c>
      <c r="G1048" s="650" t="s">
        <v>3516</v>
      </c>
      <c r="H1048" s="650" t="s">
        <v>597</v>
      </c>
      <c r="I1048" s="650" t="s">
        <v>761</v>
      </c>
      <c r="J1048" s="650" t="s">
        <v>762</v>
      </c>
      <c r="K1048" s="650" t="s">
        <v>4670</v>
      </c>
      <c r="L1048" s="651">
        <v>219.94</v>
      </c>
      <c r="M1048" s="651">
        <v>219.94</v>
      </c>
      <c r="N1048" s="650">
        <v>1</v>
      </c>
      <c r="O1048" s="731">
        <v>0.5</v>
      </c>
      <c r="P1048" s="651">
        <v>219.94</v>
      </c>
      <c r="Q1048" s="666">
        <v>1</v>
      </c>
      <c r="R1048" s="650">
        <v>1</v>
      </c>
      <c r="S1048" s="666">
        <v>1</v>
      </c>
      <c r="T1048" s="731">
        <v>0.5</v>
      </c>
      <c r="U1048" s="689">
        <v>1</v>
      </c>
    </row>
    <row r="1049" spans="1:21" ht="14.4" customHeight="1" x14ac:dyDescent="0.3">
      <c r="A1049" s="649">
        <v>4</v>
      </c>
      <c r="B1049" s="650" t="s">
        <v>3038</v>
      </c>
      <c r="C1049" s="650">
        <v>89301042</v>
      </c>
      <c r="D1049" s="729" t="s">
        <v>5236</v>
      </c>
      <c r="E1049" s="730" t="s">
        <v>3396</v>
      </c>
      <c r="F1049" s="650" t="s">
        <v>3363</v>
      </c>
      <c r="G1049" s="650" t="s">
        <v>4671</v>
      </c>
      <c r="H1049" s="650" t="s">
        <v>597</v>
      </c>
      <c r="I1049" s="650" t="s">
        <v>4672</v>
      </c>
      <c r="J1049" s="650" t="s">
        <v>4673</v>
      </c>
      <c r="K1049" s="650" t="s">
        <v>4674</v>
      </c>
      <c r="L1049" s="651">
        <v>94.72</v>
      </c>
      <c r="M1049" s="651">
        <v>2841.5999999999995</v>
      </c>
      <c r="N1049" s="650">
        <v>30</v>
      </c>
      <c r="O1049" s="731">
        <v>8.5</v>
      </c>
      <c r="P1049" s="651">
        <v>284.15999999999997</v>
      </c>
      <c r="Q1049" s="666">
        <v>0.1</v>
      </c>
      <c r="R1049" s="650">
        <v>3</v>
      </c>
      <c r="S1049" s="666">
        <v>0.1</v>
      </c>
      <c r="T1049" s="731">
        <v>0.5</v>
      </c>
      <c r="U1049" s="689">
        <v>5.8823529411764705E-2</v>
      </c>
    </row>
    <row r="1050" spans="1:21" ht="14.4" customHeight="1" x14ac:dyDescent="0.3">
      <c r="A1050" s="649">
        <v>4</v>
      </c>
      <c r="B1050" s="650" t="s">
        <v>3038</v>
      </c>
      <c r="C1050" s="650">
        <v>89301042</v>
      </c>
      <c r="D1050" s="729" t="s">
        <v>5236</v>
      </c>
      <c r="E1050" s="730" t="s">
        <v>3396</v>
      </c>
      <c r="F1050" s="650" t="s">
        <v>3363</v>
      </c>
      <c r="G1050" s="650" t="s">
        <v>3544</v>
      </c>
      <c r="H1050" s="650" t="s">
        <v>597</v>
      </c>
      <c r="I1050" s="650" t="s">
        <v>4234</v>
      </c>
      <c r="J1050" s="650" t="s">
        <v>4235</v>
      </c>
      <c r="K1050" s="650" t="s">
        <v>899</v>
      </c>
      <c r="L1050" s="651">
        <v>0</v>
      </c>
      <c r="M1050" s="651">
        <v>0</v>
      </c>
      <c r="N1050" s="650">
        <v>1</v>
      </c>
      <c r="O1050" s="731">
        <v>0.5</v>
      </c>
      <c r="P1050" s="651">
        <v>0</v>
      </c>
      <c r="Q1050" s="666"/>
      <c r="R1050" s="650">
        <v>1</v>
      </c>
      <c r="S1050" s="666">
        <v>1</v>
      </c>
      <c r="T1050" s="731">
        <v>0.5</v>
      </c>
      <c r="U1050" s="689">
        <v>1</v>
      </c>
    </row>
    <row r="1051" spans="1:21" ht="14.4" customHeight="1" x14ac:dyDescent="0.3">
      <c r="A1051" s="649">
        <v>4</v>
      </c>
      <c r="B1051" s="650" t="s">
        <v>3038</v>
      </c>
      <c r="C1051" s="650">
        <v>89301042</v>
      </c>
      <c r="D1051" s="729" t="s">
        <v>5236</v>
      </c>
      <c r="E1051" s="730" t="s">
        <v>3396</v>
      </c>
      <c r="F1051" s="650" t="s">
        <v>3364</v>
      </c>
      <c r="G1051" s="650" t="s">
        <v>3463</v>
      </c>
      <c r="H1051" s="650" t="s">
        <v>597</v>
      </c>
      <c r="I1051" s="650" t="s">
        <v>3503</v>
      </c>
      <c r="J1051" s="650" t="s">
        <v>3465</v>
      </c>
      <c r="K1051" s="650"/>
      <c r="L1051" s="651">
        <v>0</v>
      </c>
      <c r="M1051" s="651">
        <v>0</v>
      </c>
      <c r="N1051" s="650">
        <v>3</v>
      </c>
      <c r="O1051" s="731">
        <v>2</v>
      </c>
      <c r="P1051" s="651">
        <v>0</v>
      </c>
      <c r="Q1051" s="666"/>
      <c r="R1051" s="650">
        <v>3</v>
      </c>
      <c r="S1051" s="666">
        <v>1</v>
      </c>
      <c r="T1051" s="731">
        <v>2</v>
      </c>
      <c r="U1051" s="689">
        <v>1</v>
      </c>
    </row>
    <row r="1052" spans="1:21" ht="14.4" customHeight="1" x14ac:dyDescent="0.3">
      <c r="A1052" s="649">
        <v>4</v>
      </c>
      <c r="B1052" s="650" t="s">
        <v>3038</v>
      </c>
      <c r="C1052" s="650">
        <v>89301042</v>
      </c>
      <c r="D1052" s="729" t="s">
        <v>5236</v>
      </c>
      <c r="E1052" s="730" t="s">
        <v>3396</v>
      </c>
      <c r="F1052" s="650" t="s">
        <v>3364</v>
      </c>
      <c r="G1052" s="650" t="s">
        <v>3463</v>
      </c>
      <c r="H1052" s="650" t="s">
        <v>597</v>
      </c>
      <c r="I1052" s="650" t="s">
        <v>3464</v>
      </c>
      <c r="J1052" s="650" t="s">
        <v>3465</v>
      </c>
      <c r="K1052" s="650"/>
      <c r="L1052" s="651">
        <v>0</v>
      </c>
      <c r="M1052" s="651">
        <v>0</v>
      </c>
      <c r="N1052" s="650">
        <v>5</v>
      </c>
      <c r="O1052" s="731">
        <v>4</v>
      </c>
      <c r="P1052" s="651">
        <v>0</v>
      </c>
      <c r="Q1052" s="666"/>
      <c r="R1052" s="650">
        <v>5</v>
      </c>
      <c r="S1052" s="666">
        <v>1</v>
      </c>
      <c r="T1052" s="731">
        <v>4</v>
      </c>
      <c r="U1052" s="689">
        <v>1</v>
      </c>
    </row>
    <row r="1053" spans="1:21" ht="14.4" customHeight="1" x14ac:dyDescent="0.3">
      <c r="A1053" s="649">
        <v>4</v>
      </c>
      <c r="B1053" s="650" t="s">
        <v>3038</v>
      </c>
      <c r="C1053" s="650">
        <v>89301042</v>
      </c>
      <c r="D1053" s="729" t="s">
        <v>5236</v>
      </c>
      <c r="E1053" s="730" t="s">
        <v>3396</v>
      </c>
      <c r="F1053" s="650" t="s">
        <v>3365</v>
      </c>
      <c r="G1053" s="650" t="s">
        <v>3678</v>
      </c>
      <c r="H1053" s="650" t="s">
        <v>597</v>
      </c>
      <c r="I1053" s="650" t="s">
        <v>3679</v>
      </c>
      <c r="J1053" s="650" t="s">
        <v>3807</v>
      </c>
      <c r="K1053" s="650" t="s">
        <v>3808</v>
      </c>
      <c r="L1053" s="651">
        <v>410</v>
      </c>
      <c r="M1053" s="651">
        <v>2870</v>
      </c>
      <c r="N1053" s="650">
        <v>7</v>
      </c>
      <c r="O1053" s="731">
        <v>7</v>
      </c>
      <c r="P1053" s="651">
        <v>2870</v>
      </c>
      <c r="Q1053" s="666">
        <v>1</v>
      </c>
      <c r="R1053" s="650">
        <v>7</v>
      </c>
      <c r="S1053" s="666">
        <v>1</v>
      </c>
      <c r="T1053" s="731">
        <v>7</v>
      </c>
      <c r="U1053" s="689">
        <v>1</v>
      </c>
    </row>
    <row r="1054" spans="1:21" ht="14.4" customHeight="1" x14ac:dyDescent="0.3">
      <c r="A1054" s="649">
        <v>4</v>
      </c>
      <c r="B1054" s="650" t="s">
        <v>3038</v>
      </c>
      <c r="C1054" s="650">
        <v>89301042</v>
      </c>
      <c r="D1054" s="729" t="s">
        <v>5236</v>
      </c>
      <c r="E1054" s="730" t="s">
        <v>3396</v>
      </c>
      <c r="F1054" s="650" t="s">
        <v>3365</v>
      </c>
      <c r="G1054" s="650" t="s">
        <v>3678</v>
      </c>
      <c r="H1054" s="650" t="s">
        <v>597</v>
      </c>
      <c r="I1054" s="650" t="s">
        <v>3679</v>
      </c>
      <c r="J1054" s="650" t="s">
        <v>3680</v>
      </c>
      <c r="K1054" s="650" t="s">
        <v>3681</v>
      </c>
      <c r="L1054" s="651">
        <v>410</v>
      </c>
      <c r="M1054" s="651">
        <v>13940</v>
      </c>
      <c r="N1054" s="650">
        <v>34</v>
      </c>
      <c r="O1054" s="731">
        <v>34</v>
      </c>
      <c r="P1054" s="651">
        <v>13940</v>
      </c>
      <c r="Q1054" s="666">
        <v>1</v>
      </c>
      <c r="R1054" s="650">
        <v>34</v>
      </c>
      <c r="S1054" s="666">
        <v>1</v>
      </c>
      <c r="T1054" s="731">
        <v>34</v>
      </c>
      <c r="U1054" s="689">
        <v>1</v>
      </c>
    </row>
    <row r="1055" spans="1:21" ht="14.4" customHeight="1" x14ac:dyDescent="0.3">
      <c r="A1055" s="649">
        <v>4</v>
      </c>
      <c r="B1055" s="650" t="s">
        <v>3038</v>
      </c>
      <c r="C1055" s="650">
        <v>89301042</v>
      </c>
      <c r="D1055" s="729" t="s">
        <v>5236</v>
      </c>
      <c r="E1055" s="730" t="s">
        <v>3396</v>
      </c>
      <c r="F1055" s="650" t="s">
        <v>3365</v>
      </c>
      <c r="G1055" s="650" t="s">
        <v>3682</v>
      </c>
      <c r="H1055" s="650" t="s">
        <v>597</v>
      </c>
      <c r="I1055" s="650" t="s">
        <v>3689</v>
      </c>
      <c r="J1055" s="650" t="s">
        <v>3690</v>
      </c>
      <c r="K1055" s="650" t="s">
        <v>3691</v>
      </c>
      <c r="L1055" s="651">
        <v>175.15</v>
      </c>
      <c r="M1055" s="651">
        <v>350.3</v>
      </c>
      <c r="N1055" s="650">
        <v>2</v>
      </c>
      <c r="O1055" s="731">
        <v>1</v>
      </c>
      <c r="P1055" s="651">
        <v>350.3</v>
      </c>
      <c r="Q1055" s="666">
        <v>1</v>
      </c>
      <c r="R1055" s="650">
        <v>2</v>
      </c>
      <c r="S1055" s="666">
        <v>1</v>
      </c>
      <c r="T1055" s="731">
        <v>1</v>
      </c>
      <c r="U1055" s="689">
        <v>1</v>
      </c>
    </row>
    <row r="1056" spans="1:21" ht="14.4" customHeight="1" x14ac:dyDescent="0.3">
      <c r="A1056" s="649">
        <v>4</v>
      </c>
      <c r="B1056" s="650" t="s">
        <v>3038</v>
      </c>
      <c r="C1056" s="650">
        <v>89301042</v>
      </c>
      <c r="D1056" s="729" t="s">
        <v>5236</v>
      </c>
      <c r="E1056" s="730" t="s">
        <v>3396</v>
      </c>
      <c r="F1056" s="650" t="s">
        <v>3365</v>
      </c>
      <c r="G1056" s="650" t="s">
        <v>3682</v>
      </c>
      <c r="H1056" s="650" t="s">
        <v>597</v>
      </c>
      <c r="I1056" s="650" t="s">
        <v>3692</v>
      </c>
      <c r="J1056" s="650" t="s">
        <v>3690</v>
      </c>
      <c r="K1056" s="650" t="s">
        <v>3693</v>
      </c>
      <c r="L1056" s="651">
        <v>200</v>
      </c>
      <c r="M1056" s="651">
        <v>1600</v>
      </c>
      <c r="N1056" s="650">
        <v>8</v>
      </c>
      <c r="O1056" s="731">
        <v>6</v>
      </c>
      <c r="P1056" s="651">
        <v>1400</v>
      </c>
      <c r="Q1056" s="666">
        <v>0.875</v>
      </c>
      <c r="R1056" s="650">
        <v>7</v>
      </c>
      <c r="S1056" s="666">
        <v>0.875</v>
      </c>
      <c r="T1056" s="731">
        <v>5</v>
      </c>
      <c r="U1056" s="689">
        <v>0.83333333333333337</v>
      </c>
    </row>
    <row r="1057" spans="1:21" ht="14.4" customHeight="1" x14ac:dyDescent="0.3">
      <c r="A1057" s="649">
        <v>4</v>
      </c>
      <c r="B1057" s="650" t="s">
        <v>3038</v>
      </c>
      <c r="C1057" s="650">
        <v>89301042</v>
      </c>
      <c r="D1057" s="729" t="s">
        <v>5236</v>
      </c>
      <c r="E1057" s="730" t="s">
        <v>3396</v>
      </c>
      <c r="F1057" s="650" t="s">
        <v>3365</v>
      </c>
      <c r="G1057" s="650" t="s">
        <v>3466</v>
      </c>
      <c r="H1057" s="650" t="s">
        <v>597</v>
      </c>
      <c r="I1057" s="650" t="s">
        <v>3607</v>
      </c>
      <c r="J1057" s="650" t="s">
        <v>3608</v>
      </c>
      <c r="K1057" s="650" t="s">
        <v>3609</v>
      </c>
      <c r="L1057" s="651">
        <v>900</v>
      </c>
      <c r="M1057" s="651">
        <v>3600</v>
      </c>
      <c r="N1057" s="650">
        <v>4</v>
      </c>
      <c r="O1057" s="731">
        <v>4</v>
      </c>
      <c r="P1057" s="651">
        <v>3600</v>
      </c>
      <c r="Q1057" s="666">
        <v>1</v>
      </c>
      <c r="R1057" s="650">
        <v>4</v>
      </c>
      <c r="S1057" s="666">
        <v>1</v>
      </c>
      <c r="T1057" s="731">
        <v>4</v>
      </c>
      <c r="U1057" s="689">
        <v>1</v>
      </c>
    </row>
    <row r="1058" spans="1:21" ht="14.4" customHeight="1" x14ac:dyDescent="0.3">
      <c r="A1058" s="649">
        <v>4</v>
      </c>
      <c r="B1058" s="650" t="s">
        <v>3038</v>
      </c>
      <c r="C1058" s="650">
        <v>89301042</v>
      </c>
      <c r="D1058" s="729" t="s">
        <v>5236</v>
      </c>
      <c r="E1058" s="730" t="s">
        <v>3396</v>
      </c>
      <c r="F1058" s="650" t="s">
        <v>3365</v>
      </c>
      <c r="G1058" s="650" t="s">
        <v>3466</v>
      </c>
      <c r="H1058" s="650" t="s">
        <v>597</v>
      </c>
      <c r="I1058" s="650" t="s">
        <v>3716</v>
      </c>
      <c r="J1058" s="650" t="s">
        <v>3717</v>
      </c>
      <c r="K1058" s="650" t="s">
        <v>3718</v>
      </c>
      <c r="L1058" s="651">
        <v>378.48</v>
      </c>
      <c r="M1058" s="651">
        <v>756.96</v>
      </c>
      <c r="N1058" s="650">
        <v>2</v>
      </c>
      <c r="O1058" s="731">
        <v>2</v>
      </c>
      <c r="P1058" s="651">
        <v>756.96</v>
      </c>
      <c r="Q1058" s="666">
        <v>1</v>
      </c>
      <c r="R1058" s="650">
        <v>2</v>
      </c>
      <c r="S1058" s="666">
        <v>1</v>
      </c>
      <c r="T1058" s="731">
        <v>2</v>
      </c>
      <c r="U1058" s="689">
        <v>1</v>
      </c>
    </row>
    <row r="1059" spans="1:21" ht="14.4" customHeight="1" x14ac:dyDescent="0.3">
      <c r="A1059" s="649">
        <v>4</v>
      </c>
      <c r="B1059" s="650" t="s">
        <v>3038</v>
      </c>
      <c r="C1059" s="650">
        <v>89301042</v>
      </c>
      <c r="D1059" s="729" t="s">
        <v>5236</v>
      </c>
      <c r="E1059" s="730" t="s">
        <v>3396</v>
      </c>
      <c r="F1059" s="650" t="s">
        <v>3365</v>
      </c>
      <c r="G1059" s="650" t="s">
        <v>3466</v>
      </c>
      <c r="H1059" s="650" t="s">
        <v>597</v>
      </c>
      <c r="I1059" s="650" t="s">
        <v>4675</v>
      </c>
      <c r="J1059" s="650" t="s">
        <v>4676</v>
      </c>
      <c r="K1059" s="650" t="s">
        <v>4677</v>
      </c>
      <c r="L1059" s="651">
        <v>700</v>
      </c>
      <c r="M1059" s="651">
        <v>700</v>
      </c>
      <c r="N1059" s="650">
        <v>1</v>
      </c>
      <c r="O1059" s="731">
        <v>1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4</v>
      </c>
      <c r="B1060" s="650" t="s">
        <v>3038</v>
      </c>
      <c r="C1060" s="650">
        <v>89301042</v>
      </c>
      <c r="D1060" s="729" t="s">
        <v>5236</v>
      </c>
      <c r="E1060" s="730" t="s">
        <v>3397</v>
      </c>
      <c r="F1060" s="650" t="s">
        <v>3363</v>
      </c>
      <c r="G1060" s="650" t="s">
        <v>4678</v>
      </c>
      <c r="H1060" s="650" t="s">
        <v>597</v>
      </c>
      <c r="I1060" s="650" t="s">
        <v>4679</v>
      </c>
      <c r="J1060" s="650" t="s">
        <v>4680</v>
      </c>
      <c r="K1060" s="650" t="s">
        <v>4681</v>
      </c>
      <c r="L1060" s="651">
        <v>0</v>
      </c>
      <c r="M1060" s="651">
        <v>0</v>
      </c>
      <c r="N1060" s="650">
        <v>1</v>
      </c>
      <c r="O1060" s="731">
        <v>0.5</v>
      </c>
      <c r="P1060" s="651">
        <v>0</v>
      </c>
      <c r="Q1060" s="666"/>
      <c r="R1060" s="650">
        <v>1</v>
      </c>
      <c r="S1060" s="666">
        <v>1</v>
      </c>
      <c r="T1060" s="731">
        <v>0.5</v>
      </c>
      <c r="U1060" s="689">
        <v>1</v>
      </c>
    </row>
    <row r="1061" spans="1:21" ht="14.4" customHeight="1" x14ac:dyDescent="0.3">
      <c r="A1061" s="649">
        <v>4</v>
      </c>
      <c r="B1061" s="650" t="s">
        <v>3038</v>
      </c>
      <c r="C1061" s="650">
        <v>89301042</v>
      </c>
      <c r="D1061" s="729" t="s">
        <v>5236</v>
      </c>
      <c r="E1061" s="730" t="s">
        <v>3397</v>
      </c>
      <c r="F1061" s="650" t="s">
        <v>3363</v>
      </c>
      <c r="G1061" s="650" t="s">
        <v>4262</v>
      </c>
      <c r="H1061" s="650" t="s">
        <v>597</v>
      </c>
      <c r="I1061" s="650" t="s">
        <v>1088</v>
      </c>
      <c r="J1061" s="650" t="s">
        <v>670</v>
      </c>
      <c r="K1061" s="650" t="s">
        <v>4263</v>
      </c>
      <c r="L1061" s="651">
        <v>35.380000000000003</v>
      </c>
      <c r="M1061" s="651">
        <v>35.380000000000003</v>
      </c>
      <c r="N1061" s="650">
        <v>1</v>
      </c>
      <c r="O1061" s="731">
        <v>1</v>
      </c>
      <c r="P1061" s="651"/>
      <c r="Q1061" s="666">
        <v>0</v>
      </c>
      <c r="R1061" s="650"/>
      <c r="S1061" s="666">
        <v>0</v>
      </c>
      <c r="T1061" s="731"/>
      <c r="U1061" s="689">
        <v>0</v>
      </c>
    </row>
    <row r="1062" spans="1:21" ht="14.4" customHeight="1" x14ac:dyDescent="0.3">
      <c r="A1062" s="649">
        <v>4</v>
      </c>
      <c r="B1062" s="650" t="s">
        <v>3038</v>
      </c>
      <c r="C1062" s="650">
        <v>89301042</v>
      </c>
      <c r="D1062" s="729" t="s">
        <v>5236</v>
      </c>
      <c r="E1062" s="730" t="s">
        <v>3397</v>
      </c>
      <c r="F1062" s="650" t="s">
        <v>3363</v>
      </c>
      <c r="G1062" s="650" t="s">
        <v>3554</v>
      </c>
      <c r="H1062" s="650" t="s">
        <v>597</v>
      </c>
      <c r="I1062" s="650" t="s">
        <v>4682</v>
      </c>
      <c r="J1062" s="650" t="s">
        <v>4683</v>
      </c>
      <c r="K1062" s="650" t="s">
        <v>2025</v>
      </c>
      <c r="L1062" s="651">
        <v>125.46</v>
      </c>
      <c r="M1062" s="651">
        <v>250.92</v>
      </c>
      <c r="N1062" s="650">
        <v>2</v>
      </c>
      <c r="O1062" s="731">
        <v>0.5</v>
      </c>
      <c r="P1062" s="651">
        <v>250.92</v>
      </c>
      <c r="Q1062" s="666">
        <v>1</v>
      </c>
      <c r="R1062" s="650">
        <v>2</v>
      </c>
      <c r="S1062" s="666">
        <v>1</v>
      </c>
      <c r="T1062" s="731">
        <v>0.5</v>
      </c>
      <c r="U1062" s="689">
        <v>1</v>
      </c>
    </row>
    <row r="1063" spans="1:21" ht="14.4" customHeight="1" x14ac:dyDescent="0.3">
      <c r="A1063" s="649">
        <v>4</v>
      </c>
      <c r="B1063" s="650" t="s">
        <v>3038</v>
      </c>
      <c r="C1063" s="650">
        <v>89301042</v>
      </c>
      <c r="D1063" s="729" t="s">
        <v>5236</v>
      </c>
      <c r="E1063" s="730" t="s">
        <v>3397</v>
      </c>
      <c r="F1063" s="650" t="s">
        <v>3363</v>
      </c>
      <c r="G1063" s="650" t="s">
        <v>3554</v>
      </c>
      <c r="H1063" s="650" t="s">
        <v>597</v>
      </c>
      <c r="I1063" s="650" t="s">
        <v>4684</v>
      </c>
      <c r="J1063" s="650" t="s">
        <v>4683</v>
      </c>
      <c r="K1063" s="650" t="s">
        <v>3168</v>
      </c>
      <c r="L1063" s="651">
        <v>0</v>
      </c>
      <c r="M1063" s="651">
        <v>0</v>
      </c>
      <c r="N1063" s="650">
        <v>3</v>
      </c>
      <c r="O1063" s="731">
        <v>1</v>
      </c>
      <c r="P1063" s="651">
        <v>0</v>
      </c>
      <c r="Q1063" s="666"/>
      <c r="R1063" s="650">
        <v>3</v>
      </c>
      <c r="S1063" s="666">
        <v>1</v>
      </c>
      <c r="T1063" s="731">
        <v>1</v>
      </c>
      <c r="U1063" s="689">
        <v>1</v>
      </c>
    </row>
    <row r="1064" spans="1:21" ht="14.4" customHeight="1" x14ac:dyDescent="0.3">
      <c r="A1064" s="649">
        <v>4</v>
      </c>
      <c r="B1064" s="650" t="s">
        <v>3038</v>
      </c>
      <c r="C1064" s="650">
        <v>89301042</v>
      </c>
      <c r="D1064" s="729" t="s">
        <v>5236</v>
      </c>
      <c r="E1064" s="730" t="s">
        <v>3397</v>
      </c>
      <c r="F1064" s="650" t="s">
        <v>3363</v>
      </c>
      <c r="G1064" s="650" t="s">
        <v>3625</v>
      </c>
      <c r="H1064" s="650" t="s">
        <v>597</v>
      </c>
      <c r="I1064" s="650" t="s">
        <v>4685</v>
      </c>
      <c r="J1064" s="650" t="s">
        <v>4686</v>
      </c>
      <c r="K1064" s="650" t="s">
        <v>4687</v>
      </c>
      <c r="L1064" s="651">
        <v>0</v>
      </c>
      <c r="M1064" s="651">
        <v>0</v>
      </c>
      <c r="N1064" s="650">
        <v>1</v>
      </c>
      <c r="O1064" s="731">
        <v>0.5</v>
      </c>
      <c r="P1064" s="651">
        <v>0</v>
      </c>
      <c r="Q1064" s="666"/>
      <c r="R1064" s="650">
        <v>1</v>
      </c>
      <c r="S1064" s="666">
        <v>1</v>
      </c>
      <c r="T1064" s="731">
        <v>0.5</v>
      </c>
      <c r="U1064" s="689">
        <v>1</v>
      </c>
    </row>
    <row r="1065" spans="1:21" ht="14.4" customHeight="1" x14ac:dyDescent="0.3">
      <c r="A1065" s="649">
        <v>4</v>
      </c>
      <c r="B1065" s="650" t="s">
        <v>3038</v>
      </c>
      <c r="C1065" s="650">
        <v>89301042</v>
      </c>
      <c r="D1065" s="729" t="s">
        <v>5236</v>
      </c>
      <c r="E1065" s="730" t="s">
        <v>3397</v>
      </c>
      <c r="F1065" s="650" t="s">
        <v>3363</v>
      </c>
      <c r="G1065" s="650" t="s">
        <v>3419</v>
      </c>
      <c r="H1065" s="650" t="s">
        <v>597</v>
      </c>
      <c r="I1065" s="650" t="s">
        <v>4688</v>
      </c>
      <c r="J1065" s="650" t="s">
        <v>4689</v>
      </c>
      <c r="K1065" s="650" t="s">
        <v>3204</v>
      </c>
      <c r="L1065" s="651">
        <v>156.86000000000001</v>
      </c>
      <c r="M1065" s="651">
        <v>156.86000000000001</v>
      </c>
      <c r="N1065" s="650">
        <v>1</v>
      </c>
      <c r="O1065" s="731">
        <v>1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4</v>
      </c>
      <c r="B1066" s="650" t="s">
        <v>3038</v>
      </c>
      <c r="C1066" s="650">
        <v>89301042</v>
      </c>
      <c r="D1066" s="729" t="s">
        <v>5236</v>
      </c>
      <c r="E1066" s="730" t="s">
        <v>3397</v>
      </c>
      <c r="F1066" s="650" t="s">
        <v>3363</v>
      </c>
      <c r="G1066" s="650" t="s">
        <v>3419</v>
      </c>
      <c r="H1066" s="650" t="s">
        <v>597</v>
      </c>
      <c r="I1066" s="650" t="s">
        <v>1544</v>
      </c>
      <c r="J1066" s="650" t="s">
        <v>3203</v>
      </c>
      <c r="K1066" s="650" t="s">
        <v>3204</v>
      </c>
      <c r="L1066" s="651">
        <v>333.31</v>
      </c>
      <c r="M1066" s="651">
        <v>666.62</v>
      </c>
      <c r="N1066" s="650">
        <v>2</v>
      </c>
      <c r="O1066" s="731">
        <v>1.5</v>
      </c>
      <c r="P1066" s="651">
        <v>333.31</v>
      </c>
      <c r="Q1066" s="666">
        <v>0.5</v>
      </c>
      <c r="R1066" s="650">
        <v>1</v>
      </c>
      <c r="S1066" s="666">
        <v>0.5</v>
      </c>
      <c r="T1066" s="731">
        <v>0.5</v>
      </c>
      <c r="U1066" s="689">
        <v>0.33333333333333331</v>
      </c>
    </row>
    <row r="1067" spans="1:21" ht="14.4" customHeight="1" x14ac:dyDescent="0.3">
      <c r="A1067" s="649">
        <v>4</v>
      </c>
      <c r="B1067" s="650" t="s">
        <v>3038</v>
      </c>
      <c r="C1067" s="650">
        <v>89301042</v>
      </c>
      <c r="D1067" s="729" t="s">
        <v>5236</v>
      </c>
      <c r="E1067" s="730" t="s">
        <v>3397</v>
      </c>
      <c r="F1067" s="650" t="s">
        <v>3363</v>
      </c>
      <c r="G1067" s="650" t="s">
        <v>3419</v>
      </c>
      <c r="H1067" s="650" t="s">
        <v>597</v>
      </c>
      <c r="I1067" s="650" t="s">
        <v>1544</v>
      </c>
      <c r="J1067" s="650" t="s">
        <v>3203</v>
      </c>
      <c r="K1067" s="650" t="s">
        <v>3204</v>
      </c>
      <c r="L1067" s="651">
        <v>156.86000000000001</v>
      </c>
      <c r="M1067" s="651">
        <v>156.86000000000001</v>
      </c>
      <c r="N1067" s="650">
        <v>1</v>
      </c>
      <c r="O1067" s="731">
        <v>1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4</v>
      </c>
      <c r="B1068" s="650" t="s">
        <v>3038</v>
      </c>
      <c r="C1068" s="650">
        <v>89301042</v>
      </c>
      <c r="D1068" s="729" t="s">
        <v>5236</v>
      </c>
      <c r="E1068" s="730" t="s">
        <v>3397</v>
      </c>
      <c r="F1068" s="650" t="s">
        <v>3363</v>
      </c>
      <c r="G1068" s="650" t="s">
        <v>3419</v>
      </c>
      <c r="H1068" s="650" t="s">
        <v>597</v>
      </c>
      <c r="I1068" s="650" t="s">
        <v>2376</v>
      </c>
      <c r="J1068" s="650" t="s">
        <v>3290</v>
      </c>
      <c r="K1068" s="650" t="s">
        <v>3291</v>
      </c>
      <c r="L1068" s="651">
        <v>151.61000000000001</v>
      </c>
      <c r="M1068" s="651">
        <v>151.61000000000001</v>
      </c>
      <c r="N1068" s="650">
        <v>1</v>
      </c>
      <c r="O1068" s="731">
        <v>1</v>
      </c>
      <c r="P1068" s="651"/>
      <c r="Q1068" s="666">
        <v>0</v>
      </c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4</v>
      </c>
      <c r="B1069" s="650" t="s">
        <v>3038</v>
      </c>
      <c r="C1069" s="650">
        <v>89301042</v>
      </c>
      <c r="D1069" s="729" t="s">
        <v>5236</v>
      </c>
      <c r="E1069" s="730" t="s">
        <v>3397</v>
      </c>
      <c r="F1069" s="650" t="s">
        <v>3363</v>
      </c>
      <c r="G1069" s="650" t="s">
        <v>3419</v>
      </c>
      <c r="H1069" s="650" t="s">
        <v>597</v>
      </c>
      <c r="I1069" s="650" t="s">
        <v>4690</v>
      </c>
      <c r="J1069" s="650" t="s">
        <v>3203</v>
      </c>
      <c r="K1069" s="650" t="s">
        <v>3204</v>
      </c>
      <c r="L1069" s="651">
        <v>333.31</v>
      </c>
      <c r="M1069" s="651">
        <v>333.31</v>
      </c>
      <c r="N1069" s="650">
        <v>1</v>
      </c>
      <c r="O1069" s="731">
        <v>1</v>
      </c>
      <c r="P1069" s="651"/>
      <c r="Q1069" s="666">
        <v>0</v>
      </c>
      <c r="R1069" s="650"/>
      <c r="S1069" s="666">
        <v>0</v>
      </c>
      <c r="T1069" s="731"/>
      <c r="U1069" s="689">
        <v>0</v>
      </c>
    </row>
    <row r="1070" spans="1:21" ht="14.4" customHeight="1" x14ac:dyDescent="0.3">
      <c r="A1070" s="649">
        <v>4</v>
      </c>
      <c r="B1070" s="650" t="s">
        <v>3038</v>
      </c>
      <c r="C1070" s="650">
        <v>89301042</v>
      </c>
      <c r="D1070" s="729" t="s">
        <v>5236</v>
      </c>
      <c r="E1070" s="730" t="s">
        <v>3397</v>
      </c>
      <c r="F1070" s="650" t="s">
        <v>3363</v>
      </c>
      <c r="G1070" s="650" t="s">
        <v>3419</v>
      </c>
      <c r="H1070" s="650" t="s">
        <v>597</v>
      </c>
      <c r="I1070" s="650" t="s">
        <v>4690</v>
      </c>
      <c r="J1070" s="650" t="s">
        <v>3203</v>
      </c>
      <c r="K1070" s="650" t="s">
        <v>3204</v>
      </c>
      <c r="L1070" s="651">
        <v>156.86000000000001</v>
      </c>
      <c r="M1070" s="651">
        <v>156.86000000000001</v>
      </c>
      <c r="N1070" s="650">
        <v>1</v>
      </c>
      <c r="O1070" s="731">
        <v>0.5</v>
      </c>
      <c r="P1070" s="651">
        <v>156.86000000000001</v>
      </c>
      <c r="Q1070" s="666">
        <v>1</v>
      </c>
      <c r="R1070" s="650">
        <v>1</v>
      </c>
      <c r="S1070" s="666">
        <v>1</v>
      </c>
      <c r="T1070" s="731">
        <v>0.5</v>
      </c>
      <c r="U1070" s="689">
        <v>1</v>
      </c>
    </row>
    <row r="1071" spans="1:21" ht="14.4" customHeight="1" x14ac:dyDescent="0.3">
      <c r="A1071" s="649">
        <v>4</v>
      </c>
      <c r="B1071" s="650" t="s">
        <v>3038</v>
      </c>
      <c r="C1071" s="650">
        <v>89301042</v>
      </c>
      <c r="D1071" s="729" t="s">
        <v>5236</v>
      </c>
      <c r="E1071" s="730" t="s">
        <v>3397</v>
      </c>
      <c r="F1071" s="650" t="s">
        <v>3363</v>
      </c>
      <c r="G1071" s="650" t="s">
        <v>4691</v>
      </c>
      <c r="H1071" s="650" t="s">
        <v>1281</v>
      </c>
      <c r="I1071" s="650" t="s">
        <v>4692</v>
      </c>
      <c r="J1071" s="650" t="s">
        <v>4693</v>
      </c>
      <c r="K1071" s="650" t="s">
        <v>1290</v>
      </c>
      <c r="L1071" s="651">
        <v>0</v>
      </c>
      <c r="M1071" s="651">
        <v>0</v>
      </c>
      <c r="N1071" s="650">
        <v>2</v>
      </c>
      <c r="O1071" s="731">
        <v>1</v>
      </c>
      <c r="P1071" s="651">
        <v>0</v>
      </c>
      <c r="Q1071" s="666"/>
      <c r="R1071" s="650">
        <v>2</v>
      </c>
      <c r="S1071" s="666">
        <v>1</v>
      </c>
      <c r="T1071" s="731">
        <v>1</v>
      </c>
      <c r="U1071" s="689">
        <v>1</v>
      </c>
    </row>
    <row r="1072" spans="1:21" ht="14.4" customHeight="1" x14ac:dyDescent="0.3">
      <c r="A1072" s="649">
        <v>4</v>
      </c>
      <c r="B1072" s="650" t="s">
        <v>3038</v>
      </c>
      <c r="C1072" s="650">
        <v>89301042</v>
      </c>
      <c r="D1072" s="729" t="s">
        <v>5236</v>
      </c>
      <c r="E1072" s="730" t="s">
        <v>3397</v>
      </c>
      <c r="F1072" s="650" t="s">
        <v>3363</v>
      </c>
      <c r="G1072" s="650" t="s">
        <v>4694</v>
      </c>
      <c r="H1072" s="650" t="s">
        <v>597</v>
      </c>
      <c r="I1072" s="650" t="s">
        <v>2120</v>
      </c>
      <c r="J1072" s="650" t="s">
        <v>2121</v>
      </c>
      <c r="K1072" s="650" t="s">
        <v>1905</v>
      </c>
      <c r="L1072" s="651">
        <v>123.4</v>
      </c>
      <c r="M1072" s="651">
        <v>1110.6000000000001</v>
      </c>
      <c r="N1072" s="650">
        <v>9</v>
      </c>
      <c r="O1072" s="731">
        <v>1.5</v>
      </c>
      <c r="P1072" s="651">
        <v>1110.6000000000001</v>
      </c>
      <c r="Q1072" s="666">
        <v>1</v>
      </c>
      <c r="R1072" s="650">
        <v>9</v>
      </c>
      <c r="S1072" s="666">
        <v>1</v>
      </c>
      <c r="T1072" s="731">
        <v>1.5</v>
      </c>
      <c r="U1072" s="689">
        <v>1</v>
      </c>
    </row>
    <row r="1073" spans="1:21" ht="14.4" customHeight="1" x14ac:dyDescent="0.3">
      <c r="A1073" s="649">
        <v>4</v>
      </c>
      <c r="B1073" s="650" t="s">
        <v>3038</v>
      </c>
      <c r="C1073" s="650">
        <v>89301042</v>
      </c>
      <c r="D1073" s="729" t="s">
        <v>5236</v>
      </c>
      <c r="E1073" s="730" t="s">
        <v>3397</v>
      </c>
      <c r="F1073" s="650" t="s">
        <v>3363</v>
      </c>
      <c r="G1073" s="650" t="s">
        <v>4210</v>
      </c>
      <c r="H1073" s="650" t="s">
        <v>597</v>
      </c>
      <c r="I1073" s="650" t="s">
        <v>4613</v>
      </c>
      <c r="J1073" s="650" t="s">
        <v>4614</v>
      </c>
      <c r="K1073" s="650" t="s">
        <v>4213</v>
      </c>
      <c r="L1073" s="651">
        <v>222.25</v>
      </c>
      <c r="M1073" s="651">
        <v>889</v>
      </c>
      <c r="N1073" s="650">
        <v>4</v>
      </c>
      <c r="O1073" s="731">
        <v>2</v>
      </c>
      <c r="P1073" s="651">
        <v>889</v>
      </c>
      <c r="Q1073" s="666">
        <v>1</v>
      </c>
      <c r="R1073" s="650">
        <v>4</v>
      </c>
      <c r="S1073" s="666">
        <v>1</v>
      </c>
      <c r="T1073" s="731">
        <v>2</v>
      </c>
      <c r="U1073" s="689">
        <v>1</v>
      </c>
    </row>
    <row r="1074" spans="1:21" ht="14.4" customHeight="1" x14ac:dyDescent="0.3">
      <c r="A1074" s="649">
        <v>4</v>
      </c>
      <c r="B1074" s="650" t="s">
        <v>3038</v>
      </c>
      <c r="C1074" s="650">
        <v>89301042</v>
      </c>
      <c r="D1074" s="729" t="s">
        <v>5236</v>
      </c>
      <c r="E1074" s="730" t="s">
        <v>3397</v>
      </c>
      <c r="F1074" s="650" t="s">
        <v>3363</v>
      </c>
      <c r="G1074" s="650" t="s">
        <v>4695</v>
      </c>
      <c r="H1074" s="650" t="s">
        <v>597</v>
      </c>
      <c r="I1074" s="650" t="s">
        <v>4696</v>
      </c>
      <c r="J1074" s="650" t="s">
        <v>4697</v>
      </c>
      <c r="K1074" s="650" t="s">
        <v>4698</v>
      </c>
      <c r="L1074" s="651">
        <v>0</v>
      </c>
      <c r="M1074" s="651">
        <v>0</v>
      </c>
      <c r="N1074" s="650">
        <v>1</v>
      </c>
      <c r="O1074" s="731">
        <v>0.5</v>
      </c>
      <c r="P1074" s="651"/>
      <c r="Q1074" s="666"/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4</v>
      </c>
      <c r="B1075" s="650" t="s">
        <v>3038</v>
      </c>
      <c r="C1075" s="650">
        <v>89301042</v>
      </c>
      <c r="D1075" s="729" t="s">
        <v>5236</v>
      </c>
      <c r="E1075" s="730" t="s">
        <v>3397</v>
      </c>
      <c r="F1075" s="650" t="s">
        <v>3363</v>
      </c>
      <c r="G1075" s="650" t="s">
        <v>4699</v>
      </c>
      <c r="H1075" s="650" t="s">
        <v>1281</v>
      </c>
      <c r="I1075" s="650" t="s">
        <v>4700</v>
      </c>
      <c r="J1075" s="650" t="s">
        <v>1349</v>
      </c>
      <c r="K1075" s="650" t="s">
        <v>4701</v>
      </c>
      <c r="L1075" s="651">
        <v>146.63</v>
      </c>
      <c r="M1075" s="651">
        <v>146.63</v>
      </c>
      <c r="N1075" s="650">
        <v>1</v>
      </c>
      <c r="O1075" s="731">
        <v>1</v>
      </c>
      <c r="P1075" s="651">
        <v>146.63</v>
      </c>
      <c r="Q1075" s="666">
        <v>1</v>
      </c>
      <c r="R1075" s="650">
        <v>1</v>
      </c>
      <c r="S1075" s="666">
        <v>1</v>
      </c>
      <c r="T1075" s="731">
        <v>1</v>
      </c>
      <c r="U1075" s="689">
        <v>1</v>
      </c>
    </row>
    <row r="1076" spans="1:21" ht="14.4" customHeight="1" x14ac:dyDescent="0.3">
      <c r="A1076" s="649">
        <v>4</v>
      </c>
      <c r="B1076" s="650" t="s">
        <v>3038</v>
      </c>
      <c r="C1076" s="650">
        <v>89301042</v>
      </c>
      <c r="D1076" s="729" t="s">
        <v>5236</v>
      </c>
      <c r="E1076" s="730" t="s">
        <v>3397</v>
      </c>
      <c r="F1076" s="650" t="s">
        <v>3363</v>
      </c>
      <c r="G1076" s="650" t="s">
        <v>4458</v>
      </c>
      <c r="H1076" s="650" t="s">
        <v>597</v>
      </c>
      <c r="I1076" s="650" t="s">
        <v>4702</v>
      </c>
      <c r="J1076" s="650" t="s">
        <v>1345</v>
      </c>
      <c r="K1076" s="650" t="s">
        <v>4183</v>
      </c>
      <c r="L1076" s="651">
        <v>134.66</v>
      </c>
      <c r="M1076" s="651">
        <v>403.98</v>
      </c>
      <c r="N1076" s="650">
        <v>3</v>
      </c>
      <c r="O1076" s="731">
        <v>1</v>
      </c>
      <c r="P1076" s="651">
        <v>403.98</v>
      </c>
      <c r="Q1076" s="666">
        <v>1</v>
      </c>
      <c r="R1076" s="650">
        <v>3</v>
      </c>
      <c r="S1076" s="666">
        <v>1</v>
      </c>
      <c r="T1076" s="731">
        <v>1</v>
      </c>
      <c r="U1076" s="689">
        <v>1</v>
      </c>
    </row>
    <row r="1077" spans="1:21" ht="14.4" customHeight="1" x14ac:dyDescent="0.3">
      <c r="A1077" s="649">
        <v>4</v>
      </c>
      <c r="B1077" s="650" t="s">
        <v>3038</v>
      </c>
      <c r="C1077" s="650">
        <v>89301042</v>
      </c>
      <c r="D1077" s="729" t="s">
        <v>5236</v>
      </c>
      <c r="E1077" s="730" t="s">
        <v>3397</v>
      </c>
      <c r="F1077" s="650" t="s">
        <v>3363</v>
      </c>
      <c r="G1077" s="650" t="s">
        <v>3470</v>
      </c>
      <c r="H1077" s="650" t="s">
        <v>597</v>
      </c>
      <c r="I1077" s="650" t="s">
        <v>4703</v>
      </c>
      <c r="J1077" s="650" t="s">
        <v>1637</v>
      </c>
      <c r="K1077" s="650" t="s">
        <v>3209</v>
      </c>
      <c r="L1077" s="651">
        <v>184.22</v>
      </c>
      <c r="M1077" s="651">
        <v>184.22</v>
      </c>
      <c r="N1077" s="650">
        <v>1</v>
      </c>
      <c r="O1077" s="731">
        <v>0.5</v>
      </c>
      <c r="P1077" s="651">
        <v>184.22</v>
      </c>
      <c r="Q1077" s="666">
        <v>1</v>
      </c>
      <c r="R1077" s="650">
        <v>1</v>
      </c>
      <c r="S1077" s="666">
        <v>1</v>
      </c>
      <c r="T1077" s="731">
        <v>0.5</v>
      </c>
      <c r="U1077" s="689">
        <v>1</v>
      </c>
    </row>
    <row r="1078" spans="1:21" ht="14.4" customHeight="1" x14ac:dyDescent="0.3">
      <c r="A1078" s="649">
        <v>4</v>
      </c>
      <c r="B1078" s="650" t="s">
        <v>3038</v>
      </c>
      <c r="C1078" s="650">
        <v>89301042</v>
      </c>
      <c r="D1078" s="729" t="s">
        <v>5236</v>
      </c>
      <c r="E1078" s="730" t="s">
        <v>3397</v>
      </c>
      <c r="F1078" s="650" t="s">
        <v>3363</v>
      </c>
      <c r="G1078" s="650" t="s">
        <v>3470</v>
      </c>
      <c r="H1078" s="650" t="s">
        <v>1281</v>
      </c>
      <c r="I1078" s="650" t="s">
        <v>1636</v>
      </c>
      <c r="J1078" s="650" t="s">
        <v>1637</v>
      </c>
      <c r="K1078" s="650" t="s">
        <v>3209</v>
      </c>
      <c r="L1078" s="651">
        <v>184.22</v>
      </c>
      <c r="M1078" s="651">
        <v>184.22</v>
      </c>
      <c r="N1078" s="650">
        <v>1</v>
      </c>
      <c r="O1078" s="731">
        <v>1</v>
      </c>
      <c r="P1078" s="651">
        <v>184.22</v>
      </c>
      <c r="Q1078" s="666">
        <v>1</v>
      </c>
      <c r="R1078" s="650">
        <v>1</v>
      </c>
      <c r="S1078" s="666">
        <v>1</v>
      </c>
      <c r="T1078" s="731">
        <v>1</v>
      </c>
      <c r="U1078" s="689">
        <v>1</v>
      </c>
    </row>
    <row r="1079" spans="1:21" ht="14.4" customHeight="1" x14ac:dyDescent="0.3">
      <c r="A1079" s="649">
        <v>4</v>
      </c>
      <c r="B1079" s="650" t="s">
        <v>3038</v>
      </c>
      <c r="C1079" s="650">
        <v>89301042</v>
      </c>
      <c r="D1079" s="729" t="s">
        <v>5236</v>
      </c>
      <c r="E1079" s="730" t="s">
        <v>3397</v>
      </c>
      <c r="F1079" s="650" t="s">
        <v>3363</v>
      </c>
      <c r="G1079" s="650" t="s">
        <v>4704</v>
      </c>
      <c r="H1079" s="650" t="s">
        <v>597</v>
      </c>
      <c r="I1079" s="650" t="s">
        <v>4705</v>
      </c>
      <c r="J1079" s="650" t="s">
        <v>4706</v>
      </c>
      <c r="K1079" s="650" t="s">
        <v>4707</v>
      </c>
      <c r="L1079" s="651">
        <v>0</v>
      </c>
      <c r="M1079" s="651">
        <v>0</v>
      </c>
      <c r="N1079" s="650">
        <v>2</v>
      </c>
      <c r="O1079" s="731">
        <v>1</v>
      </c>
      <c r="P1079" s="651">
        <v>0</v>
      </c>
      <c r="Q1079" s="666"/>
      <c r="R1079" s="650">
        <v>2</v>
      </c>
      <c r="S1079" s="666">
        <v>1</v>
      </c>
      <c r="T1079" s="731">
        <v>1</v>
      </c>
      <c r="U1079" s="689">
        <v>1</v>
      </c>
    </row>
    <row r="1080" spans="1:21" ht="14.4" customHeight="1" x14ac:dyDescent="0.3">
      <c r="A1080" s="649">
        <v>4</v>
      </c>
      <c r="B1080" s="650" t="s">
        <v>3038</v>
      </c>
      <c r="C1080" s="650">
        <v>89301042</v>
      </c>
      <c r="D1080" s="729" t="s">
        <v>5236</v>
      </c>
      <c r="E1080" s="730" t="s">
        <v>3397</v>
      </c>
      <c r="F1080" s="650" t="s">
        <v>3363</v>
      </c>
      <c r="G1080" s="650" t="s">
        <v>4704</v>
      </c>
      <c r="H1080" s="650" t="s">
        <v>597</v>
      </c>
      <c r="I1080" s="650" t="s">
        <v>4708</v>
      </c>
      <c r="J1080" s="650" t="s">
        <v>4706</v>
      </c>
      <c r="K1080" s="650" t="s">
        <v>4709</v>
      </c>
      <c r="L1080" s="651">
        <v>0</v>
      </c>
      <c r="M1080" s="651">
        <v>0</v>
      </c>
      <c r="N1080" s="650">
        <v>4</v>
      </c>
      <c r="O1080" s="731">
        <v>2.5</v>
      </c>
      <c r="P1080" s="651">
        <v>0</v>
      </c>
      <c r="Q1080" s="666"/>
      <c r="R1080" s="650">
        <v>4</v>
      </c>
      <c r="S1080" s="666">
        <v>1</v>
      </c>
      <c r="T1080" s="731">
        <v>2.5</v>
      </c>
      <c r="U1080" s="689">
        <v>1</v>
      </c>
    </row>
    <row r="1081" spans="1:21" ht="14.4" customHeight="1" x14ac:dyDescent="0.3">
      <c r="A1081" s="649">
        <v>4</v>
      </c>
      <c r="B1081" s="650" t="s">
        <v>3038</v>
      </c>
      <c r="C1081" s="650">
        <v>89301042</v>
      </c>
      <c r="D1081" s="729" t="s">
        <v>5236</v>
      </c>
      <c r="E1081" s="730" t="s">
        <v>3397</v>
      </c>
      <c r="F1081" s="650" t="s">
        <v>3363</v>
      </c>
      <c r="G1081" s="650" t="s">
        <v>3658</v>
      </c>
      <c r="H1081" s="650" t="s">
        <v>597</v>
      </c>
      <c r="I1081" s="650" t="s">
        <v>4710</v>
      </c>
      <c r="J1081" s="650" t="s">
        <v>3660</v>
      </c>
      <c r="K1081" s="650" t="s">
        <v>3585</v>
      </c>
      <c r="L1081" s="651">
        <v>39.61</v>
      </c>
      <c r="M1081" s="651">
        <v>39.61</v>
      </c>
      <c r="N1081" s="650">
        <v>1</v>
      </c>
      <c r="O1081" s="731">
        <v>1</v>
      </c>
      <c r="P1081" s="651"/>
      <c r="Q1081" s="666">
        <v>0</v>
      </c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4</v>
      </c>
      <c r="B1082" s="650" t="s">
        <v>3038</v>
      </c>
      <c r="C1082" s="650">
        <v>89301042</v>
      </c>
      <c r="D1082" s="729" t="s">
        <v>5236</v>
      </c>
      <c r="E1082" s="730" t="s">
        <v>3397</v>
      </c>
      <c r="F1082" s="650" t="s">
        <v>3363</v>
      </c>
      <c r="G1082" s="650" t="s">
        <v>4270</v>
      </c>
      <c r="H1082" s="650" t="s">
        <v>597</v>
      </c>
      <c r="I1082" s="650" t="s">
        <v>700</v>
      </c>
      <c r="J1082" s="650" t="s">
        <v>4271</v>
      </c>
      <c r="K1082" s="650" t="s">
        <v>4272</v>
      </c>
      <c r="L1082" s="651">
        <v>18.940000000000001</v>
      </c>
      <c r="M1082" s="651">
        <v>18.940000000000001</v>
      </c>
      <c r="N1082" s="650">
        <v>1</v>
      </c>
      <c r="O1082" s="731">
        <v>0.5</v>
      </c>
      <c r="P1082" s="651">
        <v>18.940000000000001</v>
      </c>
      <c r="Q1082" s="666">
        <v>1</v>
      </c>
      <c r="R1082" s="650">
        <v>1</v>
      </c>
      <c r="S1082" s="666">
        <v>1</v>
      </c>
      <c r="T1082" s="731">
        <v>0.5</v>
      </c>
      <c r="U1082" s="689">
        <v>1</v>
      </c>
    </row>
    <row r="1083" spans="1:21" ht="14.4" customHeight="1" x14ac:dyDescent="0.3">
      <c r="A1083" s="649">
        <v>4</v>
      </c>
      <c r="B1083" s="650" t="s">
        <v>3038</v>
      </c>
      <c r="C1083" s="650">
        <v>89301042</v>
      </c>
      <c r="D1083" s="729" t="s">
        <v>5236</v>
      </c>
      <c r="E1083" s="730" t="s">
        <v>3397</v>
      </c>
      <c r="F1083" s="650" t="s">
        <v>3363</v>
      </c>
      <c r="G1083" s="650" t="s">
        <v>4711</v>
      </c>
      <c r="H1083" s="650" t="s">
        <v>597</v>
      </c>
      <c r="I1083" s="650" t="s">
        <v>847</v>
      </c>
      <c r="J1083" s="650" t="s">
        <v>4712</v>
      </c>
      <c r="K1083" s="650" t="s">
        <v>4713</v>
      </c>
      <c r="L1083" s="651">
        <v>36.89</v>
      </c>
      <c r="M1083" s="651">
        <v>221.34</v>
      </c>
      <c r="N1083" s="650">
        <v>6</v>
      </c>
      <c r="O1083" s="731">
        <v>1</v>
      </c>
      <c r="P1083" s="651">
        <v>221.34</v>
      </c>
      <c r="Q1083" s="666">
        <v>1</v>
      </c>
      <c r="R1083" s="650">
        <v>6</v>
      </c>
      <c r="S1083" s="666">
        <v>1</v>
      </c>
      <c r="T1083" s="731">
        <v>1</v>
      </c>
      <c r="U1083" s="689">
        <v>1</v>
      </c>
    </row>
    <row r="1084" spans="1:21" ht="14.4" customHeight="1" x14ac:dyDescent="0.3">
      <c r="A1084" s="649">
        <v>4</v>
      </c>
      <c r="B1084" s="650" t="s">
        <v>3038</v>
      </c>
      <c r="C1084" s="650">
        <v>89301042</v>
      </c>
      <c r="D1084" s="729" t="s">
        <v>5236</v>
      </c>
      <c r="E1084" s="730" t="s">
        <v>3397</v>
      </c>
      <c r="F1084" s="650" t="s">
        <v>3363</v>
      </c>
      <c r="G1084" s="650" t="s">
        <v>4714</v>
      </c>
      <c r="H1084" s="650" t="s">
        <v>597</v>
      </c>
      <c r="I1084" s="650" t="s">
        <v>4715</v>
      </c>
      <c r="J1084" s="650" t="s">
        <v>4716</v>
      </c>
      <c r="K1084" s="650" t="s">
        <v>4717</v>
      </c>
      <c r="L1084" s="651">
        <v>22.59</v>
      </c>
      <c r="M1084" s="651">
        <v>22.59</v>
      </c>
      <c r="N1084" s="650">
        <v>1</v>
      </c>
      <c r="O1084" s="731">
        <v>0.5</v>
      </c>
      <c r="P1084" s="651"/>
      <c r="Q1084" s="666">
        <v>0</v>
      </c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4</v>
      </c>
      <c r="B1085" s="650" t="s">
        <v>3038</v>
      </c>
      <c r="C1085" s="650">
        <v>89301042</v>
      </c>
      <c r="D1085" s="729" t="s">
        <v>5236</v>
      </c>
      <c r="E1085" s="730" t="s">
        <v>3397</v>
      </c>
      <c r="F1085" s="650" t="s">
        <v>3363</v>
      </c>
      <c r="G1085" s="650" t="s">
        <v>4718</v>
      </c>
      <c r="H1085" s="650" t="s">
        <v>597</v>
      </c>
      <c r="I1085" s="650" t="s">
        <v>4719</v>
      </c>
      <c r="J1085" s="650" t="s">
        <v>4720</v>
      </c>
      <c r="K1085" s="650" t="s">
        <v>4721</v>
      </c>
      <c r="L1085" s="651">
        <v>0</v>
      </c>
      <c r="M1085" s="651">
        <v>0</v>
      </c>
      <c r="N1085" s="650">
        <v>1</v>
      </c>
      <c r="O1085" s="731">
        <v>1</v>
      </c>
      <c r="P1085" s="651"/>
      <c r="Q1085" s="666"/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4</v>
      </c>
      <c r="B1086" s="650" t="s">
        <v>3038</v>
      </c>
      <c r="C1086" s="650">
        <v>89301042</v>
      </c>
      <c r="D1086" s="729" t="s">
        <v>5236</v>
      </c>
      <c r="E1086" s="730" t="s">
        <v>3397</v>
      </c>
      <c r="F1086" s="650" t="s">
        <v>3363</v>
      </c>
      <c r="G1086" s="650" t="s">
        <v>4722</v>
      </c>
      <c r="H1086" s="650" t="s">
        <v>597</v>
      </c>
      <c r="I1086" s="650" t="s">
        <v>4723</v>
      </c>
      <c r="J1086" s="650" t="s">
        <v>4724</v>
      </c>
      <c r="K1086" s="650" t="s">
        <v>4725</v>
      </c>
      <c r="L1086" s="651">
        <v>91.58</v>
      </c>
      <c r="M1086" s="651">
        <v>183.16</v>
      </c>
      <c r="N1086" s="650">
        <v>2</v>
      </c>
      <c r="O1086" s="731">
        <v>0.5</v>
      </c>
      <c r="P1086" s="651"/>
      <c r="Q1086" s="666">
        <v>0</v>
      </c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4</v>
      </c>
      <c r="B1087" s="650" t="s">
        <v>3038</v>
      </c>
      <c r="C1087" s="650">
        <v>89301042</v>
      </c>
      <c r="D1087" s="729" t="s">
        <v>5236</v>
      </c>
      <c r="E1087" s="730" t="s">
        <v>3397</v>
      </c>
      <c r="F1087" s="650" t="s">
        <v>3363</v>
      </c>
      <c r="G1087" s="650" t="s">
        <v>4726</v>
      </c>
      <c r="H1087" s="650" t="s">
        <v>597</v>
      </c>
      <c r="I1087" s="650" t="s">
        <v>4727</v>
      </c>
      <c r="J1087" s="650" t="s">
        <v>4728</v>
      </c>
      <c r="K1087" s="650" t="s">
        <v>4729</v>
      </c>
      <c r="L1087" s="651">
        <v>0</v>
      </c>
      <c r="M1087" s="651">
        <v>0</v>
      </c>
      <c r="N1087" s="650">
        <v>1</v>
      </c>
      <c r="O1087" s="731">
        <v>1</v>
      </c>
      <c r="P1087" s="651"/>
      <c r="Q1087" s="666"/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4</v>
      </c>
      <c r="B1088" s="650" t="s">
        <v>3038</v>
      </c>
      <c r="C1088" s="650">
        <v>89301042</v>
      </c>
      <c r="D1088" s="729" t="s">
        <v>5236</v>
      </c>
      <c r="E1088" s="730" t="s">
        <v>3397</v>
      </c>
      <c r="F1088" s="650" t="s">
        <v>3363</v>
      </c>
      <c r="G1088" s="650" t="s">
        <v>4284</v>
      </c>
      <c r="H1088" s="650" t="s">
        <v>597</v>
      </c>
      <c r="I1088" s="650" t="s">
        <v>4285</v>
      </c>
      <c r="J1088" s="650" t="s">
        <v>2558</v>
      </c>
      <c r="K1088" s="650" t="s">
        <v>4286</v>
      </c>
      <c r="L1088" s="651">
        <v>39.39</v>
      </c>
      <c r="M1088" s="651">
        <v>39.39</v>
      </c>
      <c r="N1088" s="650">
        <v>1</v>
      </c>
      <c r="O1088" s="731">
        <v>0.5</v>
      </c>
      <c r="P1088" s="651">
        <v>39.39</v>
      </c>
      <c r="Q1088" s="666">
        <v>1</v>
      </c>
      <c r="R1088" s="650">
        <v>1</v>
      </c>
      <c r="S1088" s="666">
        <v>1</v>
      </c>
      <c r="T1088" s="731">
        <v>0.5</v>
      </c>
      <c r="U1088" s="689">
        <v>1</v>
      </c>
    </row>
    <row r="1089" spans="1:21" ht="14.4" customHeight="1" x14ac:dyDescent="0.3">
      <c r="A1089" s="649">
        <v>4</v>
      </c>
      <c r="B1089" s="650" t="s">
        <v>3038</v>
      </c>
      <c r="C1089" s="650">
        <v>89301042</v>
      </c>
      <c r="D1089" s="729" t="s">
        <v>5236</v>
      </c>
      <c r="E1089" s="730" t="s">
        <v>3397</v>
      </c>
      <c r="F1089" s="650" t="s">
        <v>3363</v>
      </c>
      <c r="G1089" s="650" t="s">
        <v>4730</v>
      </c>
      <c r="H1089" s="650" t="s">
        <v>1281</v>
      </c>
      <c r="I1089" s="650" t="s">
        <v>2704</v>
      </c>
      <c r="J1089" s="650" t="s">
        <v>2705</v>
      </c>
      <c r="K1089" s="650" t="s">
        <v>2706</v>
      </c>
      <c r="L1089" s="651">
        <v>58.29</v>
      </c>
      <c r="M1089" s="651">
        <v>349.74</v>
      </c>
      <c r="N1089" s="650">
        <v>6</v>
      </c>
      <c r="O1089" s="731">
        <v>1</v>
      </c>
      <c r="P1089" s="651">
        <v>349.74</v>
      </c>
      <c r="Q1089" s="666">
        <v>1</v>
      </c>
      <c r="R1089" s="650">
        <v>6</v>
      </c>
      <c r="S1089" s="666">
        <v>1</v>
      </c>
      <c r="T1089" s="731">
        <v>1</v>
      </c>
      <c r="U1089" s="689">
        <v>1</v>
      </c>
    </row>
    <row r="1090" spans="1:21" ht="14.4" customHeight="1" x14ac:dyDescent="0.3">
      <c r="A1090" s="649">
        <v>4</v>
      </c>
      <c r="B1090" s="650" t="s">
        <v>3038</v>
      </c>
      <c r="C1090" s="650">
        <v>89301042</v>
      </c>
      <c r="D1090" s="729" t="s">
        <v>5236</v>
      </c>
      <c r="E1090" s="730" t="s">
        <v>3397</v>
      </c>
      <c r="F1090" s="650" t="s">
        <v>3363</v>
      </c>
      <c r="G1090" s="650" t="s">
        <v>3633</v>
      </c>
      <c r="H1090" s="650" t="s">
        <v>597</v>
      </c>
      <c r="I1090" s="650" t="s">
        <v>1808</v>
      </c>
      <c r="J1090" s="650" t="s">
        <v>1809</v>
      </c>
      <c r="K1090" s="650" t="s">
        <v>3634</v>
      </c>
      <c r="L1090" s="651">
        <v>163.9</v>
      </c>
      <c r="M1090" s="651">
        <v>2950.2</v>
      </c>
      <c r="N1090" s="650">
        <v>18</v>
      </c>
      <c r="O1090" s="731">
        <v>6.5</v>
      </c>
      <c r="P1090" s="651">
        <v>1147.3</v>
      </c>
      <c r="Q1090" s="666">
        <v>0.3888888888888889</v>
      </c>
      <c r="R1090" s="650">
        <v>7</v>
      </c>
      <c r="S1090" s="666">
        <v>0.3888888888888889</v>
      </c>
      <c r="T1090" s="731">
        <v>2.5</v>
      </c>
      <c r="U1090" s="689">
        <v>0.38461538461538464</v>
      </c>
    </row>
    <row r="1091" spans="1:21" ht="14.4" customHeight="1" x14ac:dyDescent="0.3">
      <c r="A1091" s="649">
        <v>4</v>
      </c>
      <c r="B1091" s="650" t="s">
        <v>3038</v>
      </c>
      <c r="C1091" s="650">
        <v>89301042</v>
      </c>
      <c r="D1091" s="729" t="s">
        <v>5236</v>
      </c>
      <c r="E1091" s="730" t="s">
        <v>3397</v>
      </c>
      <c r="F1091" s="650" t="s">
        <v>3363</v>
      </c>
      <c r="G1091" s="650" t="s">
        <v>4731</v>
      </c>
      <c r="H1091" s="650" t="s">
        <v>597</v>
      </c>
      <c r="I1091" s="650" t="s">
        <v>4732</v>
      </c>
      <c r="J1091" s="650" t="s">
        <v>1835</v>
      </c>
      <c r="K1091" s="650" t="s">
        <v>1888</v>
      </c>
      <c r="L1091" s="651">
        <v>0</v>
      </c>
      <c r="M1091" s="651">
        <v>0</v>
      </c>
      <c r="N1091" s="650">
        <v>1</v>
      </c>
      <c r="O1091" s="731">
        <v>0.5</v>
      </c>
      <c r="P1091" s="651"/>
      <c r="Q1091" s="666"/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4</v>
      </c>
      <c r="B1092" s="650" t="s">
        <v>3038</v>
      </c>
      <c r="C1092" s="650">
        <v>89301042</v>
      </c>
      <c r="D1092" s="729" t="s">
        <v>5236</v>
      </c>
      <c r="E1092" s="730" t="s">
        <v>3397</v>
      </c>
      <c r="F1092" s="650" t="s">
        <v>3363</v>
      </c>
      <c r="G1092" s="650" t="s">
        <v>3492</v>
      </c>
      <c r="H1092" s="650" t="s">
        <v>597</v>
      </c>
      <c r="I1092" s="650" t="s">
        <v>1054</v>
      </c>
      <c r="J1092" s="650" t="s">
        <v>1055</v>
      </c>
      <c r="K1092" s="650" t="s">
        <v>3493</v>
      </c>
      <c r="L1092" s="651">
        <v>63.67</v>
      </c>
      <c r="M1092" s="651">
        <v>191.01</v>
      </c>
      <c r="N1092" s="650">
        <v>3</v>
      </c>
      <c r="O1092" s="731">
        <v>1.5</v>
      </c>
      <c r="P1092" s="651">
        <v>63.67</v>
      </c>
      <c r="Q1092" s="666">
        <v>0.33333333333333337</v>
      </c>
      <c r="R1092" s="650">
        <v>1</v>
      </c>
      <c r="S1092" s="666">
        <v>0.33333333333333331</v>
      </c>
      <c r="T1092" s="731">
        <v>0.5</v>
      </c>
      <c r="U1092" s="689">
        <v>0.33333333333333331</v>
      </c>
    </row>
    <row r="1093" spans="1:21" ht="14.4" customHeight="1" x14ac:dyDescent="0.3">
      <c r="A1093" s="649">
        <v>4</v>
      </c>
      <c r="B1093" s="650" t="s">
        <v>3038</v>
      </c>
      <c r="C1093" s="650">
        <v>89301042</v>
      </c>
      <c r="D1093" s="729" t="s">
        <v>5236</v>
      </c>
      <c r="E1093" s="730" t="s">
        <v>3397</v>
      </c>
      <c r="F1093" s="650" t="s">
        <v>3363</v>
      </c>
      <c r="G1093" s="650" t="s">
        <v>3665</v>
      </c>
      <c r="H1093" s="650" t="s">
        <v>597</v>
      </c>
      <c r="I1093" s="650" t="s">
        <v>1540</v>
      </c>
      <c r="J1093" s="650" t="s">
        <v>1541</v>
      </c>
      <c r="K1093" s="650" t="s">
        <v>3666</v>
      </c>
      <c r="L1093" s="651">
        <v>50.27</v>
      </c>
      <c r="M1093" s="651">
        <v>301.62</v>
      </c>
      <c r="N1093" s="650">
        <v>6</v>
      </c>
      <c r="O1093" s="731">
        <v>2.5</v>
      </c>
      <c r="P1093" s="651">
        <v>150.81</v>
      </c>
      <c r="Q1093" s="666">
        <v>0.5</v>
      </c>
      <c r="R1093" s="650">
        <v>3</v>
      </c>
      <c r="S1093" s="666">
        <v>0.5</v>
      </c>
      <c r="T1093" s="731">
        <v>1.5</v>
      </c>
      <c r="U1093" s="689">
        <v>0.6</v>
      </c>
    </row>
    <row r="1094" spans="1:21" ht="14.4" customHeight="1" x14ac:dyDescent="0.3">
      <c r="A1094" s="649">
        <v>4</v>
      </c>
      <c r="B1094" s="650" t="s">
        <v>3038</v>
      </c>
      <c r="C1094" s="650">
        <v>89301042</v>
      </c>
      <c r="D1094" s="729" t="s">
        <v>5236</v>
      </c>
      <c r="E1094" s="730" t="s">
        <v>3397</v>
      </c>
      <c r="F1094" s="650" t="s">
        <v>3363</v>
      </c>
      <c r="G1094" s="650" t="s">
        <v>3665</v>
      </c>
      <c r="H1094" s="650" t="s">
        <v>597</v>
      </c>
      <c r="I1094" s="650" t="s">
        <v>4179</v>
      </c>
      <c r="J1094" s="650" t="s">
        <v>1541</v>
      </c>
      <c r="K1094" s="650" t="s">
        <v>4180</v>
      </c>
      <c r="L1094" s="651">
        <v>58.1</v>
      </c>
      <c r="M1094" s="651">
        <v>58.1</v>
      </c>
      <c r="N1094" s="650">
        <v>1</v>
      </c>
      <c r="O1094" s="731">
        <v>0.5</v>
      </c>
      <c r="P1094" s="651">
        <v>58.1</v>
      </c>
      <c r="Q1094" s="666">
        <v>1</v>
      </c>
      <c r="R1094" s="650">
        <v>1</v>
      </c>
      <c r="S1094" s="666">
        <v>1</v>
      </c>
      <c r="T1094" s="731">
        <v>0.5</v>
      </c>
      <c r="U1094" s="689">
        <v>1</v>
      </c>
    </row>
    <row r="1095" spans="1:21" ht="14.4" customHeight="1" x14ac:dyDescent="0.3">
      <c r="A1095" s="649">
        <v>4</v>
      </c>
      <c r="B1095" s="650" t="s">
        <v>3038</v>
      </c>
      <c r="C1095" s="650">
        <v>89301042</v>
      </c>
      <c r="D1095" s="729" t="s">
        <v>5236</v>
      </c>
      <c r="E1095" s="730" t="s">
        <v>3397</v>
      </c>
      <c r="F1095" s="650" t="s">
        <v>3363</v>
      </c>
      <c r="G1095" s="650" t="s">
        <v>4292</v>
      </c>
      <c r="H1095" s="650" t="s">
        <v>597</v>
      </c>
      <c r="I1095" s="650" t="s">
        <v>4733</v>
      </c>
      <c r="J1095" s="650" t="s">
        <v>1150</v>
      </c>
      <c r="K1095" s="650" t="s">
        <v>4734</v>
      </c>
      <c r="L1095" s="651">
        <v>0</v>
      </c>
      <c r="M1095" s="651">
        <v>0</v>
      </c>
      <c r="N1095" s="650">
        <v>1</v>
      </c>
      <c r="O1095" s="731">
        <v>1</v>
      </c>
      <c r="P1095" s="651">
        <v>0</v>
      </c>
      <c r="Q1095" s="666"/>
      <c r="R1095" s="650">
        <v>1</v>
      </c>
      <c r="S1095" s="666">
        <v>1</v>
      </c>
      <c r="T1095" s="731">
        <v>1</v>
      </c>
      <c r="U1095" s="689">
        <v>1</v>
      </c>
    </row>
    <row r="1096" spans="1:21" ht="14.4" customHeight="1" x14ac:dyDescent="0.3">
      <c r="A1096" s="649">
        <v>4</v>
      </c>
      <c r="B1096" s="650" t="s">
        <v>3038</v>
      </c>
      <c r="C1096" s="650">
        <v>89301042</v>
      </c>
      <c r="D1096" s="729" t="s">
        <v>5236</v>
      </c>
      <c r="E1096" s="730" t="s">
        <v>3397</v>
      </c>
      <c r="F1096" s="650" t="s">
        <v>3363</v>
      </c>
      <c r="G1096" s="650" t="s">
        <v>3483</v>
      </c>
      <c r="H1096" s="650" t="s">
        <v>597</v>
      </c>
      <c r="I1096" s="650" t="s">
        <v>1886</v>
      </c>
      <c r="J1096" s="650" t="s">
        <v>1887</v>
      </c>
      <c r="K1096" s="650" t="s">
        <v>1888</v>
      </c>
      <c r="L1096" s="651">
        <v>61.29</v>
      </c>
      <c r="M1096" s="651">
        <v>122.58</v>
      </c>
      <c r="N1096" s="650">
        <v>2</v>
      </c>
      <c r="O1096" s="731">
        <v>1</v>
      </c>
      <c r="P1096" s="651">
        <v>122.58</v>
      </c>
      <c r="Q1096" s="666">
        <v>1</v>
      </c>
      <c r="R1096" s="650">
        <v>2</v>
      </c>
      <c r="S1096" s="666">
        <v>1</v>
      </c>
      <c r="T1096" s="731">
        <v>1</v>
      </c>
      <c r="U1096" s="689">
        <v>1</v>
      </c>
    </row>
    <row r="1097" spans="1:21" ht="14.4" customHeight="1" x14ac:dyDescent="0.3">
      <c r="A1097" s="649">
        <v>4</v>
      </c>
      <c r="B1097" s="650" t="s">
        <v>3038</v>
      </c>
      <c r="C1097" s="650">
        <v>89301042</v>
      </c>
      <c r="D1097" s="729" t="s">
        <v>5236</v>
      </c>
      <c r="E1097" s="730" t="s">
        <v>3397</v>
      </c>
      <c r="F1097" s="650" t="s">
        <v>3363</v>
      </c>
      <c r="G1097" s="650" t="s">
        <v>3483</v>
      </c>
      <c r="H1097" s="650" t="s">
        <v>597</v>
      </c>
      <c r="I1097" s="650" t="s">
        <v>1896</v>
      </c>
      <c r="J1097" s="650" t="s">
        <v>1887</v>
      </c>
      <c r="K1097" s="650" t="s">
        <v>1897</v>
      </c>
      <c r="L1097" s="651">
        <v>12.26</v>
      </c>
      <c r="M1097" s="651">
        <v>12.26</v>
      </c>
      <c r="N1097" s="650">
        <v>1</v>
      </c>
      <c r="O1097" s="731">
        <v>1</v>
      </c>
      <c r="P1097" s="651">
        <v>12.26</v>
      </c>
      <c r="Q1097" s="666">
        <v>1</v>
      </c>
      <c r="R1097" s="650">
        <v>1</v>
      </c>
      <c r="S1097" s="666">
        <v>1</v>
      </c>
      <c r="T1097" s="731">
        <v>1</v>
      </c>
      <c r="U1097" s="689">
        <v>1</v>
      </c>
    </row>
    <row r="1098" spans="1:21" ht="14.4" customHeight="1" x14ac:dyDescent="0.3">
      <c r="A1098" s="649">
        <v>4</v>
      </c>
      <c r="B1098" s="650" t="s">
        <v>3038</v>
      </c>
      <c r="C1098" s="650">
        <v>89301042</v>
      </c>
      <c r="D1098" s="729" t="s">
        <v>5236</v>
      </c>
      <c r="E1098" s="730" t="s">
        <v>3397</v>
      </c>
      <c r="F1098" s="650" t="s">
        <v>3363</v>
      </c>
      <c r="G1098" s="650" t="s">
        <v>3483</v>
      </c>
      <c r="H1098" s="650" t="s">
        <v>597</v>
      </c>
      <c r="I1098" s="650" t="s">
        <v>3755</v>
      </c>
      <c r="J1098" s="650" t="s">
        <v>3485</v>
      </c>
      <c r="K1098" s="650" t="s">
        <v>3756</v>
      </c>
      <c r="L1098" s="651">
        <v>34.31</v>
      </c>
      <c r="M1098" s="651">
        <v>240.17000000000002</v>
      </c>
      <c r="N1098" s="650">
        <v>7</v>
      </c>
      <c r="O1098" s="731">
        <v>3</v>
      </c>
      <c r="P1098" s="651">
        <v>240.17000000000002</v>
      </c>
      <c r="Q1098" s="666">
        <v>1</v>
      </c>
      <c r="R1098" s="650">
        <v>7</v>
      </c>
      <c r="S1098" s="666">
        <v>1</v>
      </c>
      <c r="T1098" s="731">
        <v>3</v>
      </c>
      <c r="U1098" s="689">
        <v>1</v>
      </c>
    </row>
    <row r="1099" spans="1:21" ht="14.4" customHeight="1" x14ac:dyDescent="0.3">
      <c r="A1099" s="649">
        <v>4</v>
      </c>
      <c r="B1099" s="650" t="s">
        <v>3038</v>
      </c>
      <c r="C1099" s="650">
        <v>89301042</v>
      </c>
      <c r="D1099" s="729" t="s">
        <v>5236</v>
      </c>
      <c r="E1099" s="730" t="s">
        <v>3397</v>
      </c>
      <c r="F1099" s="650" t="s">
        <v>3363</v>
      </c>
      <c r="G1099" s="650" t="s">
        <v>3486</v>
      </c>
      <c r="H1099" s="650" t="s">
        <v>1281</v>
      </c>
      <c r="I1099" s="650" t="s">
        <v>1340</v>
      </c>
      <c r="J1099" s="650" t="s">
        <v>1341</v>
      </c>
      <c r="K1099" s="650" t="s">
        <v>1342</v>
      </c>
      <c r="L1099" s="651">
        <v>0</v>
      </c>
      <c r="M1099" s="651">
        <v>0</v>
      </c>
      <c r="N1099" s="650">
        <v>1</v>
      </c>
      <c r="O1099" s="731">
        <v>0.5</v>
      </c>
      <c r="P1099" s="651">
        <v>0</v>
      </c>
      <c r="Q1099" s="666"/>
      <c r="R1099" s="650">
        <v>1</v>
      </c>
      <c r="S1099" s="666">
        <v>1</v>
      </c>
      <c r="T1099" s="731">
        <v>0.5</v>
      </c>
      <c r="U1099" s="689">
        <v>1</v>
      </c>
    </row>
    <row r="1100" spans="1:21" ht="14.4" customHeight="1" x14ac:dyDescent="0.3">
      <c r="A1100" s="649">
        <v>4</v>
      </c>
      <c r="B1100" s="650" t="s">
        <v>3038</v>
      </c>
      <c r="C1100" s="650">
        <v>89301042</v>
      </c>
      <c r="D1100" s="729" t="s">
        <v>5236</v>
      </c>
      <c r="E1100" s="730" t="s">
        <v>3397</v>
      </c>
      <c r="F1100" s="650" t="s">
        <v>3363</v>
      </c>
      <c r="G1100" s="650" t="s">
        <v>3583</v>
      </c>
      <c r="H1100" s="650" t="s">
        <v>1281</v>
      </c>
      <c r="I1100" s="650" t="s">
        <v>4182</v>
      </c>
      <c r="J1100" s="650" t="s">
        <v>2702</v>
      </c>
      <c r="K1100" s="650" t="s">
        <v>4183</v>
      </c>
      <c r="L1100" s="651">
        <v>0</v>
      </c>
      <c r="M1100" s="651">
        <v>0</v>
      </c>
      <c r="N1100" s="650">
        <v>1</v>
      </c>
      <c r="O1100" s="731">
        <v>1</v>
      </c>
      <c r="P1100" s="651">
        <v>0</v>
      </c>
      <c r="Q1100" s="666"/>
      <c r="R1100" s="650">
        <v>1</v>
      </c>
      <c r="S1100" s="666">
        <v>1</v>
      </c>
      <c r="T1100" s="731">
        <v>1</v>
      </c>
      <c r="U1100" s="689">
        <v>1</v>
      </c>
    </row>
    <row r="1101" spans="1:21" ht="14.4" customHeight="1" x14ac:dyDescent="0.3">
      <c r="A1101" s="649">
        <v>4</v>
      </c>
      <c r="B1101" s="650" t="s">
        <v>3038</v>
      </c>
      <c r="C1101" s="650">
        <v>89301042</v>
      </c>
      <c r="D1101" s="729" t="s">
        <v>5236</v>
      </c>
      <c r="E1101" s="730" t="s">
        <v>3397</v>
      </c>
      <c r="F1101" s="650" t="s">
        <v>3363</v>
      </c>
      <c r="G1101" s="650" t="s">
        <v>4735</v>
      </c>
      <c r="H1101" s="650" t="s">
        <v>597</v>
      </c>
      <c r="I1101" s="650" t="s">
        <v>4736</v>
      </c>
      <c r="J1101" s="650" t="s">
        <v>4737</v>
      </c>
      <c r="K1101" s="650" t="s">
        <v>4738</v>
      </c>
      <c r="L1101" s="651">
        <v>0</v>
      </c>
      <c r="M1101" s="651">
        <v>0</v>
      </c>
      <c r="N1101" s="650">
        <v>1</v>
      </c>
      <c r="O1101" s="731">
        <v>1</v>
      </c>
      <c r="P1101" s="651"/>
      <c r="Q1101" s="666"/>
      <c r="R1101" s="650"/>
      <c r="S1101" s="666">
        <v>0</v>
      </c>
      <c r="T1101" s="731"/>
      <c r="U1101" s="689">
        <v>0</v>
      </c>
    </row>
    <row r="1102" spans="1:21" ht="14.4" customHeight="1" x14ac:dyDescent="0.3">
      <c r="A1102" s="649">
        <v>4</v>
      </c>
      <c r="B1102" s="650" t="s">
        <v>3038</v>
      </c>
      <c r="C1102" s="650">
        <v>89301042</v>
      </c>
      <c r="D1102" s="729" t="s">
        <v>5236</v>
      </c>
      <c r="E1102" s="730" t="s">
        <v>3397</v>
      </c>
      <c r="F1102" s="650" t="s">
        <v>3363</v>
      </c>
      <c r="G1102" s="650" t="s">
        <v>3757</v>
      </c>
      <c r="H1102" s="650" t="s">
        <v>597</v>
      </c>
      <c r="I1102" s="650" t="s">
        <v>2033</v>
      </c>
      <c r="J1102" s="650" t="s">
        <v>4739</v>
      </c>
      <c r="K1102" s="650" t="s">
        <v>4740</v>
      </c>
      <c r="L1102" s="651">
        <v>65.069999999999993</v>
      </c>
      <c r="M1102" s="651">
        <v>65.069999999999993</v>
      </c>
      <c r="N1102" s="650">
        <v>1</v>
      </c>
      <c r="O1102" s="731">
        <v>0.5</v>
      </c>
      <c r="P1102" s="651">
        <v>65.069999999999993</v>
      </c>
      <c r="Q1102" s="666">
        <v>1</v>
      </c>
      <c r="R1102" s="650">
        <v>1</v>
      </c>
      <c r="S1102" s="666">
        <v>1</v>
      </c>
      <c r="T1102" s="731">
        <v>0.5</v>
      </c>
      <c r="U1102" s="689">
        <v>1</v>
      </c>
    </row>
    <row r="1103" spans="1:21" ht="14.4" customHeight="1" x14ac:dyDescent="0.3">
      <c r="A1103" s="649">
        <v>4</v>
      </c>
      <c r="B1103" s="650" t="s">
        <v>3038</v>
      </c>
      <c r="C1103" s="650">
        <v>89301042</v>
      </c>
      <c r="D1103" s="729" t="s">
        <v>5236</v>
      </c>
      <c r="E1103" s="730" t="s">
        <v>3397</v>
      </c>
      <c r="F1103" s="650" t="s">
        <v>3363</v>
      </c>
      <c r="G1103" s="650" t="s">
        <v>3757</v>
      </c>
      <c r="H1103" s="650" t="s">
        <v>597</v>
      </c>
      <c r="I1103" s="650" t="s">
        <v>4741</v>
      </c>
      <c r="J1103" s="650" t="s">
        <v>4742</v>
      </c>
      <c r="K1103" s="650" t="s">
        <v>4743</v>
      </c>
      <c r="L1103" s="651">
        <v>50.57</v>
      </c>
      <c r="M1103" s="651">
        <v>50.57</v>
      </c>
      <c r="N1103" s="650">
        <v>1</v>
      </c>
      <c r="O1103" s="731">
        <v>0.5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4</v>
      </c>
      <c r="B1104" s="650" t="s">
        <v>3038</v>
      </c>
      <c r="C1104" s="650">
        <v>89301042</v>
      </c>
      <c r="D1104" s="729" t="s">
        <v>5236</v>
      </c>
      <c r="E1104" s="730" t="s">
        <v>3397</v>
      </c>
      <c r="F1104" s="650" t="s">
        <v>3363</v>
      </c>
      <c r="G1104" s="650" t="s">
        <v>3760</v>
      </c>
      <c r="H1104" s="650" t="s">
        <v>597</v>
      </c>
      <c r="I1104" s="650" t="s">
        <v>1020</v>
      </c>
      <c r="J1104" s="650" t="s">
        <v>1021</v>
      </c>
      <c r="K1104" s="650" t="s">
        <v>1832</v>
      </c>
      <c r="L1104" s="651">
        <v>0</v>
      </c>
      <c r="M1104" s="651">
        <v>0</v>
      </c>
      <c r="N1104" s="650">
        <v>1</v>
      </c>
      <c r="O1104" s="731">
        <v>0.5</v>
      </c>
      <c r="P1104" s="651">
        <v>0</v>
      </c>
      <c r="Q1104" s="666"/>
      <c r="R1104" s="650">
        <v>1</v>
      </c>
      <c r="S1104" s="666">
        <v>1</v>
      </c>
      <c r="T1104" s="731">
        <v>0.5</v>
      </c>
      <c r="U1104" s="689">
        <v>1</v>
      </c>
    </row>
    <row r="1105" spans="1:21" ht="14.4" customHeight="1" x14ac:dyDescent="0.3">
      <c r="A1105" s="649">
        <v>4</v>
      </c>
      <c r="B1105" s="650" t="s">
        <v>3038</v>
      </c>
      <c r="C1105" s="650">
        <v>89301042</v>
      </c>
      <c r="D1105" s="729" t="s">
        <v>5236</v>
      </c>
      <c r="E1105" s="730" t="s">
        <v>3397</v>
      </c>
      <c r="F1105" s="650" t="s">
        <v>3363</v>
      </c>
      <c r="G1105" s="650" t="s">
        <v>4744</v>
      </c>
      <c r="H1105" s="650" t="s">
        <v>1281</v>
      </c>
      <c r="I1105" s="650" t="s">
        <v>4745</v>
      </c>
      <c r="J1105" s="650" t="s">
        <v>4746</v>
      </c>
      <c r="K1105" s="650" t="s">
        <v>4747</v>
      </c>
      <c r="L1105" s="651">
        <v>431.14</v>
      </c>
      <c r="M1105" s="651">
        <v>431.14</v>
      </c>
      <c r="N1105" s="650">
        <v>1</v>
      </c>
      <c r="O1105" s="731">
        <v>0.5</v>
      </c>
      <c r="P1105" s="651">
        <v>431.14</v>
      </c>
      <c r="Q1105" s="666">
        <v>1</v>
      </c>
      <c r="R1105" s="650">
        <v>1</v>
      </c>
      <c r="S1105" s="666">
        <v>1</v>
      </c>
      <c r="T1105" s="731">
        <v>0.5</v>
      </c>
      <c r="U1105" s="689">
        <v>1</v>
      </c>
    </row>
    <row r="1106" spans="1:21" ht="14.4" customHeight="1" x14ac:dyDescent="0.3">
      <c r="A1106" s="649">
        <v>4</v>
      </c>
      <c r="B1106" s="650" t="s">
        <v>3038</v>
      </c>
      <c r="C1106" s="650">
        <v>89301042</v>
      </c>
      <c r="D1106" s="729" t="s">
        <v>5236</v>
      </c>
      <c r="E1106" s="730" t="s">
        <v>3397</v>
      </c>
      <c r="F1106" s="650" t="s">
        <v>3363</v>
      </c>
      <c r="G1106" s="650" t="s">
        <v>4744</v>
      </c>
      <c r="H1106" s="650" t="s">
        <v>1281</v>
      </c>
      <c r="I1106" s="650" t="s">
        <v>4745</v>
      </c>
      <c r="J1106" s="650" t="s">
        <v>4746</v>
      </c>
      <c r="K1106" s="650" t="s">
        <v>4747</v>
      </c>
      <c r="L1106" s="651">
        <v>431.12</v>
      </c>
      <c r="M1106" s="651">
        <v>431.12</v>
      </c>
      <c r="N1106" s="650">
        <v>1</v>
      </c>
      <c r="O1106" s="731">
        <v>0.5</v>
      </c>
      <c r="P1106" s="651">
        <v>431.12</v>
      </c>
      <c r="Q1106" s="666">
        <v>1</v>
      </c>
      <c r="R1106" s="650">
        <v>1</v>
      </c>
      <c r="S1106" s="666">
        <v>1</v>
      </c>
      <c r="T1106" s="731">
        <v>0.5</v>
      </c>
      <c r="U1106" s="689">
        <v>1</v>
      </c>
    </row>
    <row r="1107" spans="1:21" ht="14.4" customHeight="1" x14ac:dyDescent="0.3">
      <c r="A1107" s="649">
        <v>4</v>
      </c>
      <c r="B1107" s="650" t="s">
        <v>3038</v>
      </c>
      <c r="C1107" s="650">
        <v>89301042</v>
      </c>
      <c r="D1107" s="729" t="s">
        <v>5236</v>
      </c>
      <c r="E1107" s="730" t="s">
        <v>3397</v>
      </c>
      <c r="F1107" s="650" t="s">
        <v>3363</v>
      </c>
      <c r="G1107" s="650" t="s">
        <v>4744</v>
      </c>
      <c r="H1107" s="650" t="s">
        <v>597</v>
      </c>
      <c r="I1107" s="650" t="s">
        <v>4748</v>
      </c>
      <c r="J1107" s="650" t="s">
        <v>4749</v>
      </c>
      <c r="K1107" s="650" t="s">
        <v>1463</v>
      </c>
      <c r="L1107" s="651">
        <v>0</v>
      </c>
      <c r="M1107" s="651">
        <v>0</v>
      </c>
      <c r="N1107" s="650">
        <v>1</v>
      </c>
      <c r="O1107" s="731">
        <v>0.5</v>
      </c>
      <c r="P1107" s="651">
        <v>0</v>
      </c>
      <c r="Q1107" s="666"/>
      <c r="R1107" s="650">
        <v>1</v>
      </c>
      <c r="S1107" s="666">
        <v>1</v>
      </c>
      <c r="T1107" s="731">
        <v>0.5</v>
      </c>
      <c r="U1107" s="689">
        <v>1</v>
      </c>
    </row>
    <row r="1108" spans="1:21" ht="14.4" customHeight="1" x14ac:dyDescent="0.3">
      <c r="A1108" s="649">
        <v>4</v>
      </c>
      <c r="B1108" s="650" t="s">
        <v>3038</v>
      </c>
      <c r="C1108" s="650">
        <v>89301042</v>
      </c>
      <c r="D1108" s="729" t="s">
        <v>5236</v>
      </c>
      <c r="E1108" s="730" t="s">
        <v>3397</v>
      </c>
      <c r="F1108" s="650" t="s">
        <v>3363</v>
      </c>
      <c r="G1108" s="650" t="s">
        <v>3727</v>
      </c>
      <c r="H1108" s="650" t="s">
        <v>597</v>
      </c>
      <c r="I1108" s="650" t="s">
        <v>831</v>
      </c>
      <c r="J1108" s="650" t="s">
        <v>832</v>
      </c>
      <c r="K1108" s="650" t="s">
        <v>3728</v>
      </c>
      <c r="L1108" s="651">
        <v>242.93</v>
      </c>
      <c r="M1108" s="651">
        <v>242.93</v>
      </c>
      <c r="N1108" s="650">
        <v>1</v>
      </c>
      <c r="O1108" s="731">
        <v>1</v>
      </c>
      <c r="P1108" s="651">
        <v>242.93</v>
      </c>
      <c r="Q1108" s="666">
        <v>1</v>
      </c>
      <c r="R1108" s="650">
        <v>1</v>
      </c>
      <c r="S1108" s="666">
        <v>1</v>
      </c>
      <c r="T1108" s="731">
        <v>1</v>
      </c>
      <c r="U1108" s="689">
        <v>1</v>
      </c>
    </row>
    <row r="1109" spans="1:21" ht="14.4" customHeight="1" x14ac:dyDescent="0.3">
      <c r="A1109" s="649">
        <v>4</v>
      </c>
      <c r="B1109" s="650" t="s">
        <v>3038</v>
      </c>
      <c r="C1109" s="650">
        <v>89301042</v>
      </c>
      <c r="D1109" s="729" t="s">
        <v>5236</v>
      </c>
      <c r="E1109" s="730" t="s">
        <v>3397</v>
      </c>
      <c r="F1109" s="650" t="s">
        <v>3363</v>
      </c>
      <c r="G1109" s="650" t="s">
        <v>4316</v>
      </c>
      <c r="H1109" s="650" t="s">
        <v>597</v>
      </c>
      <c r="I1109" s="650" t="s">
        <v>4317</v>
      </c>
      <c r="J1109" s="650" t="s">
        <v>4318</v>
      </c>
      <c r="K1109" s="650" t="s">
        <v>4319</v>
      </c>
      <c r="L1109" s="651">
        <v>108.98</v>
      </c>
      <c r="M1109" s="651">
        <v>217.96</v>
      </c>
      <c r="N1109" s="650">
        <v>2</v>
      </c>
      <c r="O1109" s="731">
        <v>1</v>
      </c>
      <c r="P1109" s="651">
        <v>217.96</v>
      </c>
      <c r="Q1109" s="666">
        <v>1</v>
      </c>
      <c r="R1109" s="650">
        <v>2</v>
      </c>
      <c r="S1109" s="666">
        <v>1</v>
      </c>
      <c r="T1109" s="731">
        <v>1</v>
      </c>
      <c r="U1109" s="689">
        <v>1</v>
      </c>
    </row>
    <row r="1110" spans="1:21" ht="14.4" customHeight="1" x14ac:dyDescent="0.3">
      <c r="A1110" s="649">
        <v>4</v>
      </c>
      <c r="B1110" s="650" t="s">
        <v>3038</v>
      </c>
      <c r="C1110" s="650">
        <v>89301042</v>
      </c>
      <c r="D1110" s="729" t="s">
        <v>5236</v>
      </c>
      <c r="E1110" s="730" t="s">
        <v>3397</v>
      </c>
      <c r="F1110" s="650" t="s">
        <v>3363</v>
      </c>
      <c r="G1110" s="650" t="s">
        <v>4658</v>
      </c>
      <c r="H1110" s="650" t="s">
        <v>597</v>
      </c>
      <c r="I1110" s="650" t="s">
        <v>4750</v>
      </c>
      <c r="J1110" s="650" t="s">
        <v>4660</v>
      </c>
      <c r="K1110" s="650" t="s">
        <v>4751</v>
      </c>
      <c r="L1110" s="651">
        <v>146.82</v>
      </c>
      <c r="M1110" s="651">
        <v>146.82</v>
      </c>
      <c r="N1110" s="650">
        <v>1</v>
      </c>
      <c r="O1110" s="731">
        <v>0.5</v>
      </c>
      <c r="P1110" s="651"/>
      <c r="Q1110" s="666">
        <v>0</v>
      </c>
      <c r="R1110" s="650"/>
      <c r="S1110" s="666">
        <v>0</v>
      </c>
      <c r="T1110" s="731"/>
      <c r="U1110" s="689">
        <v>0</v>
      </c>
    </row>
    <row r="1111" spans="1:21" ht="14.4" customHeight="1" x14ac:dyDescent="0.3">
      <c r="A1111" s="649">
        <v>4</v>
      </c>
      <c r="B1111" s="650" t="s">
        <v>3038</v>
      </c>
      <c r="C1111" s="650">
        <v>89301042</v>
      </c>
      <c r="D1111" s="729" t="s">
        <v>5236</v>
      </c>
      <c r="E1111" s="730" t="s">
        <v>3397</v>
      </c>
      <c r="F1111" s="650" t="s">
        <v>3363</v>
      </c>
      <c r="G1111" s="650" t="s">
        <v>4752</v>
      </c>
      <c r="H1111" s="650" t="s">
        <v>1281</v>
      </c>
      <c r="I1111" s="650" t="s">
        <v>4753</v>
      </c>
      <c r="J1111" s="650" t="s">
        <v>4754</v>
      </c>
      <c r="K1111" s="650" t="s">
        <v>4755</v>
      </c>
      <c r="L1111" s="651">
        <v>386.51</v>
      </c>
      <c r="M1111" s="651">
        <v>386.51</v>
      </c>
      <c r="N1111" s="650">
        <v>1</v>
      </c>
      <c r="O1111" s="731">
        <v>0.5</v>
      </c>
      <c r="P1111" s="651">
        <v>386.51</v>
      </c>
      <c r="Q1111" s="666">
        <v>1</v>
      </c>
      <c r="R1111" s="650">
        <v>1</v>
      </c>
      <c r="S1111" s="666">
        <v>1</v>
      </c>
      <c r="T1111" s="731">
        <v>0.5</v>
      </c>
      <c r="U1111" s="689">
        <v>1</v>
      </c>
    </row>
    <row r="1112" spans="1:21" ht="14.4" customHeight="1" x14ac:dyDescent="0.3">
      <c r="A1112" s="649">
        <v>4</v>
      </c>
      <c r="B1112" s="650" t="s">
        <v>3038</v>
      </c>
      <c r="C1112" s="650">
        <v>89301042</v>
      </c>
      <c r="D1112" s="729" t="s">
        <v>5236</v>
      </c>
      <c r="E1112" s="730" t="s">
        <v>3397</v>
      </c>
      <c r="F1112" s="650" t="s">
        <v>3363</v>
      </c>
      <c r="G1112" s="650" t="s">
        <v>4752</v>
      </c>
      <c r="H1112" s="650" t="s">
        <v>597</v>
      </c>
      <c r="I1112" s="650" t="s">
        <v>4756</v>
      </c>
      <c r="J1112" s="650" t="s">
        <v>4754</v>
      </c>
      <c r="K1112" s="650" t="s">
        <v>4757</v>
      </c>
      <c r="L1112" s="651">
        <v>0</v>
      </c>
      <c r="M1112" s="651">
        <v>0</v>
      </c>
      <c r="N1112" s="650">
        <v>1</v>
      </c>
      <c r="O1112" s="731">
        <v>0.5</v>
      </c>
      <c r="P1112" s="651">
        <v>0</v>
      </c>
      <c r="Q1112" s="666"/>
      <c r="R1112" s="650">
        <v>1</v>
      </c>
      <c r="S1112" s="666">
        <v>1</v>
      </c>
      <c r="T1112" s="731">
        <v>0.5</v>
      </c>
      <c r="U1112" s="689">
        <v>1</v>
      </c>
    </row>
    <row r="1113" spans="1:21" ht="14.4" customHeight="1" x14ac:dyDescent="0.3">
      <c r="A1113" s="649">
        <v>4</v>
      </c>
      <c r="B1113" s="650" t="s">
        <v>3038</v>
      </c>
      <c r="C1113" s="650">
        <v>89301042</v>
      </c>
      <c r="D1113" s="729" t="s">
        <v>5236</v>
      </c>
      <c r="E1113" s="730" t="s">
        <v>3397</v>
      </c>
      <c r="F1113" s="650" t="s">
        <v>3363</v>
      </c>
      <c r="G1113" s="650" t="s">
        <v>4586</v>
      </c>
      <c r="H1113" s="650" t="s">
        <v>597</v>
      </c>
      <c r="I1113" s="650" t="s">
        <v>4758</v>
      </c>
      <c r="J1113" s="650" t="s">
        <v>4759</v>
      </c>
      <c r="K1113" s="650" t="s">
        <v>4760</v>
      </c>
      <c r="L1113" s="651">
        <v>79.739999999999995</v>
      </c>
      <c r="M1113" s="651">
        <v>79.739999999999995</v>
      </c>
      <c r="N1113" s="650">
        <v>1</v>
      </c>
      <c r="O1113" s="731">
        <v>0.5</v>
      </c>
      <c r="P1113" s="651">
        <v>79.739999999999995</v>
      </c>
      <c r="Q1113" s="666">
        <v>1</v>
      </c>
      <c r="R1113" s="650">
        <v>1</v>
      </c>
      <c r="S1113" s="666">
        <v>1</v>
      </c>
      <c r="T1113" s="731">
        <v>0.5</v>
      </c>
      <c r="U1113" s="689">
        <v>1</v>
      </c>
    </row>
    <row r="1114" spans="1:21" ht="14.4" customHeight="1" x14ac:dyDescent="0.3">
      <c r="A1114" s="649">
        <v>4</v>
      </c>
      <c r="B1114" s="650" t="s">
        <v>3038</v>
      </c>
      <c r="C1114" s="650">
        <v>89301042</v>
      </c>
      <c r="D1114" s="729" t="s">
        <v>5236</v>
      </c>
      <c r="E1114" s="730" t="s">
        <v>3397</v>
      </c>
      <c r="F1114" s="650" t="s">
        <v>3363</v>
      </c>
      <c r="G1114" s="650" t="s">
        <v>4586</v>
      </c>
      <c r="H1114" s="650" t="s">
        <v>597</v>
      </c>
      <c r="I1114" s="650" t="s">
        <v>4761</v>
      </c>
      <c r="J1114" s="650" t="s">
        <v>4762</v>
      </c>
      <c r="K1114" s="650" t="s">
        <v>4763</v>
      </c>
      <c r="L1114" s="651">
        <v>172.78</v>
      </c>
      <c r="M1114" s="651">
        <v>345.56</v>
      </c>
      <c r="N1114" s="650">
        <v>2</v>
      </c>
      <c r="O1114" s="731">
        <v>1.5</v>
      </c>
      <c r="P1114" s="651">
        <v>345.56</v>
      </c>
      <c r="Q1114" s="666">
        <v>1</v>
      </c>
      <c r="R1114" s="650">
        <v>2</v>
      </c>
      <c r="S1114" s="666">
        <v>1</v>
      </c>
      <c r="T1114" s="731">
        <v>1.5</v>
      </c>
      <c r="U1114" s="689">
        <v>1</v>
      </c>
    </row>
    <row r="1115" spans="1:21" ht="14.4" customHeight="1" x14ac:dyDescent="0.3">
      <c r="A1115" s="649">
        <v>4</v>
      </c>
      <c r="B1115" s="650" t="s">
        <v>3038</v>
      </c>
      <c r="C1115" s="650">
        <v>89301042</v>
      </c>
      <c r="D1115" s="729" t="s">
        <v>5236</v>
      </c>
      <c r="E1115" s="730" t="s">
        <v>3397</v>
      </c>
      <c r="F1115" s="650" t="s">
        <v>3363</v>
      </c>
      <c r="G1115" s="650" t="s">
        <v>3453</v>
      </c>
      <c r="H1115" s="650" t="s">
        <v>597</v>
      </c>
      <c r="I1115" s="650" t="s">
        <v>4764</v>
      </c>
      <c r="J1115" s="650" t="s">
        <v>4765</v>
      </c>
      <c r="K1115" s="650" t="s">
        <v>4766</v>
      </c>
      <c r="L1115" s="651">
        <v>70.02</v>
      </c>
      <c r="M1115" s="651">
        <v>70.02</v>
      </c>
      <c r="N1115" s="650">
        <v>1</v>
      </c>
      <c r="O1115" s="731">
        <v>0.5</v>
      </c>
      <c r="P1115" s="651">
        <v>70.02</v>
      </c>
      <c r="Q1115" s="666">
        <v>1</v>
      </c>
      <c r="R1115" s="650">
        <v>1</v>
      </c>
      <c r="S1115" s="666">
        <v>1</v>
      </c>
      <c r="T1115" s="731">
        <v>0.5</v>
      </c>
      <c r="U1115" s="689">
        <v>1</v>
      </c>
    </row>
    <row r="1116" spans="1:21" ht="14.4" customHeight="1" x14ac:dyDescent="0.3">
      <c r="A1116" s="649">
        <v>4</v>
      </c>
      <c r="B1116" s="650" t="s">
        <v>3038</v>
      </c>
      <c r="C1116" s="650">
        <v>89301042</v>
      </c>
      <c r="D1116" s="729" t="s">
        <v>5236</v>
      </c>
      <c r="E1116" s="730" t="s">
        <v>3397</v>
      </c>
      <c r="F1116" s="650" t="s">
        <v>3363</v>
      </c>
      <c r="G1116" s="650" t="s">
        <v>4767</v>
      </c>
      <c r="H1116" s="650" t="s">
        <v>597</v>
      </c>
      <c r="I1116" s="650" t="s">
        <v>1816</v>
      </c>
      <c r="J1116" s="650" t="s">
        <v>1817</v>
      </c>
      <c r="K1116" s="650" t="s">
        <v>2281</v>
      </c>
      <c r="L1116" s="651">
        <v>40.49</v>
      </c>
      <c r="M1116" s="651">
        <v>80.98</v>
      </c>
      <c r="N1116" s="650">
        <v>2</v>
      </c>
      <c r="O1116" s="731">
        <v>1</v>
      </c>
      <c r="P1116" s="651">
        <v>80.98</v>
      </c>
      <c r="Q1116" s="666">
        <v>1</v>
      </c>
      <c r="R1116" s="650">
        <v>2</v>
      </c>
      <c r="S1116" s="666">
        <v>1</v>
      </c>
      <c r="T1116" s="731">
        <v>1</v>
      </c>
      <c r="U1116" s="689">
        <v>1</v>
      </c>
    </row>
    <row r="1117" spans="1:21" ht="14.4" customHeight="1" x14ac:dyDescent="0.3">
      <c r="A1117" s="649">
        <v>4</v>
      </c>
      <c r="B1117" s="650" t="s">
        <v>3038</v>
      </c>
      <c r="C1117" s="650">
        <v>89301042</v>
      </c>
      <c r="D1117" s="729" t="s">
        <v>5236</v>
      </c>
      <c r="E1117" s="730" t="s">
        <v>3397</v>
      </c>
      <c r="F1117" s="650" t="s">
        <v>3363</v>
      </c>
      <c r="G1117" s="650" t="s">
        <v>3456</v>
      </c>
      <c r="H1117" s="650" t="s">
        <v>597</v>
      </c>
      <c r="I1117" s="650" t="s">
        <v>3457</v>
      </c>
      <c r="J1117" s="650" t="s">
        <v>1752</v>
      </c>
      <c r="K1117" s="650" t="s">
        <v>3458</v>
      </c>
      <c r="L1117" s="651">
        <v>0</v>
      </c>
      <c r="M1117" s="651">
        <v>0</v>
      </c>
      <c r="N1117" s="650">
        <v>2</v>
      </c>
      <c r="O1117" s="731">
        <v>1</v>
      </c>
      <c r="P1117" s="651"/>
      <c r="Q1117" s="666"/>
      <c r="R1117" s="650"/>
      <c r="S1117" s="666">
        <v>0</v>
      </c>
      <c r="T1117" s="731"/>
      <c r="U1117" s="689">
        <v>0</v>
      </c>
    </row>
    <row r="1118" spans="1:21" ht="14.4" customHeight="1" x14ac:dyDescent="0.3">
      <c r="A1118" s="649">
        <v>4</v>
      </c>
      <c r="B1118" s="650" t="s">
        <v>3038</v>
      </c>
      <c r="C1118" s="650">
        <v>89301042</v>
      </c>
      <c r="D1118" s="729" t="s">
        <v>5236</v>
      </c>
      <c r="E1118" s="730" t="s">
        <v>3397</v>
      </c>
      <c r="F1118" s="650" t="s">
        <v>3363</v>
      </c>
      <c r="G1118" s="650" t="s">
        <v>3440</v>
      </c>
      <c r="H1118" s="650" t="s">
        <v>1281</v>
      </c>
      <c r="I1118" s="650" t="s">
        <v>1448</v>
      </c>
      <c r="J1118" s="650" t="s">
        <v>1319</v>
      </c>
      <c r="K1118" s="650" t="s">
        <v>1449</v>
      </c>
      <c r="L1118" s="651">
        <v>625.29</v>
      </c>
      <c r="M1118" s="651">
        <v>625.29</v>
      </c>
      <c r="N1118" s="650">
        <v>1</v>
      </c>
      <c r="O1118" s="731">
        <v>1</v>
      </c>
      <c r="P1118" s="651">
        <v>625.29</v>
      </c>
      <c r="Q1118" s="666">
        <v>1</v>
      </c>
      <c r="R1118" s="650">
        <v>1</v>
      </c>
      <c r="S1118" s="666">
        <v>1</v>
      </c>
      <c r="T1118" s="731">
        <v>1</v>
      </c>
      <c r="U1118" s="689">
        <v>1</v>
      </c>
    </row>
    <row r="1119" spans="1:21" ht="14.4" customHeight="1" x14ac:dyDescent="0.3">
      <c r="A1119" s="649">
        <v>4</v>
      </c>
      <c r="B1119" s="650" t="s">
        <v>3038</v>
      </c>
      <c r="C1119" s="650">
        <v>89301042</v>
      </c>
      <c r="D1119" s="729" t="s">
        <v>5236</v>
      </c>
      <c r="E1119" s="730" t="s">
        <v>3397</v>
      </c>
      <c r="F1119" s="650" t="s">
        <v>3363</v>
      </c>
      <c r="G1119" s="650" t="s">
        <v>3767</v>
      </c>
      <c r="H1119" s="650" t="s">
        <v>1281</v>
      </c>
      <c r="I1119" s="650" t="s">
        <v>1296</v>
      </c>
      <c r="J1119" s="650" t="s">
        <v>1297</v>
      </c>
      <c r="K1119" s="650" t="s">
        <v>3234</v>
      </c>
      <c r="L1119" s="651">
        <v>96.63</v>
      </c>
      <c r="M1119" s="651">
        <v>193.26</v>
      </c>
      <c r="N1119" s="650">
        <v>2</v>
      </c>
      <c r="O1119" s="731">
        <v>1</v>
      </c>
      <c r="P1119" s="651">
        <v>193.26</v>
      </c>
      <c r="Q1119" s="666">
        <v>1</v>
      </c>
      <c r="R1119" s="650">
        <v>2</v>
      </c>
      <c r="S1119" s="666">
        <v>1</v>
      </c>
      <c r="T1119" s="731">
        <v>1</v>
      </c>
      <c r="U1119" s="689">
        <v>1</v>
      </c>
    </row>
    <row r="1120" spans="1:21" ht="14.4" customHeight="1" x14ac:dyDescent="0.3">
      <c r="A1120" s="649">
        <v>4</v>
      </c>
      <c r="B1120" s="650" t="s">
        <v>3038</v>
      </c>
      <c r="C1120" s="650">
        <v>89301042</v>
      </c>
      <c r="D1120" s="729" t="s">
        <v>5236</v>
      </c>
      <c r="E1120" s="730" t="s">
        <v>3397</v>
      </c>
      <c r="F1120" s="650" t="s">
        <v>3363</v>
      </c>
      <c r="G1120" s="650" t="s">
        <v>3767</v>
      </c>
      <c r="H1120" s="650" t="s">
        <v>1281</v>
      </c>
      <c r="I1120" s="650" t="s">
        <v>1296</v>
      </c>
      <c r="J1120" s="650" t="s">
        <v>1297</v>
      </c>
      <c r="K1120" s="650" t="s">
        <v>3234</v>
      </c>
      <c r="L1120" s="651">
        <v>59.55</v>
      </c>
      <c r="M1120" s="651">
        <v>119.1</v>
      </c>
      <c r="N1120" s="650">
        <v>2</v>
      </c>
      <c r="O1120" s="731">
        <v>1</v>
      </c>
      <c r="P1120" s="651">
        <v>119.1</v>
      </c>
      <c r="Q1120" s="666">
        <v>1</v>
      </c>
      <c r="R1120" s="650">
        <v>2</v>
      </c>
      <c r="S1120" s="666">
        <v>1</v>
      </c>
      <c r="T1120" s="731">
        <v>1</v>
      </c>
      <c r="U1120" s="689">
        <v>1</v>
      </c>
    </row>
    <row r="1121" spans="1:21" ht="14.4" customHeight="1" x14ac:dyDescent="0.3">
      <c r="A1121" s="649">
        <v>4</v>
      </c>
      <c r="B1121" s="650" t="s">
        <v>3038</v>
      </c>
      <c r="C1121" s="650">
        <v>89301042</v>
      </c>
      <c r="D1121" s="729" t="s">
        <v>5236</v>
      </c>
      <c r="E1121" s="730" t="s">
        <v>3397</v>
      </c>
      <c r="F1121" s="650" t="s">
        <v>3363</v>
      </c>
      <c r="G1121" s="650" t="s">
        <v>3767</v>
      </c>
      <c r="H1121" s="650" t="s">
        <v>1281</v>
      </c>
      <c r="I1121" s="650" t="s">
        <v>4223</v>
      </c>
      <c r="J1121" s="650" t="s">
        <v>1297</v>
      </c>
      <c r="K1121" s="650" t="s">
        <v>4224</v>
      </c>
      <c r="L1121" s="651">
        <v>193.26</v>
      </c>
      <c r="M1121" s="651">
        <v>386.52</v>
      </c>
      <c r="N1121" s="650">
        <v>2</v>
      </c>
      <c r="O1121" s="731">
        <v>1.5</v>
      </c>
      <c r="P1121" s="651">
        <v>193.26</v>
      </c>
      <c r="Q1121" s="666">
        <v>0.5</v>
      </c>
      <c r="R1121" s="650">
        <v>1</v>
      </c>
      <c r="S1121" s="666">
        <v>0.5</v>
      </c>
      <c r="T1121" s="731">
        <v>0.5</v>
      </c>
      <c r="U1121" s="689">
        <v>0.33333333333333331</v>
      </c>
    </row>
    <row r="1122" spans="1:21" ht="14.4" customHeight="1" x14ac:dyDescent="0.3">
      <c r="A1122" s="649">
        <v>4</v>
      </c>
      <c r="B1122" s="650" t="s">
        <v>3038</v>
      </c>
      <c r="C1122" s="650">
        <v>89301042</v>
      </c>
      <c r="D1122" s="729" t="s">
        <v>5236</v>
      </c>
      <c r="E1122" s="730" t="s">
        <v>3397</v>
      </c>
      <c r="F1122" s="650" t="s">
        <v>3363</v>
      </c>
      <c r="G1122" s="650" t="s">
        <v>3767</v>
      </c>
      <c r="H1122" s="650" t="s">
        <v>597</v>
      </c>
      <c r="I1122" s="650" t="s">
        <v>3772</v>
      </c>
      <c r="J1122" s="650" t="s">
        <v>3770</v>
      </c>
      <c r="K1122" s="650" t="s">
        <v>3773</v>
      </c>
      <c r="L1122" s="651">
        <v>96.63</v>
      </c>
      <c r="M1122" s="651">
        <v>289.89</v>
      </c>
      <c r="N1122" s="650">
        <v>3</v>
      </c>
      <c r="O1122" s="731">
        <v>2.5</v>
      </c>
      <c r="P1122" s="651">
        <v>193.26</v>
      </c>
      <c r="Q1122" s="666">
        <v>0.66666666666666663</v>
      </c>
      <c r="R1122" s="650">
        <v>2</v>
      </c>
      <c r="S1122" s="666">
        <v>0.66666666666666663</v>
      </c>
      <c r="T1122" s="731">
        <v>1.5</v>
      </c>
      <c r="U1122" s="689">
        <v>0.6</v>
      </c>
    </row>
    <row r="1123" spans="1:21" ht="14.4" customHeight="1" x14ac:dyDescent="0.3">
      <c r="A1123" s="649">
        <v>4</v>
      </c>
      <c r="B1123" s="650" t="s">
        <v>3038</v>
      </c>
      <c r="C1123" s="650">
        <v>89301042</v>
      </c>
      <c r="D1123" s="729" t="s">
        <v>5236</v>
      </c>
      <c r="E1123" s="730" t="s">
        <v>3397</v>
      </c>
      <c r="F1123" s="650" t="s">
        <v>3363</v>
      </c>
      <c r="G1123" s="650" t="s">
        <v>3459</v>
      </c>
      <c r="H1123" s="650" t="s">
        <v>597</v>
      </c>
      <c r="I1123" s="650" t="s">
        <v>4768</v>
      </c>
      <c r="J1123" s="650" t="s">
        <v>4769</v>
      </c>
      <c r="K1123" s="650" t="s">
        <v>4770</v>
      </c>
      <c r="L1123" s="651">
        <v>349.88</v>
      </c>
      <c r="M1123" s="651">
        <v>699.76</v>
      </c>
      <c r="N1123" s="650">
        <v>2</v>
      </c>
      <c r="O1123" s="731">
        <v>1</v>
      </c>
      <c r="P1123" s="651"/>
      <c r="Q1123" s="666">
        <v>0</v>
      </c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4</v>
      </c>
      <c r="B1124" s="650" t="s">
        <v>3038</v>
      </c>
      <c r="C1124" s="650">
        <v>89301042</v>
      </c>
      <c r="D1124" s="729" t="s">
        <v>5236</v>
      </c>
      <c r="E1124" s="730" t="s">
        <v>3397</v>
      </c>
      <c r="F1124" s="650" t="s">
        <v>3363</v>
      </c>
      <c r="G1124" s="650" t="s">
        <v>3459</v>
      </c>
      <c r="H1124" s="650" t="s">
        <v>597</v>
      </c>
      <c r="I1124" s="650" t="s">
        <v>3462</v>
      </c>
      <c r="J1124" s="650" t="s">
        <v>3461</v>
      </c>
      <c r="K1124" s="650" t="s">
        <v>759</v>
      </c>
      <c r="L1124" s="651">
        <v>314.89999999999998</v>
      </c>
      <c r="M1124" s="651">
        <v>314.89999999999998</v>
      </c>
      <c r="N1124" s="650">
        <v>1</v>
      </c>
      <c r="O1124" s="731">
        <v>1</v>
      </c>
      <c r="P1124" s="651">
        <v>314.89999999999998</v>
      </c>
      <c r="Q1124" s="666">
        <v>1</v>
      </c>
      <c r="R1124" s="650">
        <v>1</v>
      </c>
      <c r="S1124" s="666">
        <v>1</v>
      </c>
      <c r="T1124" s="731">
        <v>1</v>
      </c>
      <c r="U1124" s="689">
        <v>1</v>
      </c>
    </row>
    <row r="1125" spans="1:21" ht="14.4" customHeight="1" x14ac:dyDescent="0.3">
      <c r="A1125" s="649">
        <v>4</v>
      </c>
      <c r="B1125" s="650" t="s">
        <v>3038</v>
      </c>
      <c r="C1125" s="650">
        <v>89301042</v>
      </c>
      <c r="D1125" s="729" t="s">
        <v>5236</v>
      </c>
      <c r="E1125" s="730" t="s">
        <v>3397</v>
      </c>
      <c r="F1125" s="650" t="s">
        <v>3363</v>
      </c>
      <c r="G1125" s="650" t="s">
        <v>3459</v>
      </c>
      <c r="H1125" s="650" t="s">
        <v>597</v>
      </c>
      <c r="I1125" s="650" t="s">
        <v>757</v>
      </c>
      <c r="J1125" s="650" t="s">
        <v>758</v>
      </c>
      <c r="K1125" s="650" t="s">
        <v>3513</v>
      </c>
      <c r="L1125" s="651">
        <v>314.89999999999998</v>
      </c>
      <c r="M1125" s="651">
        <v>1574.5</v>
      </c>
      <c r="N1125" s="650">
        <v>5</v>
      </c>
      <c r="O1125" s="731">
        <v>1.5</v>
      </c>
      <c r="P1125" s="651">
        <v>1574.5</v>
      </c>
      <c r="Q1125" s="666">
        <v>1</v>
      </c>
      <c r="R1125" s="650">
        <v>5</v>
      </c>
      <c r="S1125" s="666">
        <v>1</v>
      </c>
      <c r="T1125" s="731">
        <v>1.5</v>
      </c>
      <c r="U1125" s="689">
        <v>1</v>
      </c>
    </row>
    <row r="1126" spans="1:21" ht="14.4" customHeight="1" x14ac:dyDescent="0.3">
      <c r="A1126" s="649">
        <v>4</v>
      </c>
      <c r="B1126" s="650" t="s">
        <v>3038</v>
      </c>
      <c r="C1126" s="650">
        <v>89301042</v>
      </c>
      <c r="D1126" s="729" t="s">
        <v>5236</v>
      </c>
      <c r="E1126" s="730" t="s">
        <v>3397</v>
      </c>
      <c r="F1126" s="650" t="s">
        <v>3363</v>
      </c>
      <c r="G1126" s="650" t="s">
        <v>3494</v>
      </c>
      <c r="H1126" s="650" t="s">
        <v>597</v>
      </c>
      <c r="I1126" s="650" t="s">
        <v>1609</v>
      </c>
      <c r="J1126" s="650" t="s">
        <v>3495</v>
      </c>
      <c r="K1126" s="650" t="s">
        <v>3496</v>
      </c>
      <c r="L1126" s="651">
        <v>69.86</v>
      </c>
      <c r="M1126" s="651">
        <v>69.86</v>
      </c>
      <c r="N1126" s="650">
        <v>1</v>
      </c>
      <c r="O1126" s="731">
        <v>0.5</v>
      </c>
      <c r="P1126" s="651">
        <v>69.86</v>
      </c>
      <c r="Q1126" s="666">
        <v>1</v>
      </c>
      <c r="R1126" s="650">
        <v>1</v>
      </c>
      <c r="S1126" s="666">
        <v>1</v>
      </c>
      <c r="T1126" s="731">
        <v>0.5</v>
      </c>
      <c r="U1126" s="689">
        <v>1</v>
      </c>
    </row>
    <row r="1127" spans="1:21" ht="14.4" customHeight="1" x14ac:dyDescent="0.3">
      <c r="A1127" s="649">
        <v>4</v>
      </c>
      <c r="B1127" s="650" t="s">
        <v>3038</v>
      </c>
      <c r="C1127" s="650">
        <v>89301042</v>
      </c>
      <c r="D1127" s="729" t="s">
        <v>5236</v>
      </c>
      <c r="E1127" s="730" t="s">
        <v>3397</v>
      </c>
      <c r="F1127" s="650" t="s">
        <v>3363</v>
      </c>
      <c r="G1127" s="650" t="s">
        <v>4593</v>
      </c>
      <c r="H1127" s="650" t="s">
        <v>597</v>
      </c>
      <c r="I1127" s="650" t="s">
        <v>4771</v>
      </c>
      <c r="J1127" s="650" t="s">
        <v>1865</v>
      </c>
      <c r="K1127" s="650" t="s">
        <v>4772</v>
      </c>
      <c r="L1127" s="651">
        <v>0</v>
      </c>
      <c r="M1127" s="651">
        <v>0</v>
      </c>
      <c r="N1127" s="650">
        <v>1</v>
      </c>
      <c r="O1127" s="731">
        <v>0.5</v>
      </c>
      <c r="P1127" s="651">
        <v>0</v>
      </c>
      <c r="Q1127" s="666"/>
      <c r="R1127" s="650">
        <v>1</v>
      </c>
      <c r="S1127" s="666">
        <v>1</v>
      </c>
      <c r="T1127" s="731">
        <v>0.5</v>
      </c>
      <c r="U1127" s="689">
        <v>1</v>
      </c>
    </row>
    <row r="1128" spans="1:21" ht="14.4" customHeight="1" x14ac:dyDescent="0.3">
      <c r="A1128" s="649">
        <v>4</v>
      </c>
      <c r="B1128" s="650" t="s">
        <v>3038</v>
      </c>
      <c r="C1128" s="650">
        <v>89301042</v>
      </c>
      <c r="D1128" s="729" t="s">
        <v>5236</v>
      </c>
      <c r="E1128" s="730" t="s">
        <v>3397</v>
      </c>
      <c r="F1128" s="650" t="s">
        <v>3363</v>
      </c>
      <c r="G1128" s="650" t="s">
        <v>4593</v>
      </c>
      <c r="H1128" s="650" t="s">
        <v>597</v>
      </c>
      <c r="I1128" s="650" t="s">
        <v>4594</v>
      </c>
      <c r="J1128" s="650" t="s">
        <v>1865</v>
      </c>
      <c r="K1128" s="650" t="s">
        <v>4183</v>
      </c>
      <c r="L1128" s="651">
        <v>202.25</v>
      </c>
      <c r="M1128" s="651">
        <v>202.25</v>
      </c>
      <c r="N1128" s="650">
        <v>1</v>
      </c>
      <c r="O1128" s="731">
        <v>0.5</v>
      </c>
      <c r="P1128" s="651">
        <v>202.25</v>
      </c>
      <c r="Q1128" s="666">
        <v>1</v>
      </c>
      <c r="R1128" s="650">
        <v>1</v>
      </c>
      <c r="S1128" s="666">
        <v>1</v>
      </c>
      <c r="T1128" s="731">
        <v>0.5</v>
      </c>
      <c r="U1128" s="689">
        <v>1</v>
      </c>
    </row>
    <row r="1129" spans="1:21" ht="14.4" customHeight="1" x14ac:dyDescent="0.3">
      <c r="A1129" s="649">
        <v>4</v>
      </c>
      <c r="B1129" s="650" t="s">
        <v>3038</v>
      </c>
      <c r="C1129" s="650">
        <v>89301042</v>
      </c>
      <c r="D1129" s="729" t="s">
        <v>5236</v>
      </c>
      <c r="E1129" s="730" t="s">
        <v>3397</v>
      </c>
      <c r="F1129" s="650" t="s">
        <v>3363</v>
      </c>
      <c r="G1129" s="650" t="s">
        <v>4595</v>
      </c>
      <c r="H1129" s="650" t="s">
        <v>597</v>
      </c>
      <c r="I1129" s="650" t="s">
        <v>4773</v>
      </c>
      <c r="J1129" s="650" t="s">
        <v>4774</v>
      </c>
      <c r="K1129" s="650" t="s">
        <v>4186</v>
      </c>
      <c r="L1129" s="651">
        <v>0</v>
      </c>
      <c r="M1129" s="651">
        <v>0</v>
      </c>
      <c r="N1129" s="650">
        <v>3</v>
      </c>
      <c r="O1129" s="731">
        <v>1</v>
      </c>
      <c r="P1129" s="651">
        <v>0</v>
      </c>
      <c r="Q1129" s="666"/>
      <c r="R1129" s="650">
        <v>3</v>
      </c>
      <c r="S1129" s="666">
        <v>1</v>
      </c>
      <c r="T1129" s="731">
        <v>1</v>
      </c>
      <c r="U1129" s="689">
        <v>1</v>
      </c>
    </row>
    <row r="1130" spans="1:21" ht="14.4" customHeight="1" x14ac:dyDescent="0.3">
      <c r="A1130" s="649">
        <v>4</v>
      </c>
      <c r="B1130" s="650" t="s">
        <v>3038</v>
      </c>
      <c r="C1130" s="650">
        <v>89301042</v>
      </c>
      <c r="D1130" s="729" t="s">
        <v>5236</v>
      </c>
      <c r="E1130" s="730" t="s">
        <v>3397</v>
      </c>
      <c r="F1130" s="650" t="s">
        <v>3363</v>
      </c>
      <c r="G1130" s="650" t="s">
        <v>3418</v>
      </c>
      <c r="H1130" s="650" t="s">
        <v>597</v>
      </c>
      <c r="I1130" s="650" t="s">
        <v>804</v>
      </c>
      <c r="J1130" s="650" t="s">
        <v>805</v>
      </c>
      <c r="K1130" s="650" t="s">
        <v>806</v>
      </c>
      <c r="L1130" s="651">
        <v>56.69</v>
      </c>
      <c r="M1130" s="651">
        <v>396.83</v>
      </c>
      <c r="N1130" s="650">
        <v>7</v>
      </c>
      <c r="O1130" s="731">
        <v>6.5</v>
      </c>
      <c r="P1130" s="651">
        <v>226.76</v>
      </c>
      <c r="Q1130" s="666">
        <v>0.5714285714285714</v>
      </c>
      <c r="R1130" s="650">
        <v>4</v>
      </c>
      <c r="S1130" s="666">
        <v>0.5714285714285714</v>
      </c>
      <c r="T1130" s="731">
        <v>3.5</v>
      </c>
      <c r="U1130" s="689">
        <v>0.53846153846153844</v>
      </c>
    </row>
    <row r="1131" spans="1:21" ht="14.4" customHeight="1" x14ac:dyDescent="0.3">
      <c r="A1131" s="649">
        <v>4</v>
      </c>
      <c r="B1131" s="650" t="s">
        <v>3038</v>
      </c>
      <c r="C1131" s="650">
        <v>89301042</v>
      </c>
      <c r="D1131" s="729" t="s">
        <v>5236</v>
      </c>
      <c r="E1131" s="730" t="s">
        <v>3397</v>
      </c>
      <c r="F1131" s="650" t="s">
        <v>3363</v>
      </c>
      <c r="G1131" s="650" t="s">
        <v>3515</v>
      </c>
      <c r="H1131" s="650" t="s">
        <v>1281</v>
      </c>
      <c r="I1131" s="650" t="s">
        <v>2254</v>
      </c>
      <c r="J1131" s="650" t="s">
        <v>1462</v>
      </c>
      <c r="K1131" s="650" t="s">
        <v>2255</v>
      </c>
      <c r="L1131" s="651">
        <v>56.01</v>
      </c>
      <c r="M1131" s="651">
        <v>56.01</v>
      </c>
      <c r="N1131" s="650">
        <v>1</v>
      </c>
      <c r="O1131" s="731">
        <v>1</v>
      </c>
      <c r="P1131" s="651">
        <v>56.01</v>
      </c>
      <c r="Q1131" s="666">
        <v>1</v>
      </c>
      <c r="R1131" s="650">
        <v>1</v>
      </c>
      <c r="S1131" s="666">
        <v>1</v>
      </c>
      <c r="T1131" s="731">
        <v>1</v>
      </c>
      <c r="U1131" s="689">
        <v>1</v>
      </c>
    </row>
    <row r="1132" spans="1:21" ht="14.4" customHeight="1" x14ac:dyDescent="0.3">
      <c r="A1132" s="649">
        <v>4</v>
      </c>
      <c r="B1132" s="650" t="s">
        <v>3038</v>
      </c>
      <c r="C1132" s="650">
        <v>89301042</v>
      </c>
      <c r="D1132" s="729" t="s">
        <v>5236</v>
      </c>
      <c r="E1132" s="730" t="s">
        <v>3397</v>
      </c>
      <c r="F1132" s="650" t="s">
        <v>3363</v>
      </c>
      <c r="G1132" s="650" t="s">
        <v>3515</v>
      </c>
      <c r="H1132" s="650" t="s">
        <v>1281</v>
      </c>
      <c r="I1132" s="650" t="s">
        <v>1461</v>
      </c>
      <c r="J1132" s="650" t="s">
        <v>1462</v>
      </c>
      <c r="K1132" s="650" t="s">
        <v>1463</v>
      </c>
      <c r="L1132" s="651">
        <v>140.03</v>
      </c>
      <c r="M1132" s="651">
        <v>1120.24</v>
      </c>
      <c r="N1132" s="650">
        <v>8</v>
      </c>
      <c r="O1132" s="731">
        <v>2.5</v>
      </c>
      <c r="P1132" s="651">
        <v>840.18000000000006</v>
      </c>
      <c r="Q1132" s="666">
        <v>0.75</v>
      </c>
      <c r="R1132" s="650">
        <v>6</v>
      </c>
      <c r="S1132" s="666">
        <v>0.75</v>
      </c>
      <c r="T1132" s="731">
        <v>1</v>
      </c>
      <c r="U1132" s="689">
        <v>0.4</v>
      </c>
    </row>
    <row r="1133" spans="1:21" ht="14.4" customHeight="1" x14ac:dyDescent="0.3">
      <c r="A1133" s="649">
        <v>4</v>
      </c>
      <c r="B1133" s="650" t="s">
        <v>3038</v>
      </c>
      <c r="C1133" s="650">
        <v>89301042</v>
      </c>
      <c r="D1133" s="729" t="s">
        <v>5236</v>
      </c>
      <c r="E1133" s="730" t="s">
        <v>3397</v>
      </c>
      <c r="F1133" s="650" t="s">
        <v>3363</v>
      </c>
      <c r="G1133" s="650" t="s">
        <v>4775</v>
      </c>
      <c r="H1133" s="650" t="s">
        <v>597</v>
      </c>
      <c r="I1133" s="650" t="s">
        <v>4776</v>
      </c>
      <c r="J1133" s="650" t="s">
        <v>4777</v>
      </c>
      <c r="K1133" s="650" t="s">
        <v>4778</v>
      </c>
      <c r="L1133" s="651">
        <v>0</v>
      </c>
      <c r="M1133" s="651">
        <v>0</v>
      </c>
      <c r="N1133" s="650">
        <v>1</v>
      </c>
      <c r="O1133" s="731">
        <v>1</v>
      </c>
      <c r="P1133" s="651">
        <v>0</v>
      </c>
      <c r="Q1133" s="666"/>
      <c r="R1133" s="650">
        <v>1</v>
      </c>
      <c r="S1133" s="666">
        <v>1</v>
      </c>
      <c r="T1133" s="731">
        <v>1</v>
      </c>
      <c r="U1133" s="689">
        <v>1</v>
      </c>
    </row>
    <row r="1134" spans="1:21" ht="14.4" customHeight="1" x14ac:dyDescent="0.3">
      <c r="A1134" s="649">
        <v>4</v>
      </c>
      <c r="B1134" s="650" t="s">
        <v>3038</v>
      </c>
      <c r="C1134" s="650">
        <v>89301042</v>
      </c>
      <c r="D1134" s="729" t="s">
        <v>5236</v>
      </c>
      <c r="E1134" s="730" t="s">
        <v>3397</v>
      </c>
      <c r="F1134" s="650" t="s">
        <v>3363</v>
      </c>
      <c r="G1134" s="650" t="s">
        <v>4779</v>
      </c>
      <c r="H1134" s="650" t="s">
        <v>597</v>
      </c>
      <c r="I1134" s="650" t="s">
        <v>4780</v>
      </c>
      <c r="J1134" s="650" t="s">
        <v>4781</v>
      </c>
      <c r="K1134" s="650" t="s">
        <v>3432</v>
      </c>
      <c r="L1134" s="651">
        <v>205.05</v>
      </c>
      <c r="M1134" s="651">
        <v>615.15000000000009</v>
      </c>
      <c r="N1134" s="650">
        <v>3</v>
      </c>
      <c r="O1134" s="731">
        <v>1</v>
      </c>
      <c r="P1134" s="651"/>
      <c r="Q1134" s="666">
        <v>0</v>
      </c>
      <c r="R1134" s="650"/>
      <c r="S1134" s="666">
        <v>0</v>
      </c>
      <c r="T1134" s="731"/>
      <c r="U1134" s="689">
        <v>0</v>
      </c>
    </row>
    <row r="1135" spans="1:21" ht="14.4" customHeight="1" x14ac:dyDescent="0.3">
      <c r="A1135" s="649">
        <v>4</v>
      </c>
      <c r="B1135" s="650" t="s">
        <v>3038</v>
      </c>
      <c r="C1135" s="650">
        <v>89301042</v>
      </c>
      <c r="D1135" s="729" t="s">
        <v>5236</v>
      </c>
      <c r="E1135" s="730" t="s">
        <v>3397</v>
      </c>
      <c r="F1135" s="650" t="s">
        <v>3363</v>
      </c>
      <c r="G1135" s="650" t="s">
        <v>4779</v>
      </c>
      <c r="H1135" s="650" t="s">
        <v>597</v>
      </c>
      <c r="I1135" s="650" t="s">
        <v>4782</v>
      </c>
      <c r="J1135" s="650" t="s">
        <v>4781</v>
      </c>
      <c r="K1135" s="650" t="s">
        <v>3529</v>
      </c>
      <c r="L1135" s="651">
        <v>683.5</v>
      </c>
      <c r="M1135" s="651">
        <v>683.5</v>
      </c>
      <c r="N1135" s="650">
        <v>1</v>
      </c>
      <c r="O1135" s="731">
        <v>1</v>
      </c>
      <c r="P1135" s="651"/>
      <c r="Q1135" s="666">
        <v>0</v>
      </c>
      <c r="R1135" s="650"/>
      <c r="S1135" s="666">
        <v>0</v>
      </c>
      <c r="T1135" s="731"/>
      <c r="U1135" s="689">
        <v>0</v>
      </c>
    </row>
    <row r="1136" spans="1:21" ht="14.4" customHeight="1" x14ac:dyDescent="0.3">
      <c r="A1136" s="649">
        <v>4</v>
      </c>
      <c r="B1136" s="650" t="s">
        <v>3038</v>
      </c>
      <c r="C1136" s="650">
        <v>89301042</v>
      </c>
      <c r="D1136" s="729" t="s">
        <v>5236</v>
      </c>
      <c r="E1136" s="730" t="s">
        <v>3397</v>
      </c>
      <c r="F1136" s="650" t="s">
        <v>3363</v>
      </c>
      <c r="G1136" s="650" t="s">
        <v>4783</v>
      </c>
      <c r="H1136" s="650" t="s">
        <v>597</v>
      </c>
      <c r="I1136" s="650" t="s">
        <v>800</v>
      </c>
      <c r="J1136" s="650" t="s">
        <v>801</v>
      </c>
      <c r="K1136" s="650" t="s">
        <v>802</v>
      </c>
      <c r="L1136" s="651">
        <v>156.54</v>
      </c>
      <c r="M1136" s="651">
        <v>156.54</v>
      </c>
      <c r="N1136" s="650">
        <v>1</v>
      </c>
      <c r="O1136" s="731">
        <v>1</v>
      </c>
      <c r="P1136" s="651">
        <v>156.54</v>
      </c>
      <c r="Q1136" s="666">
        <v>1</v>
      </c>
      <c r="R1136" s="650">
        <v>1</v>
      </c>
      <c r="S1136" s="666">
        <v>1</v>
      </c>
      <c r="T1136" s="731">
        <v>1</v>
      </c>
      <c r="U1136" s="689">
        <v>1</v>
      </c>
    </row>
    <row r="1137" spans="1:21" ht="14.4" customHeight="1" x14ac:dyDescent="0.3">
      <c r="A1137" s="649">
        <v>4</v>
      </c>
      <c r="B1137" s="650" t="s">
        <v>3038</v>
      </c>
      <c r="C1137" s="650">
        <v>89301042</v>
      </c>
      <c r="D1137" s="729" t="s">
        <v>5236</v>
      </c>
      <c r="E1137" s="730" t="s">
        <v>3397</v>
      </c>
      <c r="F1137" s="650" t="s">
        <v>3363</v>
      </c>
      <c r="G1137" s="650" t="s">
        <v>3639</v>
      </c>
      <c r="H1137" s="650" t="s">
        <v>1281</v>
      </c>
      <c r="I1137" s="650" t="s">
        <v>4784</v>
      </c>
      <c r="J1137" s="650" t="s">
        <v>1435</v>
      </c>
      <c r="K1137" s="650" t="s">
        <v>4462</v>
      </c>
      <c r="L1137" s="651">
        <v>391.77</v>
      </c>
      <c r="M1137" s="651">
        <v>391.77</v>
      </c>
      <c r="N1137" s="650">
        <v>1</v>
      </c>
      <c r="O1137" s="731">
        <v>0.5</v>
      </c>
      <c r="P1137" s="651">
        <v>391.77</v>
      </c>
      <c r="Q1137" s="666">
        <v>1</v>
      </c>
      <c r="R1137" s="650">
        <v>1</v>
      </c>
      <c r="S1137" s="666">
        <v>1</v>
      </c>
      <c r="T1137" s="731">
        <v>0.5</v>
      </c>
      <c r="U1137" s="689">
        <v>1</v>
      </c>
    </row>
    <row r="1138" spans="1:21" ht="14.4" customHeight="1" x14ac:dyDescent="0.3">
      <c r="A1138" s="649">
        <v>4</v>
      </c>
      <c r="B1138" s="650" t="s">
        <v>3038</v>
      </c>
      <c r="C1138" s="650">
        <v>89301042</v>
      </c>
      <c r="D1138" s="729" t="s">
        <v>5236</v>
      </c>
      <c r="E1138" s="730" t="s">
        <v>3397</v>
      </c>
      <c r="F1138" s="650" t="s">
        <v>3363</v>
      </c>
      <c r="G1138" s="650" t="s">
        <v>3639</v>
      </c>
      <c r="H1138" s="650" t="s">
        <v>597</v>
      </c>
      <c r="I1138" s="650" t="s">
        <v>4785</v>
      </c>
      <c r="J1138" s="650" t="s">
        <v>2273</v>
      </c>
      <c r="K1138" s="650" t="s">
        <v>3641</v>
      </c>
      <c r="L1138" s="651">
        <v>605.65</v>
      </c>
      <c r="M1138" s="651">
        <v>1211.3</v>
      </c>
      <c r="N1138" s="650">
        <v>2</v>
      </c>
      <c r="O1138" s="731">
        <v>1.5</v>
      </c>
      <c r="P1138" s="651">
        <v>1211.3</v>
      </c>
      <c r="Q1138" s="666">
        <v>1</v>
      </c>
      <c r="R1138" s="650">
        <v>2</v>
      </c>
      <c r="S1138" s="666">
        <v>1</v>
      </c>
      <c r="T1138" s="731">
        <v>1.5</v>
      </c>
      <c r="U1138" s="689">
        <v>1</v>
      </c>
    </row>
    <row r="1139" spans="1:21" ht="14.4" customHeight="1" x14ac:dyDescent="0.3">
      <c r="A1139" s="649">
        <v>4</v>
      </c>
      <c r="B1139" s="650" t="s">
        <v>3038</v>
      </c>
      <c r="C1139" s="650">
        <v>89301042</v>
      </c>
      <c r="D1139" s="729" t="s">
        <v>5236</v>
      </c>
      <c r="E1139" s="730" t="s">
        <v>3397</v>
      </c>
      <c r="F1139" s="650" t="s">
        <v>3363</v>
      </c>
      <c r="G1139" s="650" t="s">
        <v>3431</v>
      </c>
      <c r="H1139" s="650" t="s">
        <v>597</v>
      </c>
      <c r="I1139" s="650" t="s">
        <v>4786</v>
      </c>
      <c r="J1139" s="650" t="s">
        <v>4787</v>
      </c>
      <c r="K1139" s="650" t="s">
        <v>4788</v>
      </c>
      <c r="L1139" s="651">
        <v>0</v>
      </c>
      <c r="M1139" s="651">
        <v>0</v>
      </c>
      <c r="N1139" s="650">
        <v>1</v>
      </c>
      <c r="O1139" s="731">
        <v>1</v>
      </c>
      <c r="P1139" s="651"/>
      <c r="Q1139" s="666"/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4</v>
      </c>
      <c r="B1140" s="650" t="s">
        <v>3038</v>
      </c>
      <c r="C1140" s="650">
        <v>89301042</v>
      </c>
      <c r="D1140" s="729" t="s">
        <v>5236</v>
      </c>
      <c r="E1140" s="730" t="s">
        <v>3397</v>
      </c>
      <c r="F1140" s="650" t="s">
        <v>3363</v>
      </c>
      <c r="G1140" s="650" t="s">
        <v>4789</v>
      </c>
      <c r="H1140" s="650" t="s">
        <v>597</v>
      </c>
      <c r="I1140" s="650" t="s">
        <v>4790</v>
      </c>
      <c r="J1140" s="650" t="s">
        <v>1269</v>
      </c>
      <c r="K1140" s="650" t="s">
        <v>4791</v>
      </c>
      <c r="L1140" s="651">
        <v>0</v>
      </c>
      <c r="M1140" s="651">
        <v>0</v>
      </c>
      <c r="N1140" s="650">
        <v>3</v>
      </c>
      <c r="O1140" s="731">
        <v>1</v>
      </c>
      <c r="P1140" s="651"/>
      <c r="Q1140" s="666"/>
      <c r="R1140" s="650"/>
      <c r="S1140" s="666">
        <v>0</v>
      </c>
      <c r="T1140" s="731"/>
      <c r="U1140" s="689">
        <v>0</v>
      </c>
    </row>
    <row r="1141" spans="1:21" ht="14.4" customHeight="1" x14ac:dyDescent="0.3">
      <c r="A1141" s="649">
        <v>4</v>
      </c>
      <c r="B1141" s="650" t="s">
        <v>3038</v>
      </c>
      <c r="C1141" s="650">
        <v>89301042</v>
      </c>
      <c r="D1141" s="729" t="s">
        <v>5236</v>
      </c>
      <c r="E1141" s="730" t="s">
        <v>3397</v>
      </c>
      <c r="F1141" s="650" t="s">
        <v>3363</v>
      </c>
      <c r="G1141" s="650" t="s">
        <v>3480</v>
      </c>
      <c r="H1141" s="650" t="s">
        <v>597</v>
      </c>
      <c r="I1141" s="650" t="s">
        <v>808</v>
      </c>
      <c r="J1141" s="650" t="s">
        <v>3481</v>
      </c>
      <c r="K1141" s="650" t="s">
        <v>3482</v>
      </c>
      <c r="L1141" s="651">
        <v>0</v>
      </c>
      <c r="M1141" s="651">
        <v>0</v>
      </c>
      <c r="N1141" s="650">
        <v>2</v>
      </c>
      <c r="O1141" s="731">
        <v>1</v>
      </c>
      <c r="P1141" s="651">
        <v>0</v>
      </c>
      <c r="Q1141" s="666"/>
      <c r="R1141" s="650">
        <v>2</v>
      </c>
      <c r="S1141" s="666">
        <v>1</v>
      </c>
      <c r="T1141" s="731">
        <v>1</v>
      </c>
      <c r="U1141" s="689">
        <v>1</v>
      </c>
    </row>
    <row r="1142" spans="1:21" ht="14.4" customHeight="1" x14ac:dyDescent="0.3">
      <c r="A1142" s="649">
        <v>4</v>
      </c>
      <c r="B1142" s="650" t="s">
        <v>3038</v>
      </c>
      <c r="C1142" s="650">
        <v>89301042</v>
      </c>
      <c r="D1142" s="729" t="s">
        <v>5236</v>
      </c>
      <c r="E1142" s="730" t="s">
        <v>3397</v>
      </c>
      <c r="F1142" s="650" t="s">
        <v>3363</v>
      </c>
      <c r="G1142" s="650" t="s">
        <v>3435</v>
      </c>
      <c r="H1142" s="650" t="s">
        <v>597</v>
      </c>
      <c r="I1142" s="650" t="s">
        <v>3436</v>
      </c>
      <c r="J1142" s="650" t="s">
        <v>1606</v>
      </c>
      <c r="K1142" s="650" t="s">
        <v>3437</v>
      </c>
      <c r="L1142" s="651">
        <v>23.46</v>
      </c>
      <c r="M1142" s="651">
        <v>46.92</v>
      </c>
      <c r="N1142" s="650">
        <v>2</v>
      </c>
      <c r="O1142" s="731">
        <v>2</v>
      </c>
      <c r="P1142" s="651">
        <v>46.92</v>
      </c>
      <c r="Q1142" s="666">
        <v>1</v>
      </c>
      <c r="R1142" s="650">
        <v>2</v>
      </c>
      <c r="S1142" s="666">
        <v>1</v>
      </c>
      <c r="T1142" s="731">
        <v>2</v>
      </c>
      <c r="U1142" s="689">
        <v>1</v>
      </c>
    </row>
    <row r="1143" spans="1:21" ht="14.4" customHeight="1" x14ac:dyDescent="0.3">
      <c r="A1143" s="649">
        <v>4</v>
      </c>
      <c r="B1143" s="650" t="s">
        <v>3038</v>
      </c>
      <c r="C1143" s="650">
        <v>89301042</v>
      </c>
      <c r="D1143" s="729" t="s">
        <v>5236</v>
      </c>
      <c r="E1143" s="730" t="s">
        <v>3397</v>
      </c>
      <c r="F1143" s="650" t="s">
        <v>3363</v>
      </c>
      <c r="G1143" s="650" t="s">
        <v>3435</v>
      </c>
      <c r="H1143" s="650" t="s">
        <v>597</v>
      </c>
      <c r="I1143" s="650" t="s">
        <v>1548</v>
      </c>
      <c r="J1143" s="650" t="s">
        <v>1549</v>
      </c>
      <c r="K1143" s="650" t="s">
        <v>3437</v>
      </c>
      <c r="L1143" s="651">
        <v>23.46</v>
      </c>
      <c r="M1143" s="651">
        <v>23.46</v>
      </c>
      <c r="N1143" s="650">
        <v>1</v>
      </c>
      <c r="O1143" s="731">
        <v>1</v>
      </c>
      <c r="P1143" s="651"/>
      <c r="Q1143" s="666">
        <v>0</v>
      </c>
      <c r="R1143" s="650"/>
      <c r="S1143" s="666">
        <v>0</v>
      </c>
      <c r="T1143" s="731"/>
      <c r="U1143" s="689">
        <v>0</v>
      </c>
    </row>
    <row r="1144" spans="1:21" ht="14.4" customHeight="1" x14ac:dyDescent="0.3">
      <c r="A1144" s="649">
        <v>4</v>
      </c>
      <c r="B1144" s="650" t="s">
        <v>3038</v>
      </c>
      <c r="C1144" s="650">
        <v>89301042</v>
      </c>
      <c r="D1144" s="729" t="s">
        <v>5236</v>
      </c>
      <c r="E1144" s="730" t="s">
        <v>3397</v>
      </c>
      <c r="F1144" s="650" t="s">
        <v>3363</v>
      </c>
      <c r="G1144" s="650" t="s">
        <v>3444</v>
      </c>
      <c r="H1144" s="650" t="s">
        <v>597</v>
      </c>
      <c r="I1144" s="650" t="s">
        <v>4792</v>
      </c>
      <c r="J1144" s="650" t="s">
        <v>4793</v>
      </c>
      <c r="K1144" s="650" t="s">
        <v>3502</v>
      </c>
      <c r="L1144" s="651">
        <v>147.36000000000001</v>
      </c>
      <c r="M1144" s="651">
        <v>294.72000000000003</v>
      </c>
      <c r="N1144" s="650">
        <v>2</v>
      </c>
      <c r="O1144" s="731">
        <v>1</v>
      </c>
      <c r="P1144" s="651">
        <v>294.72000000000003</v>
      </c>
      <c r="Q1144" s="666">
        <v>1</v>
      </c>
      <c r="R1144" s="650">
        <v>2</v>
      </c>
      <c r="S1144" s="666">
        <v>1</v>
      </c>
      <c r="T1144" s="731">
        <v>1</v>
      </c>
      <c r="U1144" s="689">
        <v>1</v>
      </c>
    </row>
    <row r="1145" spans="1:21" ht="14.4" customHeight="1" x14ac:dyDescent="0.3">
      <c r="A1145" s="649">
        <v>4</v>
      </c>
      <c r="B1145" s="650" t="s">
        <v>3038</v>
      </c>
      <c r="C1145" s="650">
        <v>89301042</v>
      </c>
      <c r="D1145" s="729" t="s">
        <v>5236</v>
      </c>
      <c r="E1145" s="730" t="s">
        <v>3397</v>
      </c>
      <c r="F1145" s="650" t="s">
        <v>3363</v>
      </c>
      <c r="G1145" s="650" t="s">
        <v>3444</v>
      </c>
      <c r="H1145" s="650" t="s">
        <v>597</v>
      </c>
      <c r="I1145" s="650" t="s">
        <v>4794</v>
      </c>
      <c r="J1145" s="650" t="s">
        <v>1373</v>
      </c>
      <c r="K1145" s="650" t="s">
        <v>4795</v>
      </c>
      <c r="L1145" s="651">
        <v>0</v>
      </c>
      <c r="M1145" s="651">
        <v>0</v>
      </c>
      <c r="N1145" s="650">
        <v>1</v>
      </c>
      <c r="O1145" s="731">
        <v>1</v>
      </c>
      <c r="P1145" s="651">
        <v>0</v>
      </c>
      <c r="Q1145" s="666"/>
      <c r="R1145" s="650">
        <v>1</v>
      </c>
      <c r="S1145" s="666">
        <v>1</v>
      </c>
      <c r="T1145" s="731">
        <v>1</v>
      </c>
      <c r="U1145" s="689">
        <v>1</v>
      </c>
    </row>
    <row r="1146" spans="1:21" ht="14.4" customHeight="1" x14ac:dyDescent="0.3">
      <c r="A1146" s="649">
        <v>4</v>
      </c>
      <c r="B1146" s="650" t="s">
        <v>3038</v>
      </c>
      <c r="C1146" s="650">
        <v>89301042</v>
      </c>
      <c r="D1146" s="729" t="s">
        <v>5236</v>
      </c>
      <c r="E1146" s="730" t="s">
        <v>3397</v>
      </c>
      <c r="F1146" s="650" t="s">
        <v>3363</v>
      </c>
      <c r="G1146" s="650" t="s">
        <v>3799</v>
      </c>
      <c r="H1146" s="650" t="s">
        <v>597</v>
      </c>
      <c r="I1146" s="650" t="s">
        <v>4796</v>
      </c>
      <c r="J1146" s="650" t="s">
        <v>4797</v>
      </c>
      <c r="K1146" s="650" t="s">
        <v>2808</v>
      </c>
      <c r="L1146" s="651">
        <v>52.4</v>
      </c>
      <c r="M1146" s="651">
        <v>52.4</v>
      </c>
      <c r="N1146" s="650">
        <v>1</v>
      </c>
      <c r="O1146" s="731">
        <v>0.5</v>
      </c>
      <c r="P1146" s="651">
        <v>52.4</v>
      </c>
      <c r="Q1146" s="666">
        <v>1</v>
      </c>
      <c r="R1146" s="650">
        <v>1</v>
      </c>
      <c r="S1146" s="666">
        <v>1</v>
      </c>
      <c r="T1146" s="731">
        <v>0.5</v>
      </c>
      <c r="U1146" s="689">
        <v>1</v>
      </c>
    </row>
    <row r="1147" spans="1:21" ht="14.4" customHeight="1" x14ac:dyDescent="0.3">
      <c r="A1147" s="649">
        <v>4</v>
      </c>
      <c r="B1147" s="650" t="s">
        <v>3038</v>
      </c>
      <c r="C1147" s="650">
        <v>89301042</v>
      </c>
      <c r="D1147" s="729" t="s">
        <v>5236</v>
      </c>
      <c r="E1147" s="730" t="s">
        <v>3397</v>
      </c>
      <c r="F1147" s="650" t="s">
        <v>3363</v>
      </c>
      <c r="G1147" s="650" t="s">
        <v>4798</v>
      </c>
      <c r="H1147" s="650" t="s">
        <v>597</v>
      </c>
      <c r="I1147" s="650" t="s">
        <v>4799</v>
      </c>
      <c r="J1147" s="650" t="s">
        <v>4800</v>
      </c>
      <c r="K1147" s="650" t="s">
        <v>4801</v>
      </c>
      <c r="L1147" s="651">
        <v>54.86</v>
      </c>
      <c r="M1147" s="651">
        <v>54.86</v>
      </c>
      <c r="N1147" s="650">
        <v>1</v>
      </c>
      <c r="O1147" s="731">
        <v>1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4</v>
      </c>
      <c r="B1148" s="650" t="s">
        <v>3038</v>
      </c>
      <c r="C1148" s="650">
        <v>89301042</v>
      </c>
      <c r="D1148" s="729" t="s">
        <v>5236</v>
      </c>
      <c r="E1148" s="730" t="s">
        <v>3397</v>
      </c>
      <c r="F1148" s="650" t="s">
        <v>3363</v>
      </c>
      <c r="G1148" s="650" t="s">
        <v>4802</v>
      </c>
      <c r="H1148" s="650" t="s">
        <v>597</v>
      </c>
      <c r="I1148" s="650" t="s">
        <v>4803</v>
      </c>
      <c r="J1148" s="650" t="s">
        <v>766</v>
      </c>
      <c r="K1148" s="650" t="s">
        <v>4804</v>
      </c>
      <c r="L1148" s="651">
        <v>0</v>
      </c>
      <c r="M1148" s="651">
        <v>0</v>
      </c>
      <c r="N1148" s="650">
        <v>2</v>
      </c>
      <c r="O1148" s="731">
        <v>0.5</v>
      </c>
      <c r="P1148" s="651">
        <v>0</v>
      </c>
      <c r="Q1148" s="666"/>
      <c r="R1148" s="650">
        <v>2</v>
      </c>
      <c r="S1148" s="666">
        <v>1</v>
      </c>
      <c r="T1148" s="731">
        <v>0.5</v>
      </c>
      <c r="U1148" s="689">
        <v>1</v>
      </c>
    </row>
    <row r="1149" spans="1:21" ht="14.4" customHeight="1" x14ac:dyDescent="0.3">
      <c r="A1149" s="649">
        <v>4</v>
      </c>
      <c r="B1149" s="650" t="s">
        <v>3038</v>
      </c>
      <c r="C1149" s="650">
        <v>89301042</v>
      </c>
      <c r="D1149" s="729" t="s">
        <v>5236</v>
      </c>
      <c r="E1149" s="730" t="s">
        <v>3397</v>
      </c>
      <c r="F1149" s="650" t="s">
        <v>3363</v>
      </c>
      <c r="G1149" s="650" t="s">
        <v>4802</v>
      </c>
      <c r="H1149" s="650" t="s">
        <v>597</v>
      </c>
      <c r="I1149" s="650" t="s">
        <v>4805</v>
      </c>
      <c r="J1149" s="650" t="s">
        <v>766</v>
      </c>
      <c r="K1149" s="650" t="s">
        <v>4806</v>
      </c>
      <c r="L1149" s="651">
        <v>314.02999999999997</v>
      </c>
      <c r="M1149" s="651">
        <v>314.02999999999997</v>
      </c>
      <c r="N1149" s="650">
        <v>1</v>
      </c>
      <c r="O1149" s="731">
        <v>0.5</v>
      </c>
      <c r="P1149" s="651">
        <v>314.02999999999997</v>
      </c>
      <c r="Q1149" s="666">
        <v>1</v>
      </c>
      <c r="R1149" s="650">
        <v>1</v>
      </c>
      <c r="S1149" s="666">
        <v>1</v>
      </c>
      <c r="T1149" s="731">
        <v>0.5</v>
      </c>
      <c r="U1149" s="689">
        <v>1</v>
      </c>
    </row>
    <row r="1150" spans="1:21" ht="14.4" customHeight="1" x14ac:dyDescent="0.3">
      <c r="A1150" s="649">
        <v>4</v>
      </c>
      <c r="B1150" s="650" t="s">
        <v>3038</v>
      </c>
      <c r="C1150" s="650">
        <v>89301042</v>
      </c>
      <c r="D1150" s="729" t="s">
        <v>5236</v>
      </c>
      <c r="E1150" s="730" t="s">
        <v>3397</v>
      </c>
      <c r="F1150" s="650" t="s">
        <v>3363</v>
      </c>
      <c r="G1150" s="650" t="s">
        <v>4807</v>
      </c>
      <c r="H1150" s="650" t="s">
        <v>597</v>
      </c>
      <c r="I1150" s="650" t="s">
        <v>4808</v>
      </c>
      <c r="J1150" s="650" t="s">
        <v>4809</v>
      </c>
      <c r="K1150" s="650" t="s">
        <v>4810</v>
      </c>
      <c r="L1150" s="651">
        <v>0</v>
      </c>
      <c r="M1150" s="651">
        <v>0</v>
      </c>
      <c r="N1150" s="650">
        <v>1</v>
      </c>
      <c r="O1150" s="731">
        <v>0.5</v>
      </c>
      <c r="P1150" s="651">
        <v>0</v>
      </c>
      <c r="Q1150" s="666"/>
      <c r="R1150" s="650">
        <v>1</v>
      </c>
      <c r="S1150" s="666">
        <v>1</v>
      </c>
      <c r="T1150" s="731">
        <v>0.5</v>
      </c>
      <c r="U1150" s="689">
        <v>1</v>
      </c>
    </row>
    <row r="1151" spans="1:21" ht="14.4" customHeight="1" x14ac:dyDescent="0.3">
      <c r="A1151" s="649">
        <v>4</v>
      </c>
      <c r="B1151" s="650" t="s">
        <v>3038</v>
      </c>
      <c r="C1151" s="650">
        <v>89301042</v>
      </c>
      <c r="D1151" s="729" t="s">
        <v>5236</v>
      </c>
      <c r="E1151" s="730" t="s">
        <v>3397</v>
      </c>
      <c r="F1151" s="650" t="s">
        <v>3363</v>
      </c>
      <c r="G1151" s="650" t="s">
        <v>3550</v>
      </c>
      <c r="H1151" s="650" t="s">
        <v>1281</v>
      </c>
      <c r="I1151" s="650" t="s">
        <v>1391</v>
      </c>
      <c r="J1151" s="650" t="s">
        <v>3160</v>
      </c>
      <c r="K1151" s="650" t="s">
        <v>962</v>
      </c>
      <c r="L1151" s="651">
        <v>193.14</v>
      </c>
      <c r="M1151" s="651">
        <v>193.14</v>
      </c>
      <c r="N1151" s="650">
        <v>1</v>
      </c>
      <c r="O1151" s="731">
        <v>1</v>
      </c>
      <c r="P1151" s="651">
        <v>193.14</v>
      </c>
      <c r="Q1151" s="666">
        <v>1</v>
      </c>
      <c r="R1151" s="650">
        <v>1</v>
      </c>
      <c r="S1151" s="666">
        <v>1</v>
      </c>
      <c r="T1151" s="731">
        <v>1</v>
      </c>
      <c r="U1151" s="689">
        <v>1</v>
      </c>
    </row>
    <row r="1152" spans="1:21" ht="14.4" customHeight="1" x14ac:dyDescent="0.3">
      <c r="A1152" s="649">
        <v>4</v>
      </c>
      <c r="B1152" s="650" t="s">
        <v>3038</v>
      </c>
      <c r="C1152" s="650">
        <v>89301042</v>
      </c>
      <c r="D1152" s="729" t="s">
        <v>5236</v>
      </c>
      <c r="E1152" s="730" t="s">
        <v>3397</v>
      </c>
      <c r="F1152" s="650" t="s">
        <v>3363</v>
      </c>
      <c r="G1152" s="650" t="s">
        <v>3544</v>
      </c>
      <c r="H1152" s="650" t="s">
        <v>597</v>
      </c>
      <c r="I1152" s="650" t="s">
        <v>4811</v>
      </c>
      <c r="J1152" s="650" t="s">
        <v>4233</v>
      </c>
      <c r="K1152" s="650" t="s">
        <v>2079</v>
      </c>
      <c r="L1152" s="651">
        <v>0</v>
      </c>
      <c r="M1152" s="651">
        <v>0</v>
      </c>
      <c r="N1152" s="650">
        <v>1</v>
      </c>
      <c r="O1152" s="731">
        <v>1</v>
      </c>
      <c r="P1152" s="651">
        <v>0</v>
      </c>
      <c r="Q1152" s="666"/>
      <c r="R1152" s="650">
        <v>1</v>
      </c>
      <c r="S1152" s="666">
        <v>1</v>
      </c>
      <c r="T1152" s="731">
        <v>1</v>
      </c>
      <c r="U1152" s="689">
        <v>1</v>
      </c>
    </row>
    <row r="1153" spans="1:21" ht="14.4" customHeight="1" x14ac:dyDescent="0.3">
      <c r="A1153" s="649">
        <v>4</v>
      </c>
      <c r="B1153" s="650" t="s">
        <v>3038</v>
      </c>
      <c r="C1153" s="650">
        <v>89301042</v>
      </c>
      <c r="D1153" s="729" t="s">
        <v>5236</v>
      </c>
      <c r="E1153" s="730" t="s">
        <v>3397</v>
      </c>
      <c r="F1153" s="650" t="s">
        <v>3363</v>
      </c>
      <c r="G1153" s="650" t="s">
        <v>3544</v>
      </c>
      <c r="H1153" s="650" t="s">
        <v>597</v>
      </c>
      <c r="I1153" s="650" t="s">
        <v>4234</v>
      </c>
      <c r="J1153" s="650" t="s">
        <v>4235</v>
      </c>
      <c r="K1153" s="650" t="s">
        <v>899</v>
      </c>
      <c r="L1153" s="651">
        <v>0</v>
      </c>
      <c r="M1153" s="651">
        <v>0</v>
      </c>
      <c r="N1153" s="650">
        <v>2</v>
      </c>
      <c r="O1153" s="731">
        <v>1</v>
      </c>
      <c r="P1153" s="651">
        <v>0</v>
      </c>
      <c r="Q1153" s="666"/>
      <c r="R1153" s="650">
        <v>2</v>
      </c>
      <c r="S1153" s="666">
        <v>1</v>
      </c>
      <c r="T1153" s="731">
        <v>1</v>
      </c>
      <c r="U1153" s="689">
        <v>1</v>
      </c>
    </row>
    <row r="1154" spans="1:21" ht="14.4" customHeight="1" x14ac:dyDescent="0.3">
      <c r="A1154" s="649">
        <v>4</v>
      </c>
      <c r="B1154" s="650" t="s">
        <v>3038</v>
      </c>
      <c r="C1154" s="650">
        <v>89301042</v>
      </c>
      <c r="D1154" s="729" t="s">
        <v>5236</v>
      </c>
      <c r="E1154" s="730" t="s">
        <v>3397</v>
      </c>
      <c r="F1154" s="650" t="s">
        <v>3363</v>
      </c>
      <c r="G1154" s="650" t="s">
        <v>3544</v>
      </c>
      <c r="H1154" s="650" t="s">
        <v>597</v>
      </c>
      <c r="I1154" s="650" t="s">
        <v>3671</v>
      </c>
      <c r="J1154" s="650" t="s">
        <v>3672</v>
      </c>
      <c r="K1154" s="650" t="s">
        <v>3286</v>
      </c>
      <c r="L1154" s="651">
        <v>0</v>
      </c>
      <c r="M1154" s="651">
        <v>0</v>
      </c>
      <c r="N1154" s="650">
        <v>1</v>
      </c>
      <c r="O1154" s="731">
        <v>0.5</v>
      </c>
      <c r="P1154" s="651"/>
      <c r="Q1154" s="666"/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4</v>
      </c>
      <c r="B1155" s="650" t="s">
        <v>3038</v>
      </c>
      <c r="C1155" s="650">
        <v>89301042</v>
      </c>
      <c r="D1155" s="729" t="s">
        <v>5236</v>
      </c>
      <c r="E1155" s="730" t="s">
        <v>3397</v>
      </c>
      <c r="F1155" s="650" t="s">
        <v>3363</v>
      </c>
      <c r="G1155" s="650" t="s">
        <v>3544</v>
      </c>
      <c r="H1155" s="650" t="s">
        <v>597</v>
      </c>
      <c r="I1155" s="650" t="s">
        <v>4812</v>
      </c>
      <c r="J1155" s="650" t="s">
        <v>4235</v>
      </c>
      <c r="K1155" s="650" t="s">
        <v>899</v>
      </c>
      <c r="L1155" s="651">
        <v>0</v>
      </c>
      <c r="M1155" s="651">
        <v>0</v>
      </c>
      <c r="N1155" s="650">
        <v>1</v>
      </c>
      <c r="O1155" s="731">
        <v>1</v>
      </c>
      <c r="P1155" s="651">
        <v>0</v>
      </c>
      <c r="Q1155" s="666"/>
      <c r="R1155" s="650">
        <v>1</v>
      </c>
      <c r="S1155" s="666">
        <v>1</v>
      </c>
      <c r="T1155" s="731">
        <v>1</v>
      </c>
      <c r="U1155" s="689">
        <v>1</v>
      </c>
    </row>
    <row r="1156" spans="1:21" ht="14.4" customHeight="1" x14ac:dyDescent="0.3">
      <c r="A1156" s="649">
        <v>4</v>
      </c>
      <c r="B1156" s="650" t="s">
        <v>3038</v>
      </c>
      <c r="C1156" s="650">
        <v>89301042</v>
      </c>
      <c r="D1156" s="729" t="s">
        <v>5236</v>
      </c>
      <c r="E1156" s="730" t="s">
        <v>3397</v>
      </c>
      <c r="F1156" s="650" t="s">
        <v>3363</v>
      </c>
      <c r="G1156" s="650" t="s">
        <v>4813</v>
      </c>
      <c r="H1156" s="650" t="s">
        <v>597</v>
      </c>
      <c r="I1156" s="650" t="s">
        <v>4814</v>
      </c>
      <c r="J1156" s="650" t="s">
        <v>4815</v>
      </c>
      <c r="K1156" s="650" t="s">
        <v>4816</v>
      </c>
      <c r="L1156" s="651">
        <v>0</v>
      </c>
      <c r="M1156" s="651">
        <v>0</v>
      </c>
      <c r="N1156" s="650">
        <v>1</v>
      </c>
      <c r="O1156" s="731">
        <v>1</v>
      </c>
      <c r="P1156" s="651"/>
      <c r="Q1156" s="666"/>
      <c r="R1156" s="650"/>
      <c r="S1156" s="666">
        <v>0</v>
      </c>
      <c r="T1156" s="731"/>
      <c r="U1156" s="689">
        <v>0</v>
      </c>
    </row>
    <row r="1157" spans="1:21" ht="14.4" customHeight="1" x14ac:dyDescent="0.3">
      <c r="A1157" s="649">
        <v>4</v>
      </c>
      <c r="B1157" s="650" t="s">
        <v>3038</v>
      </c>
      <c r="C1157" s="650">
        <v>89301042</v>
      </c>
      <c r="D1157" s="729" t="s">
        <v>5236</v>
      </c>
      <c r="E1157" s="730" t="s">
        <v>3397</v>
      </c>
      <c r="F1157" s="650" t="s">
        <v>3364</v>
      </c>
      <c r="G1157" s="650" t="s">
        <v>3463</v>
      </c>
      <c r="H1157" s="650" t="s">
        <v>597</v>
      </c>
      <c r="I1157" s="650" t="s">
        <v>3464</v>
      </c>
      <c r="J1157" s="650" t="s">
        <v>3465</v>
      </c>
      <c r="K1157" s="650"/>
      <c r="L1157" s="651">
        <v>0</v>
      </c>
      <c r="M1157" s="651">
        <v>0</v>
      </c>
      <c r="N1157" s="650">
        <v>4</v>
      </c>
      <c r="O1157" s="731">
        <v>4</v>
      </c>
      <c r="P1157" s="651">
        <v>0</v>
      </c>
      <c r="Q1157" s="666"/>
      <c r="R1157" s="650">
        <v>3</v>
      </c>
      <c r="S1157" s="666">
        <v>0.75</v>
      </c>
      <c r="T1157" s="731">
        <v>3</v>
      </c>
      <c r="U1157" s="689">
        <v>0.75</v>
      </c>
    </row>
    <row r="1158" spans="1:21" ht="14.4" customHeight="1" x14ac:dyDescent="0.3">
      <c r="A1158" s="649">
        <v>4</v>
      </c>
      <c r="B1158" s="650" t="s">
        <v>3038</v>
      </c>
      <c r="C1158" s="650">
        <v>89301042</v>
      </c>
      <c r="D1158" s="729" t="s">
        <v>5236</v>
      </c>
      <c r="E1158" s="730" t="s">
        <v>3397</v>
      </c>
      <c r="F1158" s="650" t="s">
        <v>3365</v>
      </c>
      <c r="G1158" s="650" t="s">
        <v>3678</v>
      </c>
      <c r="H1158" s="650" t="s">
        <v>597</v>
      </c>
      <c r="I1158" s="650" t="s">
        <v>3679</v>
      </c>
      <c r="J1158" s="650" t="s">
        <v>3807</v>
      </c>
      <c r="K1158" s="650" t="s">
        <v>3808</v>
      </c>
      <c r="L1158" s="651">
        <v>410</v>
      </c>
      <c r="M1158" s="651">
        <v>4100</v>
      </c>
      <c r="N1158" s="650">
        <v>10</v>
      </c>
      <c r="O1158" s="731">
        <v>10</v>
      </c>
      <c r="P1158" s="651">
        <v>4100</v>
      </c>
      <c r="Q1158" s="666">
        <v>1</v>
      </c>
      <c r="R1158" s="650">
        <v>10</v>
      </c>
      <c r="S1158" s="666">
        <v>1</v>
      </c>
      <c r="T1158" s="731">
        <v>10</v>
      </c>
      <c r="U1158" s="689">
        <v>1</v>
      </c>
    </row>
    <row r="1159" spans="1:21" ht="14.4" customHeight="1" x14ac:dyDescent="0.3">
      <c r="A1159" s="649">
        <v>4</v>
      </c>
      <c r="B1159" s="650" t="s">
        <v>3038</v>
      </c>
      <c r="C1159" s="650">
        <v>89301042</v>
      </c>
      <c r="D1159" s="729" t="s">
        <v>5236</v>
      </c>
      <c r="E1159" s="730" t="s">
        <v>3397</v>
      </c>
      <c r="F1159" s="650" t="s">
        <v>3365</v>
      </c>
      <c r="G1159" s="650" t="s">
        <v>3678</v>
      </c>
      <c r="H1159" s="650" t="s">
        <v>597</v>
      </c>
      <c r="I1159" s="650" t="s">
        <v>3679</v>
      </c>
      <c r="J1159" s="650" t="s">
        <v>3680</v>
      </c>
      <c r="K1159" s="650" t="s">
        <v>3681</v>
      </c>
      <c r="L1159" s="651">
        <v>410</v>
      </c>
      <c r="M1159" s="651">
        <v>19680</v>
      </c>
      <c r="N1159" s="650">
        <v>48</v>
      </c>
      <c r="O1159" s="731">
        <v>48</v>
      </c>
      <c r="P1159" s="651">
        <v>19270</v>
      </c>
      <c r="Q1159" s="666">
        <v>0.97916666666666663</v>
      </c>
      <c r="R1159" s="650">
        <v>47</v>
      </c>
      <c r="S1159" s="666">
        <v>0.97916666666666663</v>
      </c>
      <c r="T1159" s="731">
        <v>47</v>
      </c>
      <c r="U1159" s="689">
        <v>0.97916666666666663</v>
      </c>
    </row>
    <row r="1160" spans="1:21" ht="14.4" customHeight="1" x14ac:dyDescent="0.3">
      <c r="A1160" s="649">
        <v>4</v>
      </c>
      <c r="B1160" s="650" t="s">
        <v>3038</v>
      </c>
      <c r="C1160" s="650">
        <v>89301042</v>
      </c>
      <c r="D1160" s="729" t="s">
        <v>5236</v>
      </c>
      <c r="E1160" s="730" t="s">
        <v>3397</v>
      </c>
      <c r="F1160" s="650" t="s">
        <v>3365</v>
      </c>
      <c r="G1160" s="650" t="s">
        <v>3678</v>
      </c>
      <c r="H1160" s="650" t="s">
        <v>597</v>
      </c>
      <c r="I1160" s="650" t="s">
        <v>3809</v>
      </c>
      <c r="J1160" s="650" t="s">
        <v>3812</v>
      </c>
      <c r="K1160" s="650" t="s">
        <v>3813</v>
      </c>
      <c r="L1160" s="651">
        <v>566</v>
      </c>
      <c r="M1160" s="651">
        <v>2830</v>
      </c>
      <c r="N1160" s="650">
        <v>5</v>
      </c>
      <c r="O1160" s="731">
        <v>5</v>
      </c>
      <c r="P1160" s="651">
        <v>1132</v>
      </c>
      <c r="Q1160" s="666">
        <v>0.4</v>
      </c>
      <c r="R1160" s="650">
        <v>2</v>
      </c>
      <c r="S1160" s="666">
        <v>0.4</v>
      </c>
      <c r="T1160" s="731">
        <v>2</v>
      </c>
      <c r="U1160" s="689">
        <v>0.4</v>
      </c>
    </row>
    <row r="1161" spans="1:21" ht="14.4" customHeight="1" x14ac:dyDescent="0.3">
      <c r="A1161" s="649">
        <v>4</v>
      </c>
      <c r="B1161" s="650" t="s">
        <v>3038</v>
      </c>
      <c r="C1161" s="650">
        <v>89301042</v>
      </c>
      <c r="D1161" s="729" t="s">
        <v>5236</v>
      </c>
      <c r="E1161" s="730" t="s">
        <v>3397</v>
      </c>
      <c r="F1161" s="650" t="s">
        <v>3365</v>
      </c>
      <c r="G1161" s="650" t="s">
        <v>3678</v>
      </c>
      <c r="H1161" s="650" t="s">
        <v>597</v>
      </c>
      <c r="I1161" s="650" t="s">
        <v>4817</v>
      </c>
      <c r="J1161" s="650" t="s">
        <v>3680</v>
      </c>
      <c r="K1161" s="650" t="s">
        <v>4818</v>
      </c>
      <c r="L1161" s="651">
        <v>410</v>
      </c>
      <c r="M1161" s="651">
        <v>410</v>
      </c>
      <c r="N1161" s="650">
        <v>1</v>
      </c>
      <c r="O1161" s="731">
        <v>1</v>
      </c>
      <c r="P1161" s="651">
        <v>410</v>
      </c>
      <c r="Q1161" s="666">
        <v>1</v>
      </c>
      <c r="R1161" s="650">
        <v>1</v>
      </c>
      <c r="S1161" s="666">
        <v>1</v>
      </c>
      <c r="T1161" s="731">
        <v>1</v>
      </c>
      <c r="U1161" s="689">
        <v>1</v>
      </c>
    </row>
    <row r="1162" spans="1:21" ht="14.4" customHeight="1" x14ac:dyDescent="0.3">
      <c r="A1162" s="649">
        <v>4</v>
      </c>
      <c r="B1162" s="650" t="s">
        <v>3038</v>
      </c>
      <c r="C1162" s="650">
        <v>89301042</v>
      </c>
      <c r="D1162" s="729" t="s">
        <v>5236</v>
      </c>
      <c r="E1162" s="730" t="s">
        <v>3397</v>
      </c>
      <c r="F1162" s="650" t="s">
        <v>3365</v>
      </c>
      <c r="G1162" s="650" t="s">
        <v>3682</v>
      </c>
      <c r="H1162" s="650" t="s">
        <v>597</v>
      </c>
      <c r="I1162" s="650" t="s">
        <v>4819</v>
      </c>
      <c r="J1162" s="650" t="s">
        <v>4820</v>
      </c>
      <c r="K1162" s="650" t="s">
        <v>4821</v>
      </c>
      <c r="L1162" s="651">
        <v>1370</v>
      </c>
      <c r="M1162" s="651">
        <v>2740</v>
      </c>
      <c r="N1162" s="650">
        <v>2</v>
      </c>
      <c r="O1162" s="731">
        <v>1</v>
      </c>
      <c r="P1162" s="651">
        <v>2740</v>
      </c>
      <c r="Q1162" s="666">
        <v>1</v>
      </c>
      <c r="R1162" s="650">
        <v>2</v>
      </c>
      <c r="S1162" s="666">
        <v>1</v>
      </c>
      <c r="T1162" s="731">
        <v>1</v>
      </c>
      <c r="U1162" s="689">
        <v>1</v>
      </c>
    </row>
    <row r="1163" spans="1:21" ht="14.4" customHeight="1" x14ac:dyDescent="0.3">
      <c r="A1163" s="649">
        <v>4</v>
      </c>
      <c r="B1163" s="650" t="s">
        <v>3038</v>
      </c>
      <c r="C1163" s="650">
        <v>89301042</v>
      </c>
      <c r="D1163" s="729" t="s">
        <v>5236</v>
      </c>
      <c r="E1163" s="730" t="s">
        <v>3397</v>
      </c>
      <c r="F1163" s="650" t="s">
        <v>3365</v>
      </c>
      <c r="G1163" s="650" t="s">
        <v>3682</v>
      </c>
      <c r="H1163" s="650" t="s">
        <v>597</v>
      </c>
      <c r="I1163" s="650" t="s">
        <v>4341</v>
      </c>
      <c r="J1163" s="650" t="s">
        <v>4342</v>
      </c>
      <c r="K1163" s="650" t="s">
        <v>4343</v>
      </c>
      <c r="L1163" s="651">
        <v>144.05000000000001</v>
      </c>
      <c r="M1163" s="651">
        <v>288.10000000000002</v>
      </c>
      <c r="N1163" s="650">
        <v>2</v>
      </c>
      <c r="O1163" s="731">
        <v>1</v>
      </c>
      <c r="P1163" s="651">
        <v>288.10000000000002</v>
      </c>
      <c r="Q1163" s="666">
        <v>1</v>
      </c>
      <c r="R1163" s="650">
        <v>2</v>
      </c>
      <c r="S1163" s="666">
        <v>1</v>
      </c>
      <c r="T1163" s="731">
        <v>1</v>
      </c>
      <c r="U1163" s="689">
        <v>1</v>
      </c>
    </row>
    <row r="1164" spans="1:21" ht="14.4" customHeight="1" x14ac:dyDescent="0.3">
      <c r="A1164" s="649">
        <v>4</v>
      </c>
      <c r="B1164" s="650" t="s">
        <v>3038</v>
      </c>
      <c r="C1164" s="650">
        <v>89301042</v>
      </c>
      <c r="D1164" s="729" t="s">
        <v>5236</v>
      </c>
      <c r="E1164" s="730" t="s">
        <v>3397</v>
      </c>
      <c r="F1164" s="650" t="s">
        <v>3365</v>
      </c>
      <c r="G1164" s="650" t="s">
        <v>3682</v>
      </c>
      <c r="H1164" s="650" t="s">
        <v>597</v>
      </c>
      <c r="I1164" s="650" t="s">
        <v>3683</v>
      </c>
      <c r="J1164" s="650" t="s">
        <v>3684</v>
      </c>
      <c r="K1164" s="650" t="s">
        <v>3685</v>
      </c>
      <c r="L1164" s="651">
        <v>35.130000000000003</v>
      </c>
      <c r="M1164" s="651">
        <v>70.260000000000005</v>
      </c>
      <c r="N1164" s="650">
        <v>2</v>
      </c>
      <c r="O1164" s="731">
        <v>2</v>
      </c>
      <c r="P1164" s="651">
        <v>70.260000000000005</v>
      </c>
      <c r="Q1164" s="666">
        <v>1</v>
      </c>
      <c r="R1164" s="650">
        <v>2</v>
      </c>
      <c r="S1164" s="666">
        <v>1</v>
      </c>
      <c r="T1164" s="731">
        <v>2</v>
      </c>
      <c r="U1164" s="689">
        <v>1</v>
      </c>
    </row>
    <row r="1165" spans="1:21" ht="14.4" customHeight="1" x14ac:dyDescent="0.3">
      <c r="A1165" s="649">
        <v>4</v>
      </c>
      <c r="B1165" s="650" t="s">
        <v>3038</v>
      </c>
      <c r="C1165" s="650">
        <v>89301042</v>
      </c>
      <c r="D1165" s="729" t="s">
        <v>5236</v>
      </c>
      <c r="E1165" s="730" t="s">
        <v>3397</v>
      </c>
      <c r="F1165" s="650" t="s">
        <v>3365</v>
      </c>
      <c r="G1165" s="650" t="s">
        <v>3682</v>
      </c>
      <c r="H1165" s="650" t="s">
        <v>597</v>
      </c>
      <c r="I1165" s="650" t="s">
        <v>3692</v>
      </c>
      <c r="J1165" s="650" t="s">
        <v>3690</v>
      </c>
      <c r="K1165" s="650" t="s">
        <v>3693</v>
      </c>
      <c r="L1165" s="651">
        <v>200</v>
      </c>
      <c r="M1165" s="651">
        <v>8200</v>
      </c>
      <c r="N1165" s="650">
        <v>41</v>
      </c>
      <c r="O1165" s="731">
        <v>16</v>
      </c>
      <c r="P1165" s="651">
        <v>8200</v>
      </c>
      <c r="Q1165" s="666">
        <v>1</v>
      </c>
      <c r="R1165" s="650">
        <v>41</v>
      </c>
      <c r="S1165" s="666">
        <v>1</v>
      </c>
      <c r="T1165" s="731">
        <v>16</v>
      </c>
      <c r="U1165" s="689">
        <v>1</v>
      </c>
    </row>
    <row r="1166" spans="1:21" ht="14.4" customHeight="1" x14ac:dyDescent="0.3">
      <c r="A1166" s="649">
        <v>4</v>
      </c>
      <c r="B1166" s="650" t="s">
        <v>3038</v>
      </c>
      <c r="C1166" s="650">
        <v>89301042</v>
      </c>
      <c r="D1166" s="729" t="s">
        <v>5236</v>
      </c>
      <c r="E1166" s="730" t="s">
        <v>3397</v>
      </c>
      <c r="F1166" s="650" t="s">
        <v>3365</v>
      </c>
      <c r="G1166" s="650" t="s">
        <v>3682</v>
      </c>
      <c r="H1166" s="650" t="s">
        <v>597</v>
      </c>
      <c r="I1166" s="650" t="s">
        <v>4822</v>
      </c>
      <c r="J1166" s="650" t="s">
        <v>4823</v>
      </c>
      <c r="K1166" s="650" t="s">
        <v>4824</v>
      </c>
      <c r="L1166" s="651">
        <v>31.09</v>
      </c>
      <c r="M1166" s="651">
        <v>310.89999999999998</v>
      </c>
      <c r="N1166" s="650">
        <v>10</v>
      </c>
      <c r="O1166" s="731">
        <v>1</v>
      </c>
      <c r="P1166" s="651"/>
      <c r="Q1166" s="666">
        <v>0</v>
      </c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4</v>
      </c>
      <c r="B1167" s="650" t="s">
        <v>3038</v>
      </c>
      <c r="C1167" s="650">
        <v>89301042</v>
      </c>
      <c r="D1167" s="729" t="s">
        <v>5236</v>
      </c>
      <c r="E1167" s="730" t="s">
        <v>3397</v>
      </c>
      <c r="F1167" s="650" t="s">
        <v>3365</v>
      </c>
      <c r="G1167" s="650" t="s">
        <v>3682</v>
      </c>
      <c r="H1167" s="650" t="s">
        <v>597</v>
      </c>
      <c r="I1167" s="650" t="s">
        <v>3694</v>
      </c>
      <c r="J1167" s="650" t="s">
        <v>3695</v>
      </c>
      <c r="K1167" s="650" t="s">
        <v>3696</v>
      </c>
      <c r="L1167" s="651">
        <v>120</v>
      </c>
      <c r="M1167" s="651">
        <v>120</v>
      </c>
      <c r="N1167" s="650">
        <v>1</v>
      </c>
      <c r="O1167" s="731">
        <v>1</v>
      </c>
      <c r="P1167" s="651">
        <v>120</v>
      </c>
      <c r="Q1167" s="666">
        <v>1</v>
      </c>
      <c r="R1167" s="650">
        <v>1</v>
      </c>
      <c r="S1167" s="666">
        <v>1</v>
      </c>
      <c r="T1167" s="731">
        <v>1</v>
      </c>
      <c r="U1167" s="689">
        <v>1</v>
      </c>
    </row>
    <row r="1168" spans="1:21" ht="14.4" customHeight="1" x14ac:dyDescent="0.3">
      <c r="A1168" s="649">
        <v>4</v>
      </c>
      <c r="B1168" s="650" t="s">
        <v>3038</v>
      </c>
      <c r="C1168" s="650">
        <v>89301042</v>
      </c>
      <c r="D1168" s="729" t="s">
        <v>5236</v>
      </c>
      <c r="E1168" s="730" t="s">
        <v>3397</v>
      </c>
      <c r="F1168" s="650" t="s">
        <v>3365</v>
      </c>
      <c r="G1168" s="650" t="s">
        <v>3682</v>
      </c>
      <c r="H1168" s="650" t="s">
        <v>597</v>
      </c>
      <c r="I1168" s="650" t="s">
        <v>4825</v>
      </c>
      <c r="J1168" s="650" t="s">
        <v>4826</v>
      </c>
      <c r="K1168" s="650" t="s">
        <v>4827</v>
      </c>
      <c r="L1168" s="651">
        <v>841.47</v>
      </c>
      <c r="M1168" s="651">
        <v>16829.400000000001</v>
      </c>
      <c r="N1168" s="650">
        <v>20</v>
      </c>
      <c r="O1168" s="731">
        <v>2</v>
      </c>
      <c r="P1168" s="651">
        <v>16829.400000000001</v>
      </c>
      <c r="Q1168" s="666">
        <v>1</v>
      </c>
      <c r="R1168" s="650">
        <v>20</v>
      </c>
      <c r="S1168" s="666">
        <v>1</v>
      </c>
      <c r="T1168" s="731">
        <v>2</v>
      </c>
      <c r="U1168" s="689">
        <v>1</v>
      </c>
    </row>
    <row r="1169" spans="1:21" ht="14.4" customHeight="1" x14ac:dyDescent="0.3">
      <c r="A1169" s="649">
        <v>4</v>
      </c>
      <c r="B1169" s="650" t="s">
        <v>3038</v>
      </c>
      <c r="C1169" s="650">
        <v>89301042</v>
      </c>
      <c r="D1169" s="729" t="s">
        <v>5236</v>
      </c>
      <c r="E1169" s="730" t="s">
        <v>3397</v>
      </c>
      <c r="F1169" s="650" t="s">
        <v>3365</v>
      </c>
      <c r="G1169" s="650" t="s">
        <v>3682</v>
      </c>
      <c r="H1169" s="650" t="s">
        <v>597</v>
      </c>
      <c r="I1169" s="650" t="s">
        <v>4828</v>
      </c>
      <c r="J1169" s="650" t="s">
        <v>4826</v>
      </c>
      <c r="K1169" s="650" t="s">
        <v>4829</v>
      </c>
      <c r="L1169" s="651">
        <v>1127.46</v>
      </c>
      <c r="M1169" s="651">
        <v>22549.200000000001</v>
      </c>
      <c r="N1169" s="650">
        <v>20</v>
      </c>
      <c r="O1169" s="731">
        <v>2</v>
      </c>
      <c r="P1169" s="651">
        <v>22549.200000000001</v>
      </c>
      <c r="Q1169" s="666">
        <v>1</v>
      </c>
      <c r="R1169" s="650">
        <v>20</v>
      </c>
      <c r="S1169" s="666">
        <v>1</v>
      </c>
      <c r="T1169" s="731">
        <v>2</v>
      </c>
      <c r="U1169" s="689">
        <v>1</v>
      </c>
    </row>
    <row r="1170" spans="1:21" ht="14.4" customHeight="1" x14ac:dyDescent="0.3">
      <c r="A1170" s="649">
        <v>4</v>
      </c>
      <c r="B1170" s="650" t="s">
        <v>3038</v>
      </c>
      <c r="C1170" s="650">
        <v>89301042</v>
      </c>
      <c r="D1170" s="729" t="s">
        <v>5236</v>
      </c>
      <c r="E1170" s="730" t="s">
        <v>3397</v>
      </c>
      <c r="F1170" s="650" t="s">
        <v>3365</v>
      </c>
      <c r="G1170" s="650" t="s">
        <v>3682</v>
      </c>
      <c r="H1170" s="650" t="s">
        <v>597</v>
      </c>
      <c r="I1170" s="650" t="s">
        <v>4830</v>
      </c>
      <c r="J1170" s="650" t="s">
        <v>4831</v>
      </c>
      <c r="K1170" s="650" t="s">
        <v>4832</v>
      </c>
      <c r="L1170" s="651">
        <v>11.3</v>
      </c>
      <c r="M1170" s="651">
        <v>22.6</v>
      </c>
      <c r="N1170" s="650">
        <v>2</v>
      </c>
      <c r="O1170" s="731">
        <v>1</v>
      </c>
      <c r="P1170" s="651"/>
      <c r="Q1170" s="666">
        <v>0</v>
      </c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4</v>
      </c>
      <c r="B1171" s="650" t="s">
        <v>3038</v>
      </c>
      <c r="C1171" s="650">
        <v>89301042</v>
      </c>
      <c r="D1171" s="729" t="s">
        <v>5236</v>
      </c>
      <c r="E1171" s="730" t="s">
        <v>3397</v>
      </c>
      <c r="F1171" s="650" t="s">
        <v>3365</v>
      </c>
      <c r="G1171" s="650" t="s">
        <v>3466</v>
      </c>
      <c r="H1171" s="650" t="s">
        <v>597</v>
      </c>
      <c r="I1171" s="650" t="s">
        <v>3713</v>
      </c>
      <c r="J1171" s="650" t="s">
        <v>3714</v>
      </c>
      <c r="K1171" s="650" t="s">
        <v>3715</v>
      </c>
      <c r="L1171" s="651">
        <v>1800</v>
      </c>
      <c r="M1171" s="651">
        <v>3600</v>
      </c>
      <c r="N1171" s="650">
        <v>2</v>
      </c>
      <c r="O1171" s="731">
        <v>1</v>
      </c>
      <c r="P1171" s="651"/>
      <c r="Q1171" s="666">
        <v>0</v>
      </c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4</v>
      </c>
      <c r="B1172" s="650" t="s">
        <v>3038</v>
      </c>
      <c r="C1172" s="650">
        <v>89301042</v>
      </c>
      <c r="D1172" s="729" t="s">
        <v>5236</v>
      </c>
      <c r="E1172" s="730" t="s">
        <v>3397</v>
      </c>
      <c r="F1172" s="650" t="s">
        <v>3365</v>
      </c>
      <c r="G1172" s="650" t="s">
        <v>3466</v>
      </c>
      <c r="H1172" s="650" t="s">
        <v>597</v>
      </c>
      <c r="I1172" s="650" t="s">
        <v>4201</v>
      </c>
      <c r="J1172" s="650" t="s">
        <v>4202</v>
      </c>
      <c r="K1172" s="650" t="s">
        <v>4203</v>
      </c>
      <c r="L1172" s="651">
        <v>500</v>
      </c>
      <c r="M1172" s="651">
        <v>1000</v>
      </c>
      <c r="N1172" s="650">
        <v>2</v>
      </c>
      <c r="O1172" s="731">
        <v>1</v>
      </c>
      <c r="P1172" s="651">
        <v>1000</v>
      </c>
      <c r="Q1172" s="666">
        <v>1</v>
      </c>
      <c r="R1172" s="650">
        <v>2</v>
      </c>
      <c r="S1172" s="666">
        <v>1</v>
      </c>
      <c r="T1172" s="731">
        <v>1</v>
      </c>
      <c r="U1172" s="689">
        <v>1</v>
      </c>
    </row>
    <row r="1173" spans="1:21" ht="14.4" customHeight="1" x14ac:dyDescent="0.3">
      <c r="A1173" s="649">
        <v>4</v>
      </c>
      <c r="B1173" s="650" t="s">
        <v>3038</v>
      </c>
      <c r="C1173" s="650">
        <v>89301042</v>
      </c>
      <c r="D1173" s="729" t="s">
        <v>5236</v>
      </c>
      <c r="E1173" s="730" t="s">
        <v>3397</v>
      </c>
      <c r="F1173" s="650" t="s">
        <v>3365</v>
      </c>
      <c r="G1173" s="650" t="s">
        <v>3466</v>
      </c>
      <c r="H1173" s="650" t="s">
        <v>597</v>
      </c>
      <c r="I1173" s="650" t="s">
        <v>3607</v>
      </c>
      <c r="J1173" s="650" t="s">
        <v>3608</v>
      </c>
      <c r="K1173" s="650" t="s">
        <v>3609</v>
      </c>
      <c r="L1173" s="651">
        <v>900</v>
      </c>
      <c r="M1173" s="651">
        <v>11700</v>
      </c>
      <c r="N1173" s="650">
        <v>13</v>
      </c>
      <c r="O1173" s="731">
        <v>13</v>
      </c>
      <c r="P1173" s="651">
        <v>11700</v>
      </c>
      <c r="Q1173" s="666">
        <v>1</v>
      </c>
      <c r="R1173" s="650">
        <v>13</v>
      </c>
      <c r="S1173" s="666">
        <v>1</v>
      </c>
      <c r="T1173" s="731">
        <v>13</v>
      </c>
      <c r="U1173" s="689">
        <v>1</v>
      </c>
    </row>
    <row r="1174" spans="1:21" ht="14.4" customHeight="1" x14ac:dyDescent="0.3">
      <c r="A1174" s="649">
        <v>4</v>
      </c>
      <c r="B1174" s="650" t="s">
        <v>3038</v>
      </c>
      <c r="C1174" s="650">
        <v>89301042</v>
      </c>
      <c r="D1174" s="729" t="s">
        <v>5236</v>
      </c>
      <c r="E1174" s="730" t="s">
        <v>3397</v>
      </c>
      <c r="F1174" s="650" t="s">
        <v>3365</v>
      </c>
      <c r="G1174" s="650" t="s">
        <v>3466</v>
      </c>
      <c r="H1174" s="650" t="s">
        <v>597</v>
      </c>
      <c r="I1174" s="650" t="s">
        <v>3716</v>
      </c>
      <c r="J1174" s="650" t="s">
        <v>3717</v>
      </c>
      <c r="K1174" s="650" t="s">
        <v>3718</v>
      </c>
      <c r="L1174" s="651">
        <v>378.48</v>
      </c>
      <c r="M1174" s="651">
        <v>756.96</v>
      </c>
      <c r="N1174" s="650">
        <v>2</v>
      </c>
      <c r="O1174" s="731">
        <v>2</v>
      </c>
      <c r="P1174" s="651">
        <v>756.96</v>
      </c>
      <c r="Q1174" s="666">
        <v>1</v>
      </c>
      <c r="R1174" s="650">
        <v>2</v>
      </c>
      <c r="S1174" s="666">
        <v>1</v>
      </c>
      <c r="T1174" s="731">
        <v>2</v>
      </c>
      <c r="U1174" s="689">
        <v>1</v>
      </c>
    </row>
    <row r="1175" spans="1:21" ht="14.4" customHeight="1" x14ac:dyDescent="0.3">
      <c r="A1175" s="649">
        <v>4</v>
      </c>
      <c r="B1175" s="650" t="s">
        <v>3038</v>
      </c>
      <c r="C1175" s="650">
        <v>89301042</v>
      </c>
      <c r="D1175" s="729" t="s">
        <v>5236</v>
      </c>
      <c r="E1175" s="730" t="s">
        <v>3397</v>
      </c>
      <c r="F1175" s="650" t="s">
        <v>3365</v>
      </c>
      <c r="G1175" s="650" t="s">
        <v>3466</v>
      </c>
      <c r="H1175" s="650" t="s">
        <v>597</v>
      </c>
      <c r="I1175" s="650" t="s">
        <v>3719</v>
      </c>
      <c r="J1175" s="650" t="s">
        <v>3720</v>
      </c>
      <c r="K1175" s="650" t="s">
        <v>3721</v>
      </c>
      <c r="L1175" s="651">
        <v>378.48</v>
      </c>
      <c r="M1175" s="651">
        <v>378.48</v>
      </c>
      <c r="N1175" s="650">
        <v>1</v>
      </c>
      <c r="O1175" s="731">
        <v>1</v>
      </c>
      <c r="P1175" s="651"/>
      <c r="Q1175" s="666">
        <v>0</v>
      </c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4</v>
      </c>
      <c r="B1176" s="650" t="s">
        <v>3038</v>
      </c>
      <c r="C1176" s="650">
        <v>89301042</v>
      </c>
      <c r="D1176" s="729" t="s">
        <v>5236</v>
      </c>
      <c r="E1176" s="730" t="s">
        <v>3397</v>
      </c>
      <c r="F1176" s="650" t="s">
        <v>3365</v>
      </c>
      <c r="G1176" s="650" t="s">
        <v>3466</v>
      </c>
      <c r="H1176" s="650" t="s">
        <v>597</v>
      </c>
      <c r="I1176" s="650" t="s">
        <v>4204</v>
      </c>
      <c r="J1176" s="650" t="s">
        <v>4205</v>
      </c>
      <c r="K1176" s="650" t="s">
        <v>4206</v>
      </c>
      <c r="L1176" s="651">
        <v>906.78</v>
      </c>
      <c r="M1176" s="651">
        <v>906.78</v>
      </c>
      <c r="N1176" s="650">
        <v>1</v>
      </c>
      <c r="O1176" s="731">
        <v>1</v>
      </c>
      <c r="P1176" s="651"/>
      <c r="Q1176" s="666">
        <v>0</v>
      </c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4</v>
      </c>
      <c r="B1177" s="650" t="s">
        <v>3038</v>
      </c>
      <c r="C1177" s="650">
        <v>89301042</v>
      </c>
      <c r="D1177" s="729" t="s">
        <v>5236</v>
      </c>
      <c r="E1177" s="730" t="s">
        <v>3398</v>
      </c>
      <c r="F1177" s="650" t="s">
        <v>3363</v>
      </c>
      <c r="G1177" s="650" t="s">
        <v>3625</v>
      </c>
      <c r="H1177" s="650" t="s">
        <v>597</v>
      </c>
      <c r="I1177" s="650" t="s">
        <v>964</v>
      </c>
      <c r="J1177" s="650" t="s">
        <v>961</v>
      </c>
      <c r="K1177" s="650" t="s">
        <v>965</v>
      </c>
      <c r="L1177" s="651">
        <v>60.92</v>
      </c>
      <c r="M1177" s="651">
        <v>60.92</v>
      </c>
      <c r="N1177" s="650">
        <v>1</v>
      </c>
      <c r="O1177" s="731">
        <v>0.5</v>
      </c>
      <c r="P1177" s="651">
        <v>60.92</v>
      </c>
      <c r="Q1177" s="666">
        <v>1</v>
      </c>
      <c r="R1177" s="650">
        <v>1</v>
      </c>
      <c r="S1177" s="666">
        <v>1</v>
      </c>
      <c r="T1177" s="731">
        <v>0.5</v>
      </c>
      <c r="U1177" s="689">
        <v>1</v>
      </c>
    </row>
    <row r="1178" spans="1:21" ht="14.4" customHeight="1" x14ac:dyDescent="0.3">
      <c r="A1178" s="649">
        <v>4</v>
      </c>
      <c r="B1178" s="650" t="s">
        <v>3038</v>
      </c>
      <c r="C1178" s="650">
        <v>89301042</v>
      </c>
      <c r="D1178" s="729" t="s">
        <v>5236</v>
      </c>
      <c r="E1178" s="730" t="s">
        <v>3398</v>
      </c>
      <c r="F1178" s="650" t="s">
        <v>3363</v>
      </c>
      <c r="G1178" s="650" t="s">
        <v>3419</v>
      </c>
      <c r="H1178" s="650" t="s">
        <v>597</v>
      </c>
      <c r="I1178" s="650" t="s">
        <v>1544</v>
      </c>
      <c r="J1178" s="650" t="s">
        <v>3203</v>
      </c>
      <c r="K1178" s="650" t="s">
        <v>3204</v>
      </c>
      <c r="L1178" s="651">
        <v>156.86000000000001</v>
      </c>
      <c r="M1178" s="651">
        <v>156.86000000000001</v>
      </c>
      <c r="N1178" s="650">
        <v>1</v>
      </c>
      <c r="O1178" s="731">
        <v>1</v>
      </c>
      <c r="P1178" s="651"/>
      <c r="Q1178" s="666">
        <v>0</v>
      </c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4</v>
      </c>
      <c r="B1179" s="650" t="s">
        <v>3038</v>
      </c>
      <c r="C1179" s="650">
        <v>89301042</v>
      </c>
      <c r="D1179" s="729" t="s">
        <v>5236</v>
      </c>
      <c r="E1179" s="730" t="s">
        <v>3398</v>
      </c>
      <c r="F1179" s="650" t="s">
        <v>3363</v>
      </c>
      <c r="G1179" s="650" t="s">
        <v>4458</v>
      </c>
      <c r="H1179" s="650" t="s">
        <v>1281</v>
      </c>
      <c r="I1179" s="650" t="s">
        <v>4833</v>
      </c>
      <c r="J1179" s="650" t="s">
        <v>4834</v>
      </c>
      <c r="K1179" s="650" t="s">
        <v>1436</v>
      </c>
      <c r="L1179" s="651">
        <v>60.02</v>
      </c>
      <c r="M1179" s="651">
        <v>300.10000000000002</v>
      </c>
      <c r="N1179" s="650">
        <v>5</v>
      </c>
      <c r="O1179" s="731">
        <v>1</v>
      </c>
      <c r="P1179" s="651">
        <v>300.10000000000002</v>
      </c>
      <c r="Q1179" s="666">
        <v>1</v>
      </c>
      <c r="R1179" s="650">
        <v>5</v>
      </c>
      <c r="S1179" s="666">
        <v>1</v>
      </c>
      <c r="T1179" s="731">
        <v>1</v>
      </c>
      <c r="U1179" s="689">
        <v>1</v>
      </c>
    </row>
    <row r="1180" spans="1:21" ht="14.4" customHeight="1" x14ac:dyDescent="0.3">
      <c r="A1180" s="649">
        <v>4</v>
      </c>
      <c r="B1180" s="650" t="s">
        <v>3038</v>
      </c>
      <c r="C1180" s="650">
        <v>89301042</v>
      </c>
      <c r="D1180" s="729" t="s">
        <v>5236</v>
      </c>
      <c r="E1180" s="730" t="s">
        <v>3398</v>
      </c>
      <c r="F1180" s="650" t="s">
        <v>3363</v>
      </c>
      <c r="G1180" s="650" t="s">
        <v>3520</v>
      </c>
      <c r="H1180" s="650" t="s">
        <v>1281</v>
      </c>
      <c r="I1180" s="650" t="s">
        <v>2392</v>
      </c>
      <c r="J1180" s="650" t="s">
        <v>2393</v>
      </c>
      <c r="K1180" s="650" t="s">
        <v>3209</v>
      </c>
      <c r="L1180" s="651">
        <v>69.86</v>
      </c>
      <c r="M1180" s="651">
        <v>209.57999999999998</v>
      </c>
      <c r="N1180" s="650">
        <v>3</v>
      </c>
      <c r="O1180" s="731">
        <v>1</v>
      </c>
      <c r="P1180" s="651">
        <v>209.57999999999998</v>
      </c>
      <c r="Q1180" s="666">
        <v>1</v>
      </c>
      <c r="R1180" s="650">
        <v>3</v>
      </c>
      <c r="S1180" s="666">
        <v>1</v>
      </c>
      <c r="T1180" s="731">
        <v>1</v>
      </c>
      <c r="U1180" s="689">
        <v>1</v>
      </c>
    </row>
    <row r="1181" spans="1:21" ht="14.4" customHeight="1" x14ac:dyDescent="0.3">
      <c r="A1181" s="649">
        <v>4</v>
      </c>
      <c r="B1181" s="650" t="s">
        <v>3038</v>
      </c>
      <c r="C1181" s="650">
        <v>89301042</v>
      </c>
      <c r="D1181" s="729" t="s">
        <v>5236</v>
      </c>
      <c r="E1181" s="730" t="s">
        <v>3398</v>
      </c>
      <c r="F1181" s="650" t="s">
        <v>3363</v>
      </c>
      <c r="G1181" s="650" t="s">
        <v>3749</v>
      </c>
      <c r="H1181" s="650" t="s">
        <v>597</v>
      </c>
      <c r="I1181" s="650" t="s">
        <v>738</v>
      </c>
      <c r="J1181" s="650" t="s">
        <v>739</v>
      </c>
      <c r="K1181" s="650" t="s">
        <v>3154</v>
      </c>
      <c r="L1181" s="651">
        <v>115.3</v>
      </c>
      <c r="M1181" s="651">
        <v>230.6</v>
      </c>
      <c r="N1181" s="650">
        <v>2</v>
      </c>
      <c r="O1181" s="731">
        <v>1</v>
      </c>
      <c r="P1181" s="651"/>
      <c r="Q1181" s="666">
        <v>0</v>
      </c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4</v>
      </c>
      <c r="B1182" s="650" t="s">
        <v>3038</v>
      </c>
      <c r="C1182" s="650">
        <v>89301042</v>
      </c>
      <c r="D1182" s="729" t="s">
        <v>5236</v>
      </c>
      <c r="E1182" s="730" t="s">
        <v>3398</v>
      </c>
      <c r="F1182" s="650" t="s">
        <v>3363</v>
      </c>
      <c r="G1182" s="650" t="s">
        <v>3489</v>
      </c>
      <c r="H1182" s="650" t="s">
        <v>597</v>
      </c>
      <c r="I1182" s="650" t="s">
        <v>1121</v>
      </c>
      <c r="J1182" s="650" t="s">
        <v>3490</v>
      </c>
      <c r="K1182" s="650" t="s">
        <v>3491</v>
      </c>
      <c r="L1182" s="651">
        <v>0</v>
      </c>
      <c r="M1182" s="651">
        <v>0</v>
      </c>
      <c r="N1182" s="650">
        <v>1</v>
      </c>
      <c r="O1182" s="731">
        <v>0.5</v>
      </c>
      <c r="P1182" s="651">
        <v>0</v>
      </c>
      <c r="Q1182" s="666"/>
      <c r="R1182" s="650">
        <v>1</v>
      </c>
      <c r="S1182" s="666">
        <v>1</v>
      </c>
      <c r="T1182" s="731">
        <v>0.5</v>
      </c>
      <c r="U1182" s="689">
        <v>1</v>
      </c>
    </row>
    <row r="1183" spans="1:21" ht="14.4" customHeight="1" x14ac:dyDescent="0.3">
      <c r="A1183" s="649">
        <v>4</v>
      </c>
      <c r="B1183" s="650" t="s">
        <v>3038</v>
      </c>
      <c r="C1183" s="650">
        <v>89301042</v>
      </c>
      <c r="D1183" s="729" t="s">
        <v>5236</v>
      </c>
      <c r="E1183" s="730" t="s">
        <v>3398</v>
      </c>
      <c r="F1183" s="650" t="s">
        <v>3363</v>
      </c>
      <c r="G1183" s="650" t="s">
        <v>3635</v>
      </c>
      <c r="H1183" s="650" t="s">
        <v>597</v>
      </c>
      <c r="I1183" s="650" t="s">
        <v>3636</v>
      </c>
      <c r="J1183" s="650" t="s">
        <v>3637</v>
      </c>
      <c r="K1183" s="650" t="s">
        <v>3638</v>
      </c>
      <c r="L1183" s="651">
        <v>0</v>
      </c>
      <c r="M1183" s="651">
        <v>0</v>
      </c>
      <c r="N1183" s="650">
        <v>10</v>
      </c>
      <c r="O1183" s="731">
        <v>8.5</v>
      </c>
      <c r="P1183" s="651">
        <v>0</v>
      </c>
      <c r="Q1183" s="666"/>
      <c r="R1183" s="650">
        <v>7</v>
      </c>
      <c r="S1183" s="666">
        <v>0.7</v>
      </c>
      <c r="T1183" s="731">
        <v>5.5</v>
      </c>
      <c r="U1183" s="689">
        <v>0.6470588235294118</v>
      </c>
    </row>
    <row r="1184" spans="1:21" ht="14.4" customHeight="1" x14ac:dyDescent="0.3">
      <c r="A1184" s="649">
        <v>4</v>
      </c>
      <c r="B1184" s="650" t="s">
        <v>3038</v>
      </c>
      <c r="C1184" s="650">
        <v>89301042</v>
      </c>
      <c r="D1184" s="729" t="s">
        <v>5236</v>
      </c>
      <c r="E1184" s="730" t="s">
        <v>3398</v>
      </c>
      <c r="F1184" s="650" t="s">
        <v>3363</v>
      </c>
      <c r="G1184" s="650" t="s">
        <v>3612</v>
      </c>
      <c r="H1184" s="650" t="s">
        <v>1281</v>
      </c>
      <c r="I1184" s="650" t="s">
        <v>1659</v>
      </c>
      <c r="J1184" s="650" t="s">
        <v>1660</v>
      </c>
      <c r="K1184" s="650" t="s">
        <v>1661</v>
      </c>
      <c r="L1184" s="651">
        <v>154.01</v>
      </c>
      <c r="M1184" s="651">
        <v>924.06</v>
      </c>
      <c r="N1184" s="650">
        <v>6</v>
      </c>
      <c r="O1184" s="731">
        <v>2.5</v>
      </c>
      <c r="P1184" s="651">
        <v>770.05</v>
      </c>
      <c r="Q1184" s="666">
        <v>0.83333333333333337</v>
      </c>
      <c r="R1184" s="650">
        <v>5</v>
      </c>
      <c r="S1184" s="666">
        <v>0.83333333333333337</v>
      </c>
      <c r="T1184" s="731">
        <v>1.5</v>
      </c>
      <c r="U1184" s="689">
        <v>0.6</v>
      </c>
    </row>
    <row r="1185" spans="1:21" ht="14.4" customHeight="1" x14ac:dyDescent="0.3">
      <c r="A1185" s="649">
        <v>4</v>
      </c>
      <c r="B1185" s="650" t="s">
        <v>3038</v>
      </c>
      <c r="C1185" s="650">
        <v>89301042</v>
      </c>
      <c r="D1185" s="729" t="s">
        <v>5236</v>
      </c>
      <c r="E1185" s="730" t="s">
        <v>3398</v>
      </c>
      <c r="F1185" s="650" t="s">
        <v>3363</v>
      </c>
      <c r="G1185" s="650" t="s">
        <v>3727</v>
      </c>
      <c r="H1185" s="650" t="s">
        <v>597</v>
      </c>
      <c r="I1185" s="650" t="s">
        <v>831</v>
      </c>
      <c r="J1185" s="650" t="s">
        <v>832</v>
      </c>
      <c r="K1185" s="650" t="s">
        <v>3728</v>
      </c>
      <c r="L1185" s="651">
        <v>242.93</v>
      </c>
      <c r="M1185" s="651">
        <v>7287.9</v>
      </c>
      <c r="N1185" s="650">
        <v>30</v>
      </c>
      <c r="O1185" s="731">
        <v>30</v>
      </c>
      <c r="P1185" s="651">
        <v>3158.0899999999997</v>
      </c>
      <c r="Q1185" s="666">
        <v>0.43333333333333329</v>
      </c>
      <c r="R1185" s="650">
        <v>13</v>
      </c>
      <c r="S1185" s="666">
        <v>0.43333333333333335</v>
      </c>
      <c r="T1185" s="731">
        <v>13</v>
      </c>
      <c r="U1185" s="689">
        <v>0.43333333333333335</v>
      </c>
    </row>
    <row r="1186" spans="1:21" ht="14.4" customHeight="1" x14ac:dyDescent="0.3">
      <c r="A1186" s="649">
        <v>4</v>
      </c>
      <c r="B1186" s="650" t="s">
        <v>3038</v>
      </c>
      <c r="C1186" s="650">
        <v>89301042</v>
      </c>
      <c r="D1186" s="729" t="s">
        <v>5236</v>
      </c>
      <c r="E1186" s="730" t="s">
        <v>3398</v>
      </c>
      <c r="F1186" s="650" t="s">
        <v>3363</v>
      </c>
      <c r="G1186" s="650" t="s">
        <v>3459</v>
      </c>
      <c r="H1186" s="650" t="s">
        <v>597</v>
      </c>
      <c r="I1186" s="650" t="s">
        <v>4559</v>
      </c>
      <c r="J1186" s="650" t="s">
        <v>758</v>
      </c>
      <c r="K1186" s="650" t="s">
        <v>4560</v>
      </c>
      <c r="L1186" s="651">
        <v>0</v>
      </c>
      <c r="M1186" s="651">
        <v>0</v>
      </c>
      <c r="N1186" s="650">
        <v>4</v>
      </c>
      <c r="O1186" s="731">
        <v>1.5</v>
      </c>
      <c r="P1186" s="651">
        <v>0</v>
      </c>
      <c r="Q1186" s="666"/>
      <c r="R1186" s="650">
        <v>4</v>
      </c>
      <c r="S1186" s="666">
        <v>1</v>
      </c>
      <c r="T1186" s="731">
        <v>1.5</v>
      </c>
      <c r="U1186" s="689">
        <v>1</v>
      </c>
    </row>
    <row r="1187" spans="1:21" ht="14.4" customHeight="1" x14ac:dyDescent="0.3">
      <c r="A1187" s="649">
        <v>4</v>
      </c>
      <c r="B1187" s="650" t="s">
        <v>3038</v>
      </c>
      <c r="C1187" s="650">
        <v>89301042</v>
      </c>
      <c r="D1187" s="729" t="s">
        <v>5236</v>
      </c>
      <c r="E1187" s="730" t="s">
        <v>3398</v>
      </c>
      <c r="F1187" s="650" t="s">
        <v>3363</v>
      </c>
      <c r="G1187" s="650" t="s">
        <v>3459</v>
      </c>
      <c r="H1187" s="650" t="s">
        <v>597</v>
      </c>
      <c r="I1187" s="650" t="s">
        <v>757</v>
      </c>
      <c r="J1187" s="650" t="s">
        <v>758</v>
      </c>
      <c r="K1187" s="650" t="s">
        <v>3513</v>
      </c>
      <c r="L1187" s="651">
        <v>314.89999999999998</v>
      </c>
      <c r="M1187" s="651">
        <v>629.79999999999995</v>
      </c>
      <c r="N1187" s="650">
        <v>2</v>
      </c>
      <c r="O1187" s="731">
        <v>0.5</v>
      </c>
      <c r="P1187" s="651">
        <v>629.79999999999995</v>
      </c>
      <c r="Q1187" s="666">
        <v>1</v>
      </c>
      <c r="R1187" s="650">
        <v>2</v>
      </c>
      <c r="S1187" s="666">
        <v>1</v>
      </c>
      <c r="T1187" s="731">
        <v>0.5</v>
      </c>
      <c r="U1187" s="689">
        <v>1</v>
      </c>
    </row>
    <row r="1188" spans="1:21" ht="14.4" customHeight="1" x14ac:dyDescent="0.3">
      <c r="A1188" s="649">
        <v>4</v>
      </c>
      <c r="B1188" s="650" t="s">
        <v>3038</v>
      </c>
      <c r="C1188" s="650">
        <v>89301042</v>
      </c>
      <c r="D1188" s="729" t="s">
        <v>5236</v>
      </c>
      <c r="E1188" s="730" t="s">
        <v>3398</v>
      </c>
      <c r="F1188" s="650" t="s">
        <v>3363</v>
      </c>
      <c r="G1188" s="650" t="s">
        <v>3567</v>
      </c>
      <c r="H1188" s="650" t="s">
        <v>597</v>
      </c>
      <c r="I1188" s="650" t="s">
        <v>3568</v>
      </c>
      <c r="J1188" s="650" t="s">
        <v>723</v>
      </c>
      <c r="K1188" s="650" t="s">
        <v>3569</v>
      </c>
      <c r="L1188" s="651">
        <v>0</v>
      </c>
      <c r="M1188" s="651">
        <v>0</v>
      </c>
      <c r="N1188" s="650">
        <v>1</v>
      </c>
      <c r="O1188" s="731">
        <v>0.5</v>
      </c>
      <c r="P1188" s="651">
        <v>0</v>
      </c>
      <c r="Q1188" s="666"/>
      <c r="R1188" s="650">
        <v>1</v>
      </c>
      <c r="S1188" s="666">
        <v>1</v>
      </c>
      <c r="T1188" s="731">
        <v>0.5</v>
      </c>
      <c r="U1188" s="689">
        <v>1</v>
      </c>
    </row>
    <row r="1189" spans="1:21" ht="14.4" customHeight="1" x14ac:dyDescent="0.3">
      <c r="A1189" s="649">
        <v>4</v>
      </c>
      <c r="B1189" s="650" t="s">
        <v>3038</v>
      </c>
      <c r="C1189" s="650">
        <v>89301042</v>
      </c>
      <c r="D1189" s="729" t="s">
        <v>5236</v>
      </c>
      <c r="E1189" s="730" t="s">
        <v>3398</v>
      </c>
      <c r="F1189" s="650" t="s">
        <v>3363</v>
      </c>
      <c r="G1189" s="650" t="s">
        <v>3497</v>
      </c>
      <c r="H1189" s="650" t="s">
        <v>597</v>
      </c>
      <c r="I1189" s="650" t="s">
        <v>2380</v>
      </c>
      <c r="J1189" s="650" t="s">
        <v>2381</v>
      </c>
      <c r="K1189" s="650" t="s">
        <v>4325</v>
      </c>
      <c r="L1189" s="651">
        <v>203.33</v>
      </c>
      <c r="M1189" s="651">
        <v>406.66</v>
      </c>
      <c r="N1189" s="650">
        <v>2</v>
      </c>
      <c r="O1189" s="731">
        <v>1</v>
      </c>
      <c r="P1189" s="651">
        <v>406.66</v>
      </c>
      <c r="Q1189" s="666">
        <v>1</v>
      </c>
      <c r="R1189" s="650">
        <v>2</v>
      </c>
      <c r="S1189" s="666">
        <v>1</v>
      </c>
      <c r="T1189" s="731">
        <v>1</v>
      </c>
      <c r="U1189" s="689">
        <v>1</v>
      </c>
    </row>
    <row r="1190" spans="1:21" ht="14.4" customHeight="1" x14ac:dyDescent="0.3">
      <c r="A1190" s="649">
        <v>4</v>
      </c>
      <c r="B1190" s="650" t="s">
        <v>3038</v>
      </c>
      <c r="C1190" s="650">
        <v>89301042</v>
      </c>
      <c r="D1190" s="729" t="s">
        <v>5236</v>
      </c>
      <c r="E1190" s="730" t="s">
        <v>3398</v>
      </c>
      <c r="F1190" s="650" t="s">
        <v>3363</v>
      </c>
      <c r="G1190" s="650" t="s">
        <v>3431</v>
      </c>
      <c r="H1190" s="650" t="s">
        <v>597</v>
      </c>
      <c r="I1190" s="650" t="s">
        <v>2612</v>
      </c>
      <c r="J1190" s="650" t="s">
        <v>2613</v>
      </c>
      <c r="K1190" s="650" t="s">
        <v>3432</v>
      </c>
      <c r="L1190" s="651">
        <v>0</v>
      </c>
      <c r="M1190" s="651">
        <v>0</v>
      </c>
      <c r="N1190" s="650">
        <v>5</v>
      </c>
      <c r="O1190" s="731">
        <v>2.5</v>
      </c>
      <c r="P1190" s="651">
        <v>0</v>
      </c>
      <c r="Q1190" s="666"/>
      <c r="R1190" s="650">
        <v>2</v>
      </c>
      <c r="S1190" s="666">
        <v>0.4</v>
      </c>
      <c r="T1190" s="731">
        <v>0.5</v>
      </c>
      <c r="U1190" s="689">
        <v>0.2</v>
      </c>
    </row>
    <row r="1191" spans="1:21" ht="14.4" customHeight="1" x14ac:dyDescent="0.3">
      <c r="A1191" s="649">
        <v>4</v>
      </c>
      <c r="B1191" s="650" t="s">
        <v>3038</v>
      </c>
      <c r="C1191" s="650">
        <v>89301042</v>
      </c>
      <c r="D1191" s="729" t="s">
        <v>5236</v>
      </c>
      <c r="E1191" s="730" t="s">
        <v>3398</v>
      </c>
      <c r="F1191" s="650" t="s">
        <v>3363</v>
      </c>
      <c r="G1191" s="650" t="s">
        <v>3643</v>
      </c>
      <c r="H1191" s="650" t="s">
        <v>597</v>
      </c>
      <c r="I1191" s="650" t="s">
        <v>4835</v>
      </c>
      <c r="J1191" s="650" t="s">
        <v>3645</v>
      </c>
      <c r="K1191" s="650" t="s">
        <v>4836</v>
      </c>
      <c r="L1191" s="651">
        <v>0</v>
      </c>
      <c r="M1191" s="651">
        <v>0</v>
      </c>
      <c r="N1191" s="650">
        <v>1</v>
      </c>
      <c r="O1191" s="731">
        <v>1</v>
      </c>
      <c r="P1191" s="651"/>
      <c r="Q1191" s="666"/>
      <c r="R1191" s="650"/>
      <c r="S1191" s="666">
        <v>0</v>
      </c>
      <c r="T1191" s="731"/>
      <c r="U1191" s="689">
        <v>0</v>
      </c>
    </row>
    <row r="1192" spans="1:21" ht="14.4" customHeight="1" x14ac:dyDescent="0.3">
      <c r="A1192" s="649">
        <v>4</v>
      </c>
      <c r="B1192" s="650" t="s">
        <v>3038</v>
      </c>
      <c r="C1192" s="650">
        <v>89301042</v>
      </c>
      <c r="D1192" s="729" t="s">
        <v>5236</v>
      </c>
      <c r="E1192" s="730" t="s">
        <v>3398</v>
      </c>
      <c r="F1192" s="650" t="s">
        <v>3363</v>
      </c>
      <c r="G1192" s="650" t="s">
        <v>3643</v>
      </c>
      <c r="H1192" s="650" t="s">
        <v>597</v>
      </c>
      <c r="I1192" s="650" t="s">
        <v>3644</v>
      </c>
      <c r="J1192" s="650" t="s">
        <v>3645</v>
      </c>
      <c r="K1192" s="650" t="s">
        <v>3646</v>
      </c>
      <c r="L1192" s="651">
        <v>0</v>
      </c>
      <c r="M1192" s="651">
        <v>0</v>
      </c>
      <c r="N1192" s="650">
        <v>1</v>
      </c>
      <c r="O1192" s="731">
        <v>1</v>
      </c>
      <c r="P1192" s="651">
        <v>0</v>
      </c>
      <c r="Q1192" s="666"/>
      <c r="R1192" s="650">
        <v>1</v>
      </c>
      <c r="S1192" s="666">
        <v>1</v>
      </c>
      <c r="T1192" s="731">
        <v>1</v>
      </c>
      <c r="U1192" s="689">
        <v>1</v>
      </c>
    </row>
    <row r="1193" spans="1:21" ht="14.4" customHeight="1" x14ac:dyDescent="0.3">
      <c r="A1193" s="649">
        <v>4</v>
      </c>
      <c r="B1193" s="650" t="s">
        <v>3038</v>
      </c>
      <c r="C1193" s="650">
        <v>89301042</v>
      </c>
      <c r="D1193" s="729" t="s">
        <v>5236</v>
      </c>
      <c r="E1193" s="730" t="s">
        <v>3398</v>
      </c>
      <c r="F1193" s="650" t="s">
        <v>3363</v>
      </c>
      <c r="G1193" s="650" t="s">
        <v>3433</v>
      </c>
      <c r="H1193" s="650" t="s">
        <v>597</v>
      </c>
      <c r="I1193" s="650" t="s">
        <v>3008</v>
      </c>
      <c r="J1193" s="650" t="s">
        <v>1138</v>
      </c>
      <c r="K1193" s="650" t="s">
        <v>3434</v>
      </c>
      <c r="L1193" s="651">
        <v>127.5</v>
      </c>
      <c r="M1193" s="651">
        <v>2805</v>
      </c>
      <c r="N1193" s="650">
        <v>22</v>
      </c>
      <c r="O1193" s="731">
        <v>20</v>
      </c>
      <c r="P1193" s="651">
        <v>1020</v>
      </c>
      <c r="Q1193" s="666">
        <v>0.36363636363636365</v>
      </c>
      <c r="R1193" s="650">
        <v>8</v>
      </c>
      <c r="S1193" s="666">
        <v>0.36363636363636365</v>
      </c>
      <c r="T1193" s="731">
        <v>7</v>
      </c>
      <c r="U1193" s="689">
        <v>0.35</v>
      </c>
    </row>
    <row r="1194" spans="1:21" ht="14.4" customHeight="1" x14ac:dyDescent="0.3">
      <c r="A1194" s="649">
        <v>4</v>
      </c>
      <c r="B1194" s="650" t="s">
        <v>3038</v>
      </c>
      <c r="C1194" s="650">
        <v>89301042</v>
      </c>
      <c r="D1194" s="729" t="s">
        <v>5236</v>
      </c>
      <c r="E1194" s="730" t="s">
        <v>3398</v>
      </c>
      <c r="F1194" s="650" t="s">
        <v>3363</v>
      </c>
      <c r="G1194" s="650" t="s">
        <v>3433</v>
      </c>
      <c r="H1194" s="650" t="s">
        <v>597</v>
      </c>
      <c r="I1194" s="650" t="s">
        <v>1137</v>
      </c>
      <c r="J1194" s="650" t="s">
        <v>1138</v>
      </c>
      <c r="K1194" s="650" t="s">
        <v>4331</v>
      </c>
      <c r="L1194" s="651">
        <v>637.5</v>
      </c>
      <c r="M1194" s="651">
        <v>637.5</v>
      </c>
      <c r="N1194" s="650">
        <v>1</v>
      </c>
      <c r="O1194" s="731">
        <v>1</v>
      </c>
      <c r="P1194" s="651"/>
      <c r="Q1194" s="666">
        <v>0</v>
      </c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4</v>
      </c>
      <c r="B1195" s="650" t="s">
        <v>3038</v>
      </c>
      <c r="C1195" s="650">
        <v>89301042</v>
      </c>
      <c r="D1195" s="729" t="s">
        <v>5236</v>
      </c>
      <c r="E1195" s="730" t="s">
        <v>3398</v>
      </c>
      <c r="F1195" s="650" t="s">
        <v>3363</v>
      </c>
      <c r="G1195" s="650" t="s">
        <v>3480</v>
      </c>
      <c r="H1195" s="650" t="s">
        <v>597</v>
      </c>
      <c r="I1195" s="650" t="s">
        <v>808</v>
      </c>
      <c r="J1195" s="650" t="s">
        <v>3481</v>
      </c>
      <c r="K1195" s="650" t="s">
        <v>3482</v>
      </c>
      <c r="L1195" s="651">
        <v>0</v>
      </c>
      <c r="M1195" s="651">
        <v>0</v>
      </c>
      <c r="N1195" s="650">
        <v>4</v>
      </c>
      <c r="O1195" s="731">
        <v>1.5</v>
      </c>
      <c r="P1195" s="651">
        <v>0</v>
      </c>
      <c r="Q1195" s="666"/>
      <c r="R1195" s="650">
        <v>2</v>
      </c>
      <c r="S1195" s="666">
        <v>0.5</v>
      </c>
      <c r="T1195" s="731">
        <v>0.5</v>
      </c>
      <c r="U1195" s="689">
        <v>0.33333333333333331</v>
      </c>
    </row>
    <row r="1196" spans="1:21" ht="14.4" customHeight="1" x14ac:dyDescent="0.3">
      <c r="A1196" s="649">
        <v>4</v>
      </c>
      <c r="B1196" s="650" t="s">
        <v>3038</v>
      </c>
      <c r="C1196" s="650">
        <v>89301042</v>
      </c>
      <c r="D1196" s="729" t="s">
        <v>5236</v>
      </c>
      <c r="E1196" s="730" t="s">
        <v>3398</v>
      </c>
      <c r="F1196" s="650" t="s">
        <v>3363</v>
      </c>
      <c r="G1196" s="650" t="s">
        <v>3544</v>
      </c>
      <c r="H1196" s="650" t="s">
        <v>597</v>
      </c>
      <c r="I1196" s="650" t="s">
        <v>4811</v>
      </c>
      <c r="J1196" s="650" t="s">
        <v>4233</v>
      </c>
      <c r="K1196" s="650" t="s">
        <v>2079</v>
      </c>
      <c r="L1196" s="651">
        <v>0</v>
      </c>
      <c r="M1196" s="651">
        <v>0</v>
      </c>
      <c r="N1196" s="650">
        <v>1</v>
      </c>
      <c r="O1196" s="731">
        <v>0.5</v>
      </c>
      <c r="P1196" s="651">
        <v>0</v>
      </c>
      <c r="Q1196" s="666"/>
      <c r="R1196" s="650">
        <v>1</v>
      </c>
      <c r="S1196" s="666">
        <v>1</v>
      </c>
      <c r="T1196" s="731">
        <v>0.5</v>
      </c>
      <c r="U1196" s="689">
        <v>1</v>
      </c>
    </row>
    <row r="1197" spans="1:21" ht="14.4" customHeight="1" x14ac:dyDescent="0.3">
      <c r="A1197" s="649">
        <v>4</v>
      </c>
      <c r="B1197" s="650" t="s">
        <v>3038</v>
      </c>
      <c r="C1197" s="650">
        <v>89301042</v>
      </c>
      <c r="D1197" s="729" t="s">
        <v>5236</v>
      </c>
      <c r="E1197" s="730" t="s">
        <v>3398</v>
      </c>
      <c r="F1197" s="650" t="s">
        <v>3363</v>
      </c>
      <c r="G1197" s="650" t="s">
        <v>3544</v>
      </c>
      <c r="H1197" s="650" t="s">
        <v>597</v>
      </c>
      <c r="I1197" s="650" t="s">
        <v>4837</v>
      </c>
      <c r="J1197" s="650" t="s">
        <v>4235</v>
      </c>
      <c r="K1197" s="650" t="s">
        <v>2079</v>
      </c>
      <c r="L1197" s="651">
        <v>0</v>
      </c>
      <c r="M1197" s="651">
        <v>0</v>
      </c>
      <c r="N1197" s="650">
        <v>1</v>
      </c>
      <c r="O1197" s="731">
        <v>0.5</v>
      </c>
      <c r="P1197" s="651">
        <v>0</v>
      </c>
      <c r="Q1197" s="666"/>
      <c r="R1197" s="650">
        <v>1</v>
      </c>
      <c r="S1197" s="666">
        <v>1</v>
      </c>
      <c r="T1197" s="731">
        <v>0.5</v>
      </c>
      <c r="U1197" s="689">
        <v>1</v>
      </c>
    </row>
    <row r="1198" spans="1:21" ht="14.4" customHeight="1" x14ac:dyDescent="0.3">
      <c r="A1198" s="649">
        <v>4</v>
      </c>
      <c r="B1198" s="650" t="s">
        <v>3038</v>
      </c>
      <c r="C1198" s="650">
        <v>89301042</v>
      </c>
      <c r="D1198" s="729" t="s">
        <v>5236</v>
      </c>
      <c r="E1198" s="730" t="s">
        <v>3398</v>
      </c>
      <c r="F1198" s="650" t="s">
        <v>3364</v>
      </c>
      <c r="G1198" s="650" t="s">
        <v>3463</v>
      </c>
      <c r="H1198" s="650" t="s">
        <v>597</v>
      </c>
      <c r="I1198" s="650" t="s">
        <v>3464</v>
      </c>
      <c r="J1198" s="650" t="s">
        <v>3465</v>
      </c>
      <c r="K1198" s="650"/>
      <c r="L1198" s="651">
        <v>0</v>
      </c>
      <c r="M1198" s="651">
        <v>0</v>
      </c>
      <c r="N1198" s="650">
        <v>5</v>
      </c>
      <c r="O1198" s="731">
        <v>3.5</v>
      </c>
      <c r="P1198" s="651">
        <v>0</v>
      </c>
      <c r="Q1198" s="666"/>
      <c r="R1198" s="650">
        <v>4</v>
      </c>
      <c r="S1198" s="666">
        <v>0.8</v>
      </c>
      <c r="T1198" s="731">
        <v>2.5</v>
      </c>
      <c r="U1198" s="689">
        <v>0.7142857142857143</v>
      </c>
    </row>
    <row r="1199" spans="1:21" ht="14.4" customHeight="1" x14ac:dyDescent="0.3">
      <c r="A1199" s="649">
        <v>4</v>
      </c>
      <c r="B1199" s="650" t="s">
        <v>3038</v>
      </c>
      <c r="C1199" s="650">
        <v>89301042</v>
      </c>
      <c r="D1199" s="729" t="s">
        <v>5236</v>
      </c>
      <c r="E1199" s="730" t="s">
        <v>3398</v>
      </c>
      <c r="F1199" s="650" t="s">
        <v>3365</v>
      </c>
      <c r="G1199" s="650" t="s">
        <v>3678</v>
      </c>
      <c r="H1199" s="650" t="s">
        <v>597</v>
      </c>
      <c r="I1199" s="650" t="s">
        <v>3679</v>
      </c>
      <c r="J1199" s="650" t="s">
        <v>3807</v>
      </c>
      <c r="K1199" s="650" t="s">
        <v>3808</v>
      </c>
      <c r="L1199" s="651">
        <v>410</v>
      </c>
      <c r="M1199" s="651">
        <v>2870</v>
      </c>
      <c r="N1199" s="650">
        <v>7</v>
      </c>
      <c r="O1199" s="731">
        <v>7</v>
      </c>
      <c r="P1199" s="651">
        <v>2870</v>
      </c>
      <c r="Q1199" s="666">
        <v>1</v>
      </c>
      <c r="R1199" s="650">
        <v>7</v>
      </c>
      <c r="S1199" s="666">
        <v>1</v>
      </c>
      <c r="T1199" s="731">
        <v>7</v>
      </c>
      <c r="U1199" s="689">
        <v>1</v>
      </c>
    </row>
    <row r="1200" spans="1:21" ht="14.4" customHeight="1" x14ac:dyDescent="0.3">
      <c r="A1200" s="649">
        <v>4</v>
      </c>
      <c r="B1200" s="650" t="s">
        <v>3038</v>
      </c>
      <c r="C1200" s="650">
        <v>89301042</v>
      </c>
      <c r="D1200" s="729" t="s">
        <v>5236</v>
      </c>
      <c r="E1200" s="730" t="s">
        <v>3398</v>
      </c>
      <c r="F1200" s="650" t="s">
        <v>3365</v>
      </c>
      <c r="G1200" s="650" t="s">
        <v>3678</v>
      </c>
      <c r="H1200" s="650" t="s">
        <v>597</v>
      </c>
      <c r="I1200" s="650" t="s">
        <v>3679</v>
      </c>
      <c r="J1200" s="650" t="s">
        <v>3680</v>
      </c>
      <c r="K1200" s="650" t="s">
        <v>3681</v>
      </c>
      <c r="L1200" s="651">
        <v>410</v>
      </c>
      <c r="M1200" s="651">
        <v>9840</v>
      </c>
      <c r="N1200" s="650">
        <v>24</v>
      </c>
      <c r="O1200" s="731">
        <v>24</v>
      </c>
      <c r="P1200" s="651">
        <v>9840</v>
      </c>
      <c r="Q1200" s="666">
        <v>1</v>
      </c>
      <c r="R1200" s="650">
        <v>24</v>
      </c>
      <c r="S1200" s="666">
        <v>1</v>
      </c>
      <c r="T1200" s="731">
        <v>24</v>
      </c>
      <c r="U1200" s="689">
        <v>1</v>
      </c>
    </row>
    <row r="1201" spans="1:21" ht="14.4" customHeight="1" x14ac:dyDescent="0.3">
      <c r="A1201" s="649">
        <v>4</v>
      </c>
      <c r="B1201" s="650" t="s">
        <v>3038</v>
      </c>
      <c r="C1201" s="650">
        <v>89301042</v>
      </c>
      <c r="D1201" s="729" t="s">
        <v>5236</v>
      </c>
      <c r="E1201" s="730" t="s">
        <v>3398</v>
      </c>
      <c r="F1201" s="650" t="s">
        <v>3365</v>
      </c>
      <c r="G1201" s="650" t="s">
        <v>3678</v>
      </c>
      <c r="H1201" s="650" t="s">
        <v>597</v>
      </c>
      <c r="I1201" s="650" t="s">
        <v>3809</v>
      </c>
      <c r="J1201" s="650" t="s">
        <v>3812</v>
      </c>
      <c r="K1201" s="650" t="s">
        <v>3813</v>
      </c>
      <c r="L1201" s="651">
        <v>566</v>
      </c>
      <c r="M1201" s="651">
        <v>566</v>
      </c>
      <c r="N1201" s="650">
        <v>1</v>
      </c>
      <c r="O1201" s="731">
        <v>1</v>
      </c>
      <c r="P1201" s="651"/>
      <c r="Q1201" s="666">
        <v>0</v>
      </c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4</v>
      </c>
      <c r="B1202" s="650" t="s">
        <v>3038</v>
      </c>
      <c r="C1202" s="650">
        <v>89301042</v>
      </c>
      <c r="D1202" s="729" t="s">
        <v>5236</v>
      </c>
      <c r="E1202" s="730" t="s">
        <v>3398</v>
      </c>
      <c r="F1202" s="650" t="s">
        <v>3365</v>
      </c>
      <c r="G1202" s="650" t="s">
        <v>3678</v>
      </c>
      <c r="H1202" s="650" t="s">
        <v>597</v>
      </c>
      <c r="I1202" s="650" t="s">
        <v>4838</v>
      </c>
      <c r="J1202" s="650" t="s">
        <v>4839</v>
      </c>
      <c r="K1202" s="650" t="s">
        <v>4840</v>
      </c>
      <c r="L1202" s="651">
        <v>350</v>
      </c>
      <c r="M1202" s="651">
        <v>350</v>
      </c>
      <c r="N1202" s="650">
        <v>1</v>
      </c>
      <c r="O1202" s="731">
        <v>1</v>
      </c>
      <c r="P1202" s="651">
        <v>350</v>
      </c>
      <c r="Q1202" s="666">
        <v>1</v>
      </c>
      <c r="R1202" s="650">
        <v>1</v>
      </c>
      <c r="S1202" s="666">
        <v>1</v>
      </c>
      <c r="T1202" s="731">
        <v>1</v>
      </c>
      <c r="U1202" s="689">
        <v>1</v>
      </c>
    </row>
    <row r="1203" spans="1:21" ht="14.4" customHeight="1" x14ac:dyDescent="0.3">
      <c r="A1203" s="649">
        <v>4</v>
      </c>
      <c r="B1203" s="650" t="s">
        <v>3038</v>
      </c>
      <c r="C1203" s="650">
        <v>89301042</v>
      </c>
      <c r="D1203" s="729" t="s">
        <v>5236</v>
      </c>
      <c r="E1203" s="730" t="s">
        <v>3398</v>
      </c>
      <c r="F1203" s="650" t="s">
        <v>3365</v>
      </c>
      <c r="G1203" s="650" t="s">
        <v>3682</v>
      </c>
      <c r="H1203" s="650" t="s">
        <v>597</v>
      </c>
      <c r="I1203" s="650" t="s">
        <v>4341</v>
      </c>
      <c r="J1203" s="650" t="s">
        <v>4342</v>
      </c>
      <c r="K1203" s="650" t="s">
        <v>4343</v>
      </c>
      <c r="L1203" s="651">
        <v>144.05000000000001</v>
      </c>
      <c r="M1203" s="651">
        <v>288.10000000000002</v>
      </c>
      <c r="N1203" s="650">
        <v>2</v>
      </c>
      <c r="O1203" s="731">
        <v>1</v>
      </c>
      <c r="P1203" s="651">
        <v>288.10000000000002</v>
      </c>
      <c r="Q1203" s="666">
        <v>1</v>
      </c>
      <c r="R1203" s="650">
        <v>2</v>
      </c>
      <c r="S1203" s="666">
        <v>1</v>
      </c>
      <c r="T1203" s="731">
        <v>1</v>
      </c>
      <c r="U1203" s="689">
        <v>1</v>
      </c>
    </row>
    <row r="1204" spans="1:21" ht="14.4" customHeight="1" x14ac:dyDescent="0.3">
      <c r="A1204" s="649">
        <v>4</v>
      </c>
      <c r="B1204" s="650" t="s">
        <v>3038</v>
      </c>
      <c r="C1204" s="650">
        <v>89301042</v>
      </c>
      <c r="D1204" s="729" t="s">
        <v>5236</v>
      </c>
      <c r="E1204" s="730" t="s">
        <v>3398</v>
      </c>
      <c r="F1204" s="650" t="s">
        <v>3365</v>
      </c>
      <c r="G1204" s="650" t="s">
        <v>3682</v>
      </c>
      <c r="H1204" s="650" t="s">
        <v>597</v>
      </c>
      <c r="I1204" s="650" t="s">
        <v>3692</v>
      </c>
      <c r="J1204" s="650" t="s">
        <v>3690</v>
      </c>
      <c r="K1204" s="650" t="s">
        <v>3693</v>
      </c>
      <c r="L1204" s="651">
        <v>200</v>
      </c>
      <c r="M1204" s="651">
        <v>2000</v>
      </c>
      <c r="N1204" s="650">
        <v>10</v>
      </c>
      <c r="O1204" s="731">
        <v>4</v>
      </c>
      <c r="P1204" s="651">
        <v>1600</v>
      </c>
      <c r="Q1204" s="666">
        <v>0.8</v>
      </c>
      <c r="R1204" s="650">
        <v>8</v>
      </c>
      <c r="S1204" s="666">
        <v>0.8</v>
      </c>
      <c r="T1204" s="731">
        <v>3</v>
      </c>
      <c r="U1204" s="689">
        <v>0.75</v>
      </c>
    </row>
    <row r="1205" spans="1:21" ht="14.4" customHeight="1" x14ac:dyDescent="0.3">
      <c r="A1205" s="649">
        <v>4</v>
      </c>
      <c r="B1205" s="650" t="s">
        <v>3038</v>
      </c>
      <c r="C1205" s="650">
        <v>89301042</v>
      </c>
      <c r="D1205" s="729" t="s">
        <v>5236</v>
      </c>
      <c r="E1205" s="730" t="s">
        <v>3398</v>
      </c>
      <c r="F1205" s="650" t="s">
        <v>3365</v>
      </c>
      <c r="G1205" s="650" t="s">
        <v>3466</v>
      </c>
      <c r="H1205" s="650" t="s">
        <v>597</v>
      </c>
      <c r="I1205" s="650" t="s">
        <v>3607</v>
      </c>
      <c r="J1205" s="650" t="s">
        <v>3608</v>
      </c>
      <c r="K1205" s="650" t="s">
        <v>3609</v>
      </c>
      <c r="L1205" s="651">
        <v>900</v>
      </c>
      <c r="M1205" s="651">
        <v>1800</v>
      </c>
      <c r="N1205" s="650">
        <v>2</v>
      </c>
      <c r="O1205" s="731">
        <v>2</v>
      </c>
      <c r="P1205" s="651"/>
      <c r="Q1205" s="666">
        <v>0</v>
      </c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4</v>
      </c>
      <c r="B1206" s="650" t="s">
        <v>3038</v>
      </c>
      <c r="C1206" s="650">
        <v>89301042</v>
      </c>
      <c r="D1206" s="729" t="s">
        <v>5236</v>
      </c>
      <c r="E1206" s="730" t="s">
        <v>3398</v>
      </c>
      <c r="F1206" s="650" t="s">
        <v>3365</v>
      </c>
      <c r="G1206" s="650" t="s">
        <v>3466</v>
      </c>
      <c r="H1206" s="650" t="s">
        <v>597</v>
      </c>
      <c r="I1206" s="650" t="s">
        <v>3716</v>
      </c>
      <c r="J1206" s="650" t="s">
        <v>3717</v>
      </c>
      <c r="K1206" s="650" t="s">
        <v>3718</v>
      </c>
      <c r="L1206" s="651">
        <v>378.48</v>
      </c>
      <c r="M1206" s="651">
        <v>378.48</v>
      </c>
      <c r="N1206" s="650">
        <v>1</v>
      </c>
      <c r="O1206" s="731">
        <v>1</v>
      </c>
      <c r="P1206" s="651">
        <v>378.48</v>
      </c>
      <c r="Q1206" s="666">
        <v>1</v>
      </c>
      <c r="R1206" s="650">
        <v>1</v>
      </c>
      <c r="S1206" s="666">
        <v>1</v>
      </c>
      <c r="T1206" s="731">
        <v>1</v>
      </c>
      <c r="U1206" s="689">
        <v>1</v>
      </c>
    </row>
    <row r="1207" spans="1:21" ht="14.4" customHeight="1" x14ac:dyDescent="0.3">
      <c r="A1207" s="649">
        <v>4</v>
      </c>
      <c r="B1207" s="650" t="s">
        <v>3038</v>
      </c>
      <c r="C1207" s="650">
        <v>89301042</v>
      </c>
      <c r="D1207" s="729" t="s">
        <v>5236</v>
      </c>
      <c r="E1207" s="730" t="s">
        <v>3398</v>
      </c>
      <c r="F1207" s="650" t="s">
        <v>3365</v>
      </c>
      <c r="G1207" s="650" t="s">
        <v>3823</v>
      </c>
      <c r="H1207" s="650" t="s">
        <v>597</v>
      </c>
      <c r="I1207" s="650" t="s">
        <v>3832</v>
      </c>
      <c r="J1207" s="650" t="s">
        <v>3833</v>
      </c>
      <c r="K1207" s="650" t="s">
        <v>3834</v>
      </c>
      <c r="L1207" s="651">
        <v>287</v>
      </c>
      <c r="M1207" s="651">
        <v>6027</v>
      </c>
      <c r="N1207" s="650">
        <v>21</v>
      </c>
      <c r="O1207" s="731">
        <v>14</v>
      </c>
      <c r="P1207" s="651">
        <v>5740</v>
      </c>
      <c r="Q1207" s="666">
        <v>0.95238095238095233</v>
      </c>
      <c r="R1207" s="650">
        <v>20</v>
      </c>
      <c r="S1207" s="666">
        <v>0.95238095238095233</v>
      </c>
      <c r="T1207" s="731">
        <v>13</v>
      </c>
      <c r="U1207" s="689">
        <v>0.9285714285714286</v>
      </c>
    </row>
    <row r="1208" spans="1:21" ht="14.4" customHeight="1" x14ac:dyDescent="0.3">
      <c r="A1208" s="649">
        <v>4</v>
      </c>
      <c r="B1208" s="650" t="s">
        <v>3038</v>
      </c>
      <c r="C1208" s="650">
        <v>89301042</v>
      </c>
      <c r="D1208" s="729" t="s">
        <v>5236</v>
      </c>
      <c r="E1208" s="730" t="s">
        <v>3398</v>
      </c>
      <c r="F1208" s="650" t="s">
        <v>3365</v>
      </c>
      <c r="G1208" s="650" t="s">
        <v>3823</v>
      </c>
      <c r="H1208" s="650" t="s">
        <v>597</v>
      </c>
      <c r="I1208" s="650" t="s">
        <v>3835</v>
      </c>
      <c r="J1208" s="650" t="s">
        <v>3836</v>
      </c>
      <c r="K1208" s="650" t="s">
        <v>3837</v>
      </c>
      <c r="L1208" s="651">
        <v>253</v>
      </c>
      <c r="M1208" s="651">
        <v>1012</v>
      </c>
      <c r="N1208" s="650">
        <v>4</v>
      </c>
      <c r="O1208" s="731">
        <v>4</v>
      </c>
      <c r="P1208" s="651">
        <v>1012</v>
      </c>
      <c r="Q1208" s="666">
        <v>1</v>
      </c>
      <c r="R1208" s="650">
        <v>4</v>
      </c>
      <c r="S1208" s="666">
        <v>1</v>
      </c>
      <c r="T1208" s="731">
        <v>4</v>
      </c>
      <c r="U1208" s="689">
        <v>1</v>
      </c>
    </row>
    <row r="1209" spans="1:21" ht="14.4" customHeight="1" x14ac:dyDescent="0.3">
      <c r="A1209" s="649">
        <v>4</v>
      </c>
      <c r="B1209" s="650" t="s">
        <v>3038</v>
      </c>
      <c r="C1209" s="650">
        <v>89301042</v>
      </c>
      <c r="D1209" s="729" t="s">
        <v>5236</v>
      </c>
      <c r="E1209" s="730" t="s">
        <v>3398</v>
      </c>
      <c r="F1209" s="650" t="s">
        <v>3365</v>
      </c>
      <c r="G1209" s="650" t="s">
        <v>3823</v>
      </c>
      <c r="H1209" s="650" t="s">
        <v>597</v>
      </c>
      <c r="I1209" s="650" t="s">
        <v>3841</v>
      </c>
      <c r="J1209" s="650" t="s">
        <v>3842</v>
      </c>
      <c r="K1209" s="650" t="s">
        <v>3843</v>
      </c>
      <c r="L1209" s="651">
        <v>2304</v>
      </c>
      <c r="M1209" s="651">
        <v>13824</v>
      </c>
      <c r="N1209" s="650">
        <v>6</v>
      </c>
      <c r="O1209" s="731">
        <v>1</v>
      </c>
      <c r="P1209" s="651">
        <v>13824</v>
      </c>
      <c r="Q1209" s="666">
        <v>1</v>
      </c>
      <c r="R1209" s="650">
        <v>6</v>
      </c>
      <c r="S1209" s="666">
        <v>1</v>
      </c>
      <c r="T1209" s="731">
        <v>1</v>
      </c>
      <c r="U1209" s="689">
        <v>1</v>
      </c>
    </row>
    <row r="1210" spans="1:21" ht="14.4" customHeight="1" x14ac:dyDescent="0.3">
      <c r="A1210" s="649">
        <v>4</v>
      </c>
      <c r="B1210" s="650" t="s">
        <v>3038</v>
      </c>
      <c r="C1210" s="650">
        <v>89301042</v>
      </c>
      <c r="D1210" s="729" t="s">
        <v>5236</v>
      </c>
      <c r="E1210" s="730" t="s">
        <v>3398</v>
      </c>
      <c r="F1210" s="650" t="s">
        <v>3365</v>
      </c>
      <c r="G1210" s="650" t="s">
        <v>3823</v>
      </c>
      <c r="H1210" s="650" t="s">
        <v>597</v>
      </c>
      <c r="I1210" s="650" t="s">
        <v>3850</v>
      </c>
      <c r="J1210" s="650" t="s">
        <v>3851</v>
      </c>
      <c r="K1210" s="650" t="s">
        <v>3852</v>
      </c>
      <c r="L1210" s="651">
        <v>2094.4899999999998</v>
      </c>
      <c r="M1210" s="651">
        <v>16755.919999999998</v>
      </c>
      <c r="N1210" s="650">
        <v>8</v>
      </c>
      <c r="O1210" s="731">
        <v>2</v>
      </c>
      <c r="P1210" s="651">
        <v>16755.919999999998</v>
      </c>
      <c r="Q1210" s="666">
        <v>1</v>
      </c>
      <c r="R1210" s="650">
        <v>8</v>
      </c>
      <c r="S1210" s="666">
        <v>1</v>
      </c>
      <c r="T1210" s="731">
        <v>2</v>
      </c>
      <c r="U1210" s="689">
        <v>1</v>
      </c>
    </row>
    <row r="1211" spans="1:21" ht="14.4" customHeight="1" x14ac:dyDescent="0.3">
      <c r="A1211" s="649">
        <v>4</v>
      </c>
      <c r="B1211" s="650" t="s">
        <v>3038</v>
      </c>
      <c r="C1211" s="650">
        <v>89301042</v>
      </c>
      <c r="D1211" s="729" t="s">
        <v>5236</v>
      </c>
      <c r="E1211" s="730" t="s">
        <v>3398</v>
      </c>
      <c r="F1211" s="650" t="s">
        <v>3365</v>
      </c>
      <c r="G1211" s="650" t="s">
        <v>3823</v>
      </c>
      <c r="H1211" s="650" t="s">
        <v>597</v>
      </c>
      <c r="I1211" s="650" t="s">
        <v>3853</v>
      </c>
      <c r="J1211" s="650" t="s">
        <v>3854</v>
      </c>
      <c r="K1211" s="650" t="s">
        <v>3855</v>
      </c>
      <c r="L1211" s="651">
        <v>315.5</v>
      </c>
      <c r="M1211" s="651">
        <v>3470.5</v>
      </c>
      <c r="N1211" s="650">
        <v>11</v>
      </c>
      <c r="O1211" s="731">
        <v>9</v>
      </c>
      <c r="P1211" s="651">
        <v>3470.5</v>
      </c>
      <c r="Q1211" s="666">
        <v>1</v>
      </c>
      <c r="R1211" s="650">
        <v>11</v>
      </c>
      <c r="S1211" s="666">
        <v>1</v>
      </c>
      <c r="T1211" s="731">
        <v>9</v>
      </c>
      <c r="U1211" s="689">
        <v>1</v>
      </c>
    </row>
    <row r="1212" spans="1:21" ht="14.4" customHeight="1" x14ac:dyDescent="0.3">
      <c r="A1212" s="649">
        <v>4</v>
      </c>
      <c r="B1212" s="650" t="s">
        <v>3038</v>
      </c>
      <c r="C1212" s="650">
        <v>89301042</v>
      </c>
      <c r="D1212" s="729" t="s">
        <v>5236</v>
      </c>
      <c r="E1212" s="730" t="s">
        <v>3398</v>
      </c>
      <c r="F1212" s="650" t="s">
        <v>3365</v>
      </c>
      <c r="G1212" s="650" t="s">
        <v>3823</v>
      </c>
      <c r="H1212" s="650" t="s">
        <v>597</v>
      </c>
      <c r="I1212" s="650" t="s">
        <v>3856</v>
      </c>
      <c r="J1212" s="650" t="s">
        <v>3857</v>
      </c>
      <c r="K1212" s="650" t="s">
        <v>3858</v>
      </c>
      <c r="L1212" s="651">
        <v>484.6</v>
      </c>
      <c r="M1212" s="651">
        <v>2423</v>
      </c>
      <c r="N1212" s="650">
        <v>5</v>
      </c>
      <c r="O1212" s="731">
        <v>3</v>
      </c>
      <c r="P1212" s="651">
        <v>2423</v>
      </c>
      <c r="Q1212" s="666">
        <v>1</v>
      </c>
      <c r="R1212" s="650">
        <v>5</v>
      </c>
      <c r="S1212" s="666">
        <v>1</v>
      </c>
      <c r="T1212" s="731">
        <v>3</v>
      </c>
      <c r="U1212" s="689">
        <v>1</v>
      </c>
    </row>
    <row r="1213" spans="1:21" ht="14.4" customHeight="1" x14ac:dyDescent="0.3">
      <c r="A1213" s="649">
        <v>4</v>
      </c>
      <c r="B1213" s="650" t="s">
        <v>3038</v>
      </c>
      <c r="C1213" s="650">
        <v>89301042</v>
      </c>
      <c r="D1213" s="729" t="s">
        <v>5236</v>
      </c>
      <c r="E1213" s="730" t="s">
        <v>3398</v>
      </c>
      <c r="F1213" s="650" t="s">
        <v>3365</v>
      </c>
      <c r="G1213" s="650" t="s">
        <v>3823</v>
      </c>
      <c r="H1213" s="650" t="s">
        <v>597</v>
      </c>
      <c r="I1213" s="650" t="s">
        <v>3859</v>
      </c>
      <c r="J1213" s="650" t="s">
        <v>3860</v>
      </c>
      <c r="K1213" s="650" t="s">
        <v>3861</v>
      </c>
      <c r="L1213" s="651">
        <v>2444.8000000000002</v>
      </c>
      <c r="M1213" s="651">
        <v>4889.6000000000004</v>
      </c>
      <c r="N1213" s="650">
        <v>2</v>
      </c>
      <c r="O1213" s="731">
        <v>2</v>
      </c>
      <c r="P1213" s="651">
        <v>4889.6000000000004</v>
      </c>
      <c r="Q1213" s="666">
        <v>1</v>
      </c>
      <c r="R1213" s="650">
        <v>2</v>
      </c>
      <c r="S1213" s="666">
        <v>1</v>
      </c>
      <c r="T1213" s="731">
        <v>2</v>
      </c>
      <c r="U1213" s="689">
        <v>1</v>
      </c>
    </row>
    <row r="1214" spans="1:21" ht="14.4" customHeight="1" x14ac:dyDescent="0.3">
      <c r="A1214" s="649">
        <v>4</v>
      </c>
      <c r="B1214" s="650" t="s">
        <v>3038</v>
      </c>
      <c r="C1214" s="650">
        <v>89301042</v>
      </c>
      <c r="D1214" s="729" t="s">
        <v>5236</v>
      </c>
      <c r="E1214" s="730" t="s">
        <v>3398</v>
      </c>
      <c r="F1214" s="650" t="s">
        <v>3365</v>
      </c>
      <c r="G1214" s="650" t="s">
        <v>3823</v>
      </c>
      <c r="H1214" s="650" t="s">
        <v>597</v>
      </c>
      <c r="I1214" s="650" t="s">
        <v>3862</v>
      </c>
      <c r="J1214" s="650" t="s">
        <v>3863</v>
      </c>
      <c r="K1214" s="650" t="s">
        <v>3858</v>
      </c>
      <c r="L1214" s="651">
        <v>291.2</v>
      </c>
      <c r="M1214" s="651">
        <v>582.4</v>
      </c>
      <c r="N1214" s="650">
        <v>2</v>
      </c>
      <c r="O1214" s="731">
        <v>1</v>
      </c>
      <c r="P1214" s="651">
        <v>582.4</v>
      </c>
      <c r="Q1214" s="666">
        <v>1</v>
      </c>
      <c r="R1214" s="650">
        <v>2</v>
      </c>
      <c r="S1214" s="666">
        <v>1</v>
      </c>
      <c r="T1214" s="731">
        <v>1</v>
      </c>
      <c r="U1214" s="689">
        <v>1</v>
      </c>
    </row>
    <row r="1215" spans="1:21" ht="14.4" customHeight="1" x14ac:dyDescent="0.3">
      <c r="A1215" s="649">
        <v>4</v>
      </c>
      <c r="B1215" s="650" t="s">
        <v>3038</v>
      </c>
      <c r="C1215" s="650">
        <v>89301042</v>
      </c>
      <c r="D1215" s="729" t="s">
        <v>5236</v>
      </c>
      <c r="E1215" s="730" t="s">
        <v>3398</v>
      </c>
      <c r="F1215" s="650" t="s">
        <v>3365</v>
      </c>
      <c r="G1215" s="650" t="s">
        <v>3823</v>
      </c>
      <c r="H1215" s="650" t="s">
        <v>597</v>
      </c>
      <c r="I1215" s="650" t="s">
        <v>3862</v>
      </c>
      <c r="J1215" s="650" t="s">
        <v>3864</v>
      </c>
      <c r="K1215" s="650" t="s">
        <v>3865</v>
      </c>
      <c r="L1215" s="651">
        <v>291.2</v>
      </c>
      <c r="M1215" s="651">
        <v>2912</v>
      </c>
      <c r="N1215" s="650">
        <v>10</v>
      </c>
      <c r="O1215" s="731">
        <v>7</v>
      </c>
      <c r="P1215" s="651">
        <v>2912</v>
      </c>
      <c r="Q1215" s="666">
        <v>1</v>
      </c>
      <c r="R1215" s="650">
        <v>10</v>
      </c>
      <c r="S1215" s="666">
        <v>1</v>
      </c>
      <c r="T1215" s="731">
        <v>7</v>
      </c>
      <c r="U1215" s="689">
        <v>1</v>
      </c>
    </row>
    <row r="1216" spans="1:21" ht="14.4" customHeight="1" x14ac:dyDescent="0.3">
      <c r="A1216" s="649">
        <v>4</v>
      </c>
      <c r="B1216" s="650" t="s">
        <v>3038</v>
      </c>
      <c r="C1216" s="650">
        <v>89301042</v>
      </c>
      <c r="D1216" s="729" t="s">
        <v>5236</v>
      </c>
      <c r="E1216" s="730" t="s">
        <v>3398</v>
      </c>
      <c r="F1216" s="650" t="s">
        <v>3365</v>
      </c>
      <c r="G1216" s="650" t="s">
        <v>3823</v>
      </c>
      <c r="H1216" s="650" t="s">
        <v>597</v>
      </c>
      <c r="I1216" s="650" t="s">
        <v>3869</v>
      </c>
      <c r="J1216" s="650" t="s">
        <v>3870</v>
      </c>
      <c r="K1216" s="650" t="s">
        <v>3688</v>
      </c>
      <c r="L1216" s="651">
        <v>500</v>
      </c>
      <c r="M1216" s="651">
        <v>500</v>
      </c>
      <c r="N1216" s="650">
        <v>1</v>
      </c>
      <c r="O1216" s="731">
        <v>1</v>
      </c>
      <c r="P1216" s="651">
        <v>500</v>
      </c>
      <c r="Q1216" s="666">
        <v>1</v>
      </c>
      <c r="R1216" s="650">
        <v>1</v>
      </c>
      <c r="S1216" s="666">
        <v>1</v>
      </c>
      <c r="T1216" s="731">
        <v>1</v>
      </c>
      <c r="U1216" s="689">
        <v>1</v>
      </c>
    </row>
    <row r="1217" spans="1:21" ht="14.4" customHeight="1" x14ac:dyDescent="0.3">
      <c r="A1217" s="649">
        <v>4</v>
      </c>
      <c r="B1217" s="650" t="s">
        <v>3038</v>
      </c>
      <c r="C1217" s="650">
        <v>89301042</v>
      </c>
      <c r="D1217" s="729" t="s">
        <v>5236</v>
      </c>
      <c r="E1217" s="730" t="s">
        <v>3398</v>
      </c>
      <c r="F1217" s="650" t="s">
        <v>3365</v>
      </c>
      <c r="G1217" s="650" t="s">
        <v>3823</v>
      </c>
      <c r="H1217" s="650" t="s">
        <v>597</v>
      </c>
      <c r="I1217" s="650" t="s">
        <v>3873</v>
      </c>
      <c r="J1217" s="650" t="s">
        <v>3874</v>
      </c>
      <c r="K1217" s="650" t="s">
        <v>3868</v>
      </c>
      <c r="L1217" s="651">
        <v>220.68</v>
      </c>
      <c r="M1217" s="651">
        <v>220.68</v>
      </c>
      <c r="N1217" s="650">
        <v>1</v>
      </c>
      <c r="O1217" s="731">
        <v>1</v>
      </c>
      <c r="P1217" s="651">
        <v>220.68</v>
      </c>
      <c r="Q1217" s="666">
        <v>1</v>
      </c>
      <c r="R1217" s="650">
        <v>1</v>
      </c>
      <c r="S1217" s="666">
        <v>1</v>
      </c>
      <c r="T1217" s="731">
        <v>1</v>
      </c>
      <c r="U1217" s="689">
        <v>1</v>
      </c>
    </row>
    <row r="1218" spans="1:21" ht="14.4" customHeight="1" x14ac:dyDescent="0.3">
      <c r="A1218" s="649">
        <v>4</v>
      </c>
      <c r="B1218" s="650" t="s">
        <v>3038</v>
      </c>
      <c r="C1218" s="650">
        <v>89301042</v>
      </c>
      <c r="D1218" s="729" t="s">
        <v>5236</v>
      </c>
      <c r="E1218" s="730" t="s">
        <v>3398</v>
      </c>
      <c r="F1218" s="650" t="s">
        <v>3365</v>
      </c>
      <c r="G1218" s="650" t="s">
        <v>3823</v>
      </c>
      <c r="H1218" s="650" t="s">
        <v>597</v>
      </c>
      <c r="I1218" s="650" t="s">
        <v>3875</v>
      </c>
      <c r="J1218" s="650" t="s">
        <v>3876</v>
      </c>
      <c r="K1218" s="650" t="s">
        <v>3877</v>
      </c>
      <c r="L1218" s="651">
        <v>1000</v>
      </c>
      <c r="M1218" s="651">
        <v>5000</v>
      </c>
      <c r="N1218" s="650">
        <v>5</v>
      </c>
      <c r="O1218" s="731">
        <v>4</v>
      </c>
      <c r="P1218" s="651">
        <v>5000</v>
      </c>
      <c r="Q1218" s="666">
        <v>1</v>
      </c>
      <c r="R1218" s="650">
        <v>5</v>
      </c>
      <c r="S1218" s="666">
        <v>1</v>
      </c>
      <c r="T1218" s="731">
        <v>4</v>
      </c>
      <c r="U1218" s="689">
        <v>1</v>
      </c>
    </row>
    <row r="1219" spans="1:21" ht="14.4" customHeight="1" x14ac:dyDescent="0.3">
      <c r="A1219" s="649">
        <v>4</v>
      </c>
      <c r="B1219" s="650" t="s">
        <v>3038</v>
      </c>
      <c r="C1219" s="650">
        <v>89301042</v>
      </c>
      <c r="D1219" s="729" t="s">
        <v>5236</v>
      </c>
      <c r="E1219" s="730" t="s">
        <v>3398</v>
      </c>
      <c r="F1219" s="650" t="s">
        <v>3365</v>
      </c>
      <c r="G1219" s="650" t="s">
        <v>3823</v>
      </c>
      <c r="H1219" s="650" t="s">
        <v>597</v>
      </c>
      <c r="I1219" s="650" t="s">
        <v>3878</v>
      </c>
      <c r="J1219" s="650" t="s">
        <v>3879</v>
      </c>
      <c r="K1219" s="650" t="s">
        <v>3880</v>
      </c>
      <c r="L1219" s="651">
        <v>180.25</v>
      </c>
      <c r="M1219" s="651">
        <v>1261.75</v>
      </c>
      <c r="N1219" s="650">
        <v>7</v>
      </c>
      <c r="O1219" s="731">
        <v>6</v>
      </c>
      <c r="P1219" s="651">
        <v>1261.75</v>
      </c>
      <c r="Q1219" s="666">
        <v>1</v>
      </c>
      <c r="R1219" s="650">
        <v>7</v>
      </c>
      <c r="S1219" s="666">
        <v>1</v>
      </c>
      <c r="T1219" s="731">
        <v>6</v>
      </c>
      <c r="U1219" s="689">
        <v>1</v>
      </c>
    </row>
    <row r="1220" spans="1:21" ht="14.4" customHeight="1" x14ac:dyDescent="0.3">
      <c r="A1220" s="649">
        <v>4</v>
      </c>
      <c r="B1220" s="650" t="s">
        <v>3038</v>
      </c>
      <c r="C1220" s="650">
        <v>89301042</v>
      </c>
      <c r="D1220" s="729" t="s">
        <v>5236</v>
      </c>
      <c r="E1220" s="730" t="s">
        <v>3398</v>
      </c>
      <c r="F1220" s="650" t="s">
        <v>3365</v>
      </c>
      <c r="G1220" s="650" t="s">
        <v>3823</v>
      </c>
      <c r="H1220" s="650" t="s">
        <v>597</v>
      </c>
      <c r="I1220" s="650" t="s">
        <v>3884</v>
      </c>
      <c r="J1220" s="650" t="s">
        <v>3885</v>
      </c>
      <c r="K1220" s="650" t="s">
        <v>3886</v>
      </c>
      <c r="L1220" s="651">
        <v>5343.9</v>
      </c>
      <c r="M1220" s="651">
        <v>144285.29999999999</v>
      </c>
      <c r="N1220" s="650">
        <v>27</v>
      </c>
      <c r="O1220" s="731">
        <v>10</v>
      </c>
      <c r="P1220" s="651">
        <v>144285.29999999999</v>
      </c>
      <c r="Q1220" s="666">
        <v>1</v>
      </c>
      <c r="R1220" s="650">
        <v>27</v>
      </c>
      <c r="S1220" s="666">
        <v>1</v>
      </c>
      <c r="T1220" s="731">
        <v>10</v>
      </c>
      <c r="U1220" s="689">
        <v>1</v>
      </c>
    </row>
    <row r="1221" spans="1:21" ht="14.4" customHeight="1" x14ac:dyDescent="0.3">
      <c r="A1221" s="649">
        <v>4</v>
      </c>
      <c r="B1221" s="650" t="s">
        <v>3038</v>
      </c>
      <c r="C1221" s="650">
        <v>89301042</v>
      </c>
      <c r="D1221" s="729" t="s">
        <v>5236</v>
      </c>
      <c r="E1221" s="730" t="s">
        <v>3398</v>
      </c>
      <c r="F1221" s="650" t="s">
        <v>3365</v>
      </c>
      <c r="G1221" s="650" t="s">
        <v>3823</v>
      </c>
      <c r="H1221" s="650" t="s">
        <v>597</v>
      </c>
      <c r="I1221" s="650" t="s">
        <v>3887</v>
      </c>
      <c r="J1221" s="650" t="s">
        <v>3888</v>
      </c>
      <c r="K1221" s="650" t="s">
        <v>3889</v>
      </c>
      <c r="L1221" s="651">
        <v>2412.9</v>
      </c>
      <c r="M1221" s="651">
        <v>28954.799999999999</v>
      </c>
      <c r="N1221" s="650">
        <v>12</v>
      </c>
      <c r="O1221" s="731">
        <v>4</v>
      </c>
      <c r="P1221" s="651">
        <v>28954.799999999999</v>
      </c>
      <c r="Q1221" s="666">
        <v>1</v>
      </c>
      <c r="R1221" s="650">
        <v>12</v>
      </c>
      <c r="S1221" s="666">
        <v>1</v>
      </c>
      <c r="T1221" s="731">
        <v>4</v>
      </c>
      <c r="U1221" s="689">
        <v>1</v>
      </c>
    </row>
    <row r="1222" spans="1:21" ht="14.4" customHeight="1" x14ac:dyDescent="0.3">
      <c r="A1222" s="649">
        <v>4</v>
      </c>
      <c r="B1222" s="650" t="s">
        <v>3038</v>
      </c>
      <c r="C1222" s="650">
        <v>89301042</v>
      </c>
      <c r="D1222" s="729" t="s">
        <v>5236</v>
      </c>
      <c r="E1222" s="730" t="s">
        <v>3398</v>
      </c>
      <c r="F1222" s="650" t="s">
        <v>3365</v>
      </c>
      <c r="G1222" s="650" t="s">
        <v>3823</v>
      </c>
      <c r="H1222" s="650" t="s">
        <v>597</v>
      </c>
      <c r="I1222" s="650" t="s">
        <v>3890</v>
      </c>
      <c r="J1222" s="650" t="s">
        <v>3891</v>
      </c>
      <c r="K1222" s="650" t="s">
        <v>3892</v>
      </c>
      <c r="L1222" s="651">
        <v>5343.9</v>
      </c>
      <c r="M1222" s="651">
        <v>69470.700000000012</v>
      </c>
      <c r="N1222" s="650">
        <v>13</v>
      </c>
      <c r="O1222" s="731">
        <v>8</v>
      </c>
      <c r="P1222" s="651">
        <v>58782.900000000009</v>
      </c>
      <c r="Q1222" s="666">
        <v>0.84615384615384615</v>
      </c>
      <c r="R1222" s="650">
        <v>11</v>
      </c>
      <c r="S1222" s="666">
        <v>0.84615384615384615</v>
      </c>
      <c r="T1222" s="731">
        <v>7</v>
      </c>
      <c r="U1222" s="689">
        <v>0.875</v>
      </c>
    </row>
    <row r="1223" spans="1:21" ht="14.4" customHeight="1" x14ac:dyDescent="0.3">
      <c r="A1223" s="649">
        <v>4</v>
      </c>
      <c r="B1223" s="650" t="s">
        <v>3038</v>
      </c>
      <c r="C1223" s="650">
        <v>89301042</v>
      </c>
      <c r="D1223" s="729" t="s">
        <v>5236</v>
      </c>
      <c r="E1223" s="730" t="s">
        <v>3398</v>
      </c>
      <c r="F1223" s="650" t="s">
        <v>3365</v>
      </c>
      <c r="G1223" s="650" t="s">
        <v>3823</v>
      </c>
      <c r="H1223" s="650" t="s">
        <v>597</v>
      </c>
      <c r="I1223" s="650" t="s">
        <v>4357</v>
      </c>
      <c r="J1223" s="650" t="s">
        <v>4358</v>
      </c>
      <c r="K1223" s="650" t="s">
        <v>4359</v>
      </c>
      <c r="L1223" s="651">
        <v>2816</v>
      </c>
      <c r="M1223" s="651">
        <v>19712</v>
      </c>
      <c r="N1223" s="650">
        <v>7</v>
      </c>
      <c r="O1223" s="731">
        <v>3</v>
      </c>
      <c r="P1223" s="651">
        <v>11264</v>
      </c>
      <c r="Q1223" s="666">
        <v>0.5714285714285714</v>
      </c>
      <c r="R1223" s="650">
        <v>4</v>
      </c>
      <c r="S1223" s="666">
        <v>0.5714285714285714</v>
      </c>
      <c r="T1223" s="731">
        <v>2</v>
      </c>
      <c r="U1223" s="689">
        <v>0.66666666666666663</v>
      </c>
    </row>
    <row r="1224" spans="1:21" ht="14.4" customHeight="1" x14ac:dyDescent="0.3">
      <c r="A1224" s="649">
        <v>4</v>
      </c>
      <c r="B1224" s="650" t="s">
        <v>3038</v>
      </c>
      <c r="C1224" s="650">
        <v>89301042</v>
      </c>
      <c r="D1224" s="729" t="s">
        <v>5236</v>
      </c>
      <c r="E1224" s="730" t="s">
        <v>3398</v>
      </c>
      <c r="F1224" s="650" t="s">
        <v>3365</v>
      </c>
      <c r="G1224" s="650" t="s">
        <v>3823</v>
      </c>
      <c r="H1224" s="650" t="s">
        <v>597</v>
      </c>
      <c r="I1224" s="650" t="s">
        <v>3893</v>
      </c>
      <c r="J1224" s="650" t="s">
        <v>3894</v>
      </c>
      <c r="K1224" s="650" t="s">
        <v>3895</v>
      </c>
      <c r="L1224" s="651">
        <v>1832.09</v>
      </c>
      <c r="M1224" s="651">
        <v>5496.2699999999995</v>
      </c>
      <c r="N1224" s="650">
        <v>3</v>
      </c>
      <c r="O1224" s="731">
        <v>1</v>
      </c>
      <c r="P1224" s="651">
        <v>5496.2699999999995</v>
      </c>
      <c r="Q1224" s="666">
        <v>1</v>
      </c>
      <c r="R1224" s="650">
        <v>3</v>
      </c>
      <c r="S1224" s="666">
        <v>1</v>
      </c>
      <c r="T1224" s="731">
        <v>1</v>
      </c>
      <c r="U1224" s="689">
        <v>1</v>
      </c>
    </row>
    <row r="1225" spans="1:21" ht="14.4" customHeight="1" x14ac:dyDescent="0.3">
      <c r="A1225" s="649">
        <v>4</v>
      </c>
      <c r="B1225" s="650" t="s">
        <v>3038</v>
      </c>
      <c r="C1225" s="650">
        <v>89301042</v>
      </c>
      <c r="D1225" s="729" t="s">
        <v>5236</v>
      </c>
      <c r="E1225" s="730" t="s">
        <v>3398</v>
      </c>
      <c r="F1225" s="650" t="s">
        <v>3365</v>
      </c>
      <c r="G1225" s="650" t="s">
        <v>3823</v>
      </c>
      <c r="H1225" s="650" t="s">
        <v>597</v>
      </c>
      <c r="I1225" s="650" t="s">
        <v>4362</v>
      </c>
      <c r="J1225" s="650" t="s">
        <v>3897</v>
      </c>
      <c r="K1225" s="650" t="s">
        <v>4363</v>
      </c>
      <c r="L1225" s="651">
        <v>2473.21</v>
      </c>
      <c r="M1225" s="651">
        <v>9892.84</v>
      </c>
      <c r="N1225" s="650">
        <v>4</v>
      </c>
      <c r="O1225" s="731">
        <v>4</v>
      </c>
      <c r="P1225" s="651">
        <v>9892.84</v>
      </c>
      <c r="Q1225" s="666">
        <v>1</v>
      </c>
      <c r="R1225" s="650">
        <v>4</v>
      </c>
      <c r="S1225" s="666">
        <v>1</v>
      </c>
      <c r="T1225" s="731">
        <v>4</v>
      </c>
      <c r="U1225" s="689">
        <v>1</v>
      </c>
    </row>
    <row r="1226" spans="1:21" ht="14.4" customHeight="1" x14ac:dyDescent="0.3">
      <c r="A1226" s="649">
        <v>4</v>
      </c>
      <c r="B1226" s="650" t="s">
        <v>3038</v>
      </c>
      <c r="C1226" s="650">
        <v>89301042</v>
      </c>
      <c r="D1226" s="729" t="s">
        <v>5236</v>
      </c>
      <c r="E1226" s="730" t="s">
        <v>3398</v>
      </c>
      <c r="F1226" s="650" t="s">
        <v>3365</v>
      </c>
      <c r="G1226" s="650" t="s">
        <v>3823</v>
      </c>
      <c r="H1226" s="650" t="s">
        <v>597</v>
      </c>
      <c r="I1226" s="650" t="s">
        <v>3902</v>
      </c>
      <c r="J1226" s="650" t="s">
        <v>3903</v>
      </c>
      <c r="K1226" s="650" t="s">
        <v>3895</v>
      </c>
      <c r="L1226" s="651">
        <v>485.63</v>
      </c>
      <c r="M1226" s="651">
        <v>1942.52</v>
      </c>
      <c r="N1226" s="650">
        <v>4</v>
      </c>
      <c r="O1226" s="731">
        <v>4</v>
      </c>
      <c r="P1226" s="651">
        <v>1942.52</v>
      </c>
      <c r="Q1226" s="666">
        <v>1</v>
      </c>
      <c r="R1226" s="650">
        <v>4</v>
      </c>
      <c r="S1226" s="666">
        <v>1</v>
      </c>
      <c r="T1226" s="731">
        <v>4</v>
      </c>
      <c r="U1226" s="689">
        <v>1</v>
      </c>
    </row>
    <row r="1227" spans="1:21" ht="14.4" customHeight="1" x14ac:dyDescent="0.3">
      <c r="A1227" s="649">
        <v>4</v>
      </c>
      <c r="B1227" s="650" t="s">
        <v>3038</v>
      </c>
      <c r="C1227" s="650">
        <v>89301042</v>
      </c>
      <c r="D1227" s="729" t="s">
        <v>5236</v>
      </c>
      <c r="E1227" s="730" t="s">
        <v>3398</v>
      </c>
      <c r="F1227" s="650" t="s">
        <v>3365</v>
      </c>
      <c r="G1227" s="650" t="s">
        <v>3823</v>
      </c>
      <c r="H1227" s="650" t="s">
        <v>597</v>
      </c>
      <c r="I1227" s="650" t="s">
        <v>3904</v>
      </c>
      <c r="J1227" s="650" t="s">
        <v>3905</v>
      </c>
      <c r="K1227" s="650" t="s">
        <v>2648</v>
      </c>
      <c r="L1227" s="651">
        <v>300</v>
      </c>
      <c r="M1227" s="651">
        <v>1200</v>
      </c>
      <c r="N1227" s="650">
        <v>4</v>
      </c>
      <c r="O1227" s="731">
        <v>4</v>
      </c>
      <c r="P1227" s="651">
        <v>1200</v>
      </c>
      <c r="Q1227" s="666">
        <v>1</v>
      </c>
      <c r="R1227" s="650">
        <v>4</v>
      </c>
      <c r="S1227" s="666">
        <v>1</v>
      </c>
      <c r="T1227" s="731">
        <v>4</v>
      </c>
      <c r="U1227" s="689">
        <v>1</v>
      </c>
    </row>
    <row r="1228" spans="1:21" ht="14.4" customHeight="1" x14ac:dyDescent="0.3">
      <c r="A1228" s="649">
        <v>4</v>
      </c>
      <c r="B1228" s="650" t="s">
        <v>3038</v>
      </c>
      <c r="C1228" s="650">
        <v>89301042</v>
      </c>
      <c r="D1228" s="729" t="s">
        <v>5236</v>
      </c>
      <c r="E1228" s="730" t="s">
        <v>3398</v>
      </c>
      <c r="F1228" s="650" t="s">
        <v>3365</v>
      </c>
      <c r="G1228" s="650" t="s">
        <v>3823</v>
      </c>
      <c r="H1228" s="650" t="s">
        <v>597</v>
      </c>
      <c r="I1228" s="650" t="s">
        <v>3906</v>
      </c>
      <c r="J1228" s="650" t="s">
        <v>3907</v>
      </c>
      <c r="K1228" s="650" t="s">
        <v>3908</v>
      </c>
      <c r="L1228" s="651">
        <v>196.43</v>
      </c>
      <c r="M1228" s="651">
        <v>589.29</v>
      </c>
      <c r="N1228" s="650">
        <v>3</v>
      </c>
      <c r="O1228" s="731">
        <v>3</v>
      </c>
      <c r="P1228" s="651">
        <v>589.29</v>
      </c>
      <c r="Q1228" s="666">
        <v>1</v>
      </c>
      <c r="R1228" s="650">
        <v>3</v>
      </c>
      <c r="S1228" s="666">
        <v>1</v>
      </c>
      <c r="T1228" s="731">
        <v>3</v>
      </c>
      <c r="U1228" s="689">
        <v>1</v>
      </c>
    </row>
    <row r="1229" spans="1:21" ht="14.4" customHeight="1" x14ac:dyDescent="0.3">
      <c r="A1229" s="649">
        <v>4</v>
      </c>
      <c r="B1229" s="650" t="s">
        <v>3038</v>
      </c>
      <c r="C1229" s="650">
        <v>89301042</v>
      </c>
      <c r="D1229" s="729" t="s">
        <v>5236</v>
      </c>
      <c r="E1229" s="730" t="s">
        <v>3398</v>
      </c>
      <c r="F1229" s="650" t="s">
        <v>3365</v>
      </c>
      <c r="G1229" s="650" t="s">
        <v>3823</v>
      </c>
      <c r="H1229" s="650" t="s">
        <v>597</v>
      </c>
      <c r="I1229" s="650" t="s">
        <v>3909</v>
      </c>
      <c r="J1229" s="650" t="s">
        <v>3910</v>
      </c>
      <c r="K1229" s="650" t="s">
        <v>3911</v>
      </c>
      <c r="L1229" s="651">
        <v>210.33</v>
      </c>
      <c r="M1229" s="651">
        <v>630.99</v>
      </c>
      <c r="N1229" s="650">
        <v>3</v>
      </c>
      <c r="O1229" s="731">
        <v>3</v>
      </c>
      <c r="P1229" s="651">
        <v>630.99</v>
      </c>
      <c r="Q1229" s="666">
        <v>1</v>
      </c>
      <c r="R1229" s="650">
        <v>3</v>
      </c>
      <c r="S1229" s="666">
        <v>1</v>
      </c>
      <c r="T1229" s="731">
        <v>3</v>
      </c>
      <c r="U1229" s="689">
        <v>1</v>
      </c>
    </row>
    <row r="1230" spans="1:21" ht="14.4" customHeight="1" x14ac:dyDescent="0.3">
      <c r="A1230" s="649">
        <v>4</v>
      </c>
      <c r="B1230" s="650" t="s">
        <v>3038</v>
      </c>
      <c r="C1230" s="650">
        <v>89301042</v>
      </c>
      <c r="D1230" s="729" t="s">
        <v>5236</v>
      </c>
      <c r="E1230" s="730" t="s">
        <v>3398</v>
      </c>
      <c r="F1230" s="650" t="s">
        <v>3365</v>
      </c>
      <c r="G1230" s="650" t="s">
        <v>3823</v>
      </c>
      <c r="H1230" s="650" t="s">
        <v>597</v>
      </c>
      <c r="I1230" s="650" t="s">
        <v>3912</v>
      </c>
      <c r="J1230" s="650" t="s">
        <v>3913</v>
      </c>
      <c r="K1230" s="650" t="s">
        <v>3914</v>
      </c>
      <c r="L1230" s="651">
        <v>507.04</v>
      </c>
      <c r="M1230" s="651">
        <v>2535.2000000000003</v>
      </c>
      <c r="N1230" s="650">
        <v>5</v>
      </c>
      <c r="O1230" s="731">
        <v>2</v>
      </c>
      <c r="P1230" s="651">
        <v>2535.2000000000003</v>
      </c>
      <c r="Q1230" s="666">
        <v>1</v>
      </c>
      <c r="R1230" s="650">
        <v>5</v>
      </c>
      <c r="S1230" s="666">
        <v>1</v>
      </c>
      <c r="T1230" s="731">
        <v>2</v>
      </c>
      <c r="U1230" s="689">
        <v>1</v>
      </c>
    </row>
    <row r="1231" spans="1:21" ht="14.4" customHeight="1" x14ac:dyDescent="0.3">
      <c r="A1231" s="649">
        <v>4</v>
      </c>
      <c r="B1231" s="650" t="s">
        <v>3038</v>
      </c>
      <c r="C1231" s="650">
        <v>89301042</v>
      </c>
      <c r="D1231" s="729" t="s">
        <v>5236</v>
      </c>
      <c r="E1231" s="730" t="s">
        <v>3398</v>
      </c>
      <c r="F1231" s="650" t="s">
        <v>3365</v>
      </c>
      <c r="G1231" s="650" t="s">
        <v>3823</v>
      </c>
      <c r="H1231" s="650" t="s">
        <v>597</v>
      </c>
      <c r="I1231" s="650" t="s">
        <v>3915</v>
      </c>
      <c r="J1231" s="650" t="s">
        <v>3916</v>
      </c>
      <c r="K1231" s="650" t="s">
        <v>3865</v>
      </c>
      <c r="L1231" s="651">
        <v>299</v>
      </c>
      <c r="M1231" s="651">
        <v>1794</v>
      </c>
      <c r="N1231" s="650">
        <v>6</v>
      </c>
      <c r="O1231" s="731">
        <v>5</v>
      </c>
      <c r="P1231" s="651">
        <v>1794</v>
      </c>
      <c r="Q1231" s="666">
        <v>1</v>
      </c>
      <c r="R1231" s="650">
        <v>6</v>
      </c>
      <c r="S1231" s="666">
        <v>1</v>
      </c>
      <c r="T1231" s="731">
        <v>5</v>
      </c>
      <c r="U1231" s="689">
        <v>1</v>
      </c>
    </row>
    <row r="1232" spans="1:21" ht="14.4" customHeight="1" x14ac:dyDescent="0.3">
      <c r="A1232" s="649">
        <v>4</v>
      </c>
      <c r="B1232" s="650" t="s">
        <v>3038</v>
      </c>
      <c r="C1232" s="650">
        <v>89301042</v>
      </c>
      <c r="D1232" s="729" t="s">
        <v>5236</v>
      </c>
      <c r="E1232" s="730" t="s">
        <v>3398</v>
      </c>
      <c r="F1232" s="650" t="s">
        <v>3365</v>
      </c>
      <c r="G1232" s="650" t="s">
        <v>3823</v>
      </c>
      <c r="H1232" s="650" t="s">
        <v>597</v>
      </c>
      <c r="I1232" s="650" t="s">
        <v>3920</v>
      </c>
      <c r="J1232" s="650" t="s">
        <v>3921</v>
      </c>
      <c r="K1232" s="650" t="s">
        <v>3922</v>
      </c>
      <c r="L1232" s="651">
        <v>5343.9</v>
      </c>
      <c r="M1232" s="651">
        <v>5343.9</v>
      </c>
      <c r="N1232" s="650">
        <v>1</v>
      </c>
      <c r="O1232" s="731">
        <v>1</v>
      </c>
      <c r="P1232" s="651">
        <v>5343.9</v>
      </c>
      <c r="Q1232" s="666">
        <v>1</v>
      </c>
      <c r="R1232" s="650">
        <v>1</v>
      </c>
      <c r="S1232" s="666">
        <v>1</v>
      </c>
      <c r="T1232" s="731">
        <v>1</v>
      </c>
      <c r="U1232" s="689">
        <v>1</v>
      </c>
    </row>
    <row r="1233" spans="1:21" ht="14.4" customHeight="1" x14ac:dyDescent="0.3">
      <c r="A1233" s="649">
        <v>4</v>
      </c>
      <c r="B1233" s="650" t="s">
        <v>3038</v>
      </c>
      <c r="C1233" s="650">
        <v>89301042</v>
      </c>
      <c r="D1233" s="729" t="s">
        <v>5236</v>
      </c>
      <c r="E1233" s="730" t="s">
        <v>3398</v>
      </c>
      <c r="F1233" s="650" t="s">
        <v>3365</v>
      </c>
      <c r="G1233" s="650" t="s">
        <v>3823</v>
      </c>
      <c r="H1233" s="650" t="s">
        <v>597</v>
      </c>
      <c r="I1233" s="650" t="s">
        <v>3923</v>
      </c>
      <c r="J1233" s="650" t="s">
        <v>3924</v>
      </c>
      <c r="K1233" s="650" t="s">
        <v>3925</v>
      </c>
      <c r="L1233" s="651">
        <v>5343.9</v>
      </c>
      <c r="M1233" s="651">
        <v>10687.8</v>
      </c>
      <c r="N1233" s="650">
        <v>2</v>
      </c>
      <c r="O1233" s="731">
        <v>1</v>
      </c>
      <c r="P1233" s="651">
        <v>10687.8</v>
      </c>
      <c r="Q1233" s="666">
        <v>1</v>
      </c>
      <c r="R1233" s="650">
        <v>2</v>
      </c>
      <c r="S1233" s="666">
        <v>1</v>
      </c>
      <c r="T1233" s="731">
        <v>1</v>
      </c>
      <c r="U1233" s="689">
        <v>1</v>
      </c>
    </row>
    <row r="1234" spans="1:21" ht="14.4" customHeight="1" x14ac:dyDescent="0.3">
      <c r="A1234" s="649">
        <v>4</v>
      </c>
      <c r="B1234" s="650" t="s">
        <v>3038</v>
      </c>
      <c r="C1234" s="650">
        <v>89301042</v>
      </c>
      <c r="D1234" s="729" t="s">
        <v>5236</v>
      </c>
      <c r="E1234" s="730" t="s">
        <v>3398</v>
      </c>
      <c r="F1234" s="650" t="s">
        <v>3365</v>
      </c>
      <c r="G1234" s="650" t="s">
        <v>3823</v>
      </c>
      <c r="H1234" s="650" t="s">
        <v>597</v>
      </c>
      <c r="I1234" s="650" t="s">
        <v>3926</v>
      </c>
      <c r="J1234" s="650" t="s">
        <v>3927</v>
      </c>
      <c r="K1234" s="650" t="s">
        <v>3928</v>
      </c>
      <c r="L1234" s="651">
        <v>320</v>
      </c>
      <c r="M1234" s="651">
        <v>960</v>
      </c>
      <c r="N1234" s="650">
        <v>3</v>
      </c>
      <c r="O1234" s="731">
        <v>3</v>
      </c>
      <c r="P1234" s="651">
        <v>960</v>
      </c>
      <c r="Q1234" s="666">
        <v>1</v>
      </c>
      <c r="R1234" s="650">
        <v>3</v>
      </c>
      <c r="S1234" s="666">
        <v>1</v>
      </c>
      <c r="T1234" s="731">
        <v>3</v>
      </c>
      <c r="U1234" s="689">
        <v>1</v>
      </c>
    </row>
    <row r="1235" spans="1:21" ht="14.4" customHeight="1" x14ac:dyDescent="0.3">
      <c r="A1235" s="649">
        <v>4</v>
      </c>
      <c r="B1235" s="650" t="s">
        <v>3038</v>
      </c>
      <c r="C1235" s="650">
        <v>89301042</v>
      </c>
      <c r="D1235" s="729" t="s">
        <v>5236</v>
      </c>
      <c r="E1235" s="730" t="s">
        <v>3398</v>
      </c>
      <c r="F1235" s="650" t="s">
        <v>3365</v>
      </c>
      <c r="G1235" s="650" t="s">
        <v>3823</v>
      </c>
      <c r="H1235" s="650" t="s">
        <v>597</v>
      </c>
      <c r="I1235" s="650" t="s">
        <v>3929</v>
      </c>
      <c r="J1235" s="650" t="s">
        <v>3930</v>
      </c>
      <c r="K1235" s="650" t="s">
        <v>3931</v>
      </c>
      <c r="L1235" s="651">
        <v>498</v>
      </c>
      <c r="M1235" s="651">
        <v>1992</v>
      </c>
      <c r="N1235" s="650">
        <v>4</v>
      </c>
      <c r="O1235" s="731">
        <v>4</v>
      </c>
      <c r="P1235" s="651">
        <v>1992</v>
      </c>
      <c r="Q1235" s="666">
        <v>1</v>
      </c>
      <c r="R1235" s="650">
        <v>4</v>
      </c>
      <c r="S1235" s="666">
        <v>1</v>
      </c>
      <c r="T1235" s="731">
        <v>4</v>
      </c>
      <c r="U1235" s="689">
        <v>1</v>
      </c>
    </row>
    <row r="1236" spans="1:21" ht="14.4" customHeight="1" x14ac:dyDescent="0.3">
      <c r="A1236" s="649">
        <v>4</v>
      </c>
      <c r="B1236" s="650" t="s">
        <v>3038</v>
      </c>
      <c r="C1236" s="650">
        <v>89301042</v>
      </c>
      <c r="D1236" s="729" t="s">
        <v>5236</v>
      </c>
      <c r="E1236" s="730" t="s">
        <v>3398</v>
      </c>
      <c r="F1236" s="650" t="s">
        <v>3365</v>
      </c>
      <c r="G1236" s="650" t="s">
        <v>3823</v>
      </c>
      <c r="H1236" s="650" t="s">
        <v>597</v>
      </c>
      <c r="I1236" s="650" t="s">
        <v>3932</v>
      </c>
      <c r="J1236" s="650" t="s">
        <v>3933</v>
      </c>
      <c r="K1236" s="650" t="s">
        <v>3934</v>
      </c>
      <c r="L1236" s="651">
        <v>2816</v>
      </c>
      <c r="M1236" s="651">
        <v>101376</v>
      </c>
      <c r="N1236" s="650">
        <v>36</v>
      </c>
      <c r="O1236" s="731">
        <v>4</v>
      </c>
      <c r="P1236" s="651">
        <v>101376</v>
      </c>
      <c r="Q1236" s="666">
        <v>1</v>
      </c>
      <c r="R1236" s="650">
        <v>36</v>
      </c>
      <c r="S1236" s="666">
        <v>1</v>
      </c>
      <c r="T1236" s="731">
        <v>4</v>
      </c>
      <c r="U1236" s="689">
        <v>1</v>
      </c>
    </row>
    <row r="1237" spans="1:21" ht="14.4" customHeight="1" x14ac:dyDescent="0.3">
      <c r="A1237" s="649">
        <v>4</v>
      </c>
      <c r="B1237" s="650" t="s">
        <v>3038</v>
      </c>
      <c r="C1237" s="650">
        <v>89301042</v>
      </c>
      <c r="D1237" s="729" t="s">
        <v>5236</v>
      </c>
      <c r="E1237" s="730" t="s">
        <v>3398</v>
      </c>
      <c r="F1237" s="650" t="s">
        <v>3365</v>
      </c>
      <c r="G1237" s="650" t="s">
        <v>3823</v>
      </c>
      <c r="H1237" s="650" t="s">
        <v>597</v>
      </c>
      <c r="I1237" s="650" t="s">
        <v>3935</v>
      </c>
      <c r="J1237" s="650" t="s">
        <v>3936</v>
      </c>
      <c r="K1237" s="650" t="s">
        <v>3937</v>
      </c>
      <c r="L1237" s="651">
        <v>2412.9</v>
      </c>
      <c r="M1237" s="651">
        <v>21716.100000000002</v>
      </c>
      <c r="N1237" s="650">
        <v>9</v>
      </c>
      <c r="O1237" s="731">
        <v>2</v>
      </c>
      <c r="P1237" s="651">
        <v>21716.100000000002</v>
      </c>
      <c r="Q1237" s="666">
        <v>1</v>
      </c>
      <c r="R1237" s="650">
        <v>9</v>
      </c>
      <c r="S1237" s="666">
        <v>1</v>
      </c>
      <c r="T1237" s="731">
        <v>2</v>
      </c>
      <c r="U1237" s="689">
        <v>1</v>
      </c>
    </row>
    <row r="1238" spans="1:21" ht="14.4" customHeight="1" x14ac:dyDescent="0.3">
      <c r="A1238" s="649">
        <v>4</v>
      </c>
      <c r="B1238" s="650" t="s">
        <v>3038</v>
      </c>
      <c r="C1238" s="650">
        <v>89301042</v>
      </c>
      <c r="D1238" s="729" t="s">
        <v>5236</v>
      </c>
      <c r="E1238" s="730" t="s">
        <v>3398</v>
      </c>
      <c r="F1238" s="650" t="s">
        <v>3365</v>
      </c>
      <c r="G1238" s="650" t="s">
        <v>3823</v>
      </c>
      <c r="H1238" s="650" t="s">
        <v>597</v>
      </c>
      <c r="I1238" s="650" t="s">
        <v>4370</v>
      </c>
      <c r="J1238" s="650" t="s">
        <v>3936</v>
      </c>
      <c r="K1238" s="650" t="s">
        <v>4371</v>
      </c>
      <c r="L1238" s="651">
        <v>2412.9</v>
      </c>
      <c r="M1238" s="651">
        <v>2412.9</v>
      </c>
      <c r="N1238" s="650">
        <v>1</v>
      </c>
      <c r="O1238" s="731">
        <v>1</v>
      </c>
      <c r="P1238" s="651">
        <v>2412.9</v>
      </c>
      <c r="Q1238" s="666">
        <v>1</v>
      </c>
      <c r="R1238" s="650">
        <v>1</v>
      </c>
      <c r="S1238" s="666">
        <v>1</v>
      </c>
      <c r="T1238" s="731">
        <v>1</v>
      </c>
      <c r="U1238" s="689">
        <v>1</v>
      </c>
    </row>
    <row r="1239" spans="1:21" ht="14.4" customHeight="1" x14ac:dyDescent="0.3">
      <c r="A1239" s="649">
        <v>4</v>
      </c>
      <c r="B1239" s="650" t="s">
        <v>3038</v>
      </c>
      <c r="C1239" s="650">
        <v>89301042</v>
      </c>
      <c r="D1239" s="729" t="s">
        <v>5236</v>
      </c>
      <c r="E1239" s="730" t="s">
        <v>3398</v>
      </c>
      <c r="F1239" s="650" t="s">
        <v>3365</v>
      </c>
      <c r="G1239" s="650" t="s">
        <v>3823</v>
      </c>
      <c r="H1239" s="650" t="s">
        <v>597</v>
      </c>
      <c r="I1239" s="650" t="s">
        <v>3938</v>
      </c>
      <c r="J1239" s="650" t="s">
        <v>3939</v>
      </c>
      <c r="K1239" s="650" t="s">
        <v>3940</v>
      </c>
      <c r="L1239" s="651">
        <v>1500.3</v>
      </c>
      <c r="M1239" s="651">
        <v>13502.699999999999</v>
      </c>
      <c r="N1239" s="650">
        <v>9</v>
      </c>
      <c r="O1239" s="731">
        <v>2</v>
      </c>
      <c r="P1239" s="651">
        <v>13502.699999999999</v>
      </c>
      <c r="Q1239" s="666">
        <v>1</v>
      </c>
      <c r="R1239" s="650">
        <v>9</v>
      </c>
      <c r="S1239" s="666">
        <v>1</v>
      </c>
      <c r="T1239" s="731">
        <v>2</v>
      </c>
      <c r="U1239" s="689">
        <v>1</v>
      </c>
    </row>
    <row r="1240" spans="1:21" ht="14.4" customHeight="1" x14ac:dyDescent="0.3">
      <c r="A1240" s="649">
        <v>4</v>
      </c>
      <c r="B1240" s="650" t="s">
        <v>3038</v>
      </c>
      <c r="C1240" s="650">
        <v>89301042</v>
      </c>
      <c r="D1240" s="729" t="s">
        <v>5236</v>
      </c>
      <c r="E1240" s="730" t="s">
        <v>3398</v>
      </c>
      <c r="F1240" s="650" t="s">
        <v>3365</v>
      </c>
      <c r="G1240" s="650" t="s">
        <v>3823</v>
      </c>
      <c r="H1240" s="650" t="s">
        <v>597</v>
      </c>
      <c r="I1240" s="650" t="s">
        <v>3941</v>
      </c>
      <c r="J1240" s="650" t="s">
        <v>3939</v>
      </c>
      <c r="K1240" s="650" t="s">
        <v>3942</v>
      </c>
      <c r="L1240" s="651">
        <v>1500.3</v>
      </c>
      <c r="M1240" s="651">
        <v>15003</v>
      </c>
      <c r="N1240" s="650">
        <v>10</v>
      </c>
      <c r="O1240" s="731">
        <v>2</v>
      </c>
      <c r="P1240" s="651">
        <v>15003</v>
      </c>
      <c r="Q1240" s="666">
        <v>1</v>
      </c>
      <c r="R1240" s="650">
        <v>10</v>
      </c>
      <c r="S1240" s="666">
        <v>1</v>
      </c>
      <c r="T1240" s="731">
        <v>2</v>
      </c>
      <c r="U1240" s="689">
        <v>1</v>
      </c>
    </row>
    <row r="1241" spans="1:21" ht="14.4" customHeight="1" x14ac:dyDescent="0.3">
      <c r="A1241" s="649">
        <v>4</v>
      </c>
      <c r="B1241" s="650" t="s">
        <v>3038</v>
      </c>
      <c r="C1241" s="650">
        <v>89301042</v>
      </c>
      <c r="D1241" s="729" t="s">
        <v>5236</v>
      </c>
      <c r="E1241" s="730" t="s">
        <v>3398</v>
      </c>
      <c r="F1241" s="650" t="s">
        <v>3365</v>
      </c>
      <c r="G1241" s="650" t="s">
        <v>3823</v>
      </c>
      <c r="H1241" s="650" t="s">
        <v>597</v>
      </c>
      <c r="I1241" s="650" t="s">
        <v>3946</v>
      </c>
      <c r="J1241" s="650" t="s">
        <v>3944</v>
      </c>
      <c r="K1241" s="650" t="s">
        <v>3947</v>
      </c>
      <c r="L1241" s="651">
        <v>761.3</v>
      </c>
      <c r="M1241" s="651">
        <v>4567.7999999999993</v>
      </c>
      <c r="N1241" s="650">
        <v>6</v>
      </c>
      <c r="O1241" s="731">
        <v>1</v>
      </c>
      <c r="P1241" s="651">
        <v>4567.7999999999993</v>
      </c>
      <c r="Q1241" s="666">
        <v>1</v>
      </c>
      <c r="R1241" s="650">
        <v>6</v>
      </c>
      <c r="S1241" s="666">
        <v>1</v>
      </c>
      <c r="T1241" s="731">
        <v>1</v>
      </c>
      <c r="U1241" s="689">
        <v>1</v>
      </c>
    </row>
    <row r="1242" spans="1:21" ht="14.4" customHeight="1" x14ac:dyDescent="0.3">
      <c r="A1242" s="649">
        <v>4</v>
      </c>
      <c r="B1242" s="650" t="s">
        <v>3038</v>
      </c>
      <c r="C1242" s="650">
        <v>89301042</v>
      </c>
      <c r="D1242" s="729" t="s">
        <v>5236</v>
      </c>
      <c r="E1242" s="730" t="s">
        <v>3398</v>
      </c>
      <c r="F1242" s="650" t="s">
        <v>3365</v>
      </c>
      <c r="G1242" s="650" t="s">
        <v>3823</v>
      </c>
      <c r="H1242" s="650" t="s">
        <v>597</v>
      </c>
      <c r="I1242" s="650" t="s">
        <v>3954</v>
      </c>
      <c r="J1242" s="650" t="s">
        <v>3955</v>
      </c>
      <c r="K1242" s="650" t="s">
        <v>3956</v>
      </c>
      <c r="L1242" s="651">
        <v>1500.3</v>
      </c>
      <c r="M1242" s="651">
        <v>21004.199999999997</v>
      </c>
      <c r="N1242" s="650">
        <v>14</v>
      </c>
      <c r="O1242" s="731">
        <v>3</v>
      </c>
      <c r="P1242" s="651">
        <v>21004.199999999997</v>
      </c>
      <c r="Q1242" s="666">
        <v>1</v>
      </c>
      <c r="R1242" s="650">
        <v>14</v>
      </c>
      <c r="S1242" s="666">
        <v>1</v>
      </c>
      <c r="T1242" s="731">
        <v>3</v>
      </c>
      <c r="U1242" s="689">
        <v>1</v>
      </c>
    </row>
    <row r="1243" spans="1:21" ht="14.4" customHeight="1" x14ac:dyDescent="0.3">
      <c r="A1243" s="649">
        <v>4</v>
      </c>
      <c r="B1243" s="650" t="s">
        <v>3038</v>
      </c>
      <c r="C1243" s="650">
        <v>89301042</v>
      </c>
      <c r="D1243" s="729" t="s">
        <v>5236</v>
      </c>
      <c r="E1243" s="730" t="s">
        <v>3398</v>
      </c>
      <c r="F1243" s="650" t="s">
        <v>3365</v>
      </c>
      <c r="G1243" s="650" t="s">
        <v>3823</v>
      </c>
      <c r="H1243" s="650" t="s">
        <v>597</v>
      </c>
      <c r="I1243" s="650" t="s">
        <v>3957</v>
      </c>
      <c r="J1243" s="650" t="s">
        <v>3955</v>
      </c>
      <c r="K1243" s="650" t="s">
        <v>3958</v>
      </c>
      <c r="L1243" s="651">
        <v>1500.3</v>
      </c>
      <c r="M1243" s="651">
        <v>15003</v>
      </c>
      <c r="N1243" s="650">
        <v>10</v>
      </c>
      <c r="O1243" s="731">
        <v>2</v>
      </c>
      <c r="P1243" s="651">
        <v>15003</v>
      </c>
      <c r="Q1243" s="666">
        <v>1</v>
      </c>
      <c r="R1243" s="650">
        <v>10</v>
      </c>
      <c r="S1243" s="666">
        <v>1</v>
      </c>
      <c r="T1243" s="731">
        <v>2</v>
      </c>
      <c r="U1243" s="689">
        <v>1</v>
      </c>
    </row>
    <row r="1244" spans="1:21" ht="14.4" customHeight="1" x14ac:dyDescent="0.3">
      <c r="A1244" s="649">
        <v>4</v>
      </c>
      <c r="B1244" s="650" t="s">
        <v>3038</v>
      </c>
      <c r="C1244" s="650">
        <v>89301042</v>
      </c>
      <c r="D1244" s="729" t="s">
        <v>5236</v>
      </c>
      <c r="E1244" s="730" t="s">
        <v>3398</v>
      </c>
      <c r="F1244" s="650" t="s">
        <v>3365</v>
      </c>
      <c r="G1244" s="650" t="s">
        <v>3823</v>
      </c>
      <c r="H1244" s="650" t="s">
        <v>597</v>
      </c>
      <c r="I1244" s="650" t="s">
        <v>3959</v>
      </c>
      <c r="J1244" s="650" t="s">
        <v>3960</v>
      </c>
      <c r="K1244" s="650" t="s">
        <v>3961</v>
      </c>
      <c r="L1244" s="651">
        <v>1987.45</v>
      </c>
      <c r="M1244" s="651">
        <v>7949.8</v>
      </c>
      <c r="N1244" s="650">
        <v>4</v>
      </c>
      <c r="O1244" s="731">
        <v>2</v>
      </c>
      <c r="P1244" s="651">
        <v>7949.8</v>
      </c>
      <c r="Q1244" s="666">
        <v>1</v>
      </c>
      <c r="R1244" s="650">
        <v>4</v>
      </c>
      <c r="S1244" s="666">
        <v>1</v>
      </c>
      <c r="T1244" s="731">
        <v>2</v>
      </c>
      <c r="U1244" s="689">
        <v>1</v>
      </c>
    </row>
    <row r="1245" spans="1:21" ht="14.4" customHeight="1" x14ac:dyDescent="0.3">
      <c r="A1245" s="649">
        <v>4</v>
      </c>
      <c r="B1245" s="650" t="s">
        <v>3038</v>
      </c>
      <c r="C1245" s="650">
        <v>89301042</v>
      </c>
      <c r="D1245" s="729" t="s">
        <v>5236</v>
      </c>
      <c r="E1245" s="730" t="s">
        <v>3398</v>
      </c>
      <c r="F1245" s="650" t="s">
        <v>3365</v>
      </c>
      <c r="G1245" s="650" t="s">
        <v>3823</v>
      </c>
      <c r="H1245" s="650" t="s">
        <v>597</v>
      </c>
      <c r="I1245" s="650" t="s">
        <v>3962</v>
      </c>
      <c r="J1245" s="650" t="s">
        <v>3960</v>
      </c>
      <c r="K1245" s="650" t="s">
        <v>3963</v>
      </c>
      <c r="L1245" s="651">
        <v>1987.45</v>
      </c>
      <c r="M1245" s="651">
        <v>5962.35</v>
      </c>
      <c r="N1245" s="650">
        <v>3</v>
      </c>
      <c r="O1245" s="731">
        <v>1</v>
      </c>
      <c r="P1245" s="651">
        <v>5962.35</v>
      </c>
      <c r="Q1245" s="666">
        <v>1</v>
      </c>
      <c r="R1245" s="650">
        <v>3</v>
      </c>
      <c r="S1245" s="666">
        <v>1</v>
      </c>
      <c r="T1245" s="731">
        <v>1</v>
      </c>
      <c r="U1245" s="689">
        <v>1</v>
      </c>
    </row>
    <row r="1246" spans="1:21" ht="14.4" customHeight="1" x14ac:dyDescent="0.3">
      <c r="A1246" s="649">
        <v>4</v>
      </c>
      <c r="B1246" s="650" t="s">
        <v>3038</v>
      </c>
      <c r="C1246" s="650">
        <v>89301042</v>
      </c>
      <c r="D1246" s="729" t="s">
        <v>5236</v>
      </c>
      <c r="E1246" s="730" t="s">
        <v>3398</v>
      </c>
      <c r="F1246" s="650" t="s">
        <v>3365</v>
      </c>
      <c r="G1246" s="650" t="s">
        <v>3823</v>
      </c>
      <c r="H1246" s="650" t="s">
        <v>597</v>
      </c>
      <c r="I1246" s="650" t="s">
        <v>3964</v>
      </c>
      <c r="J1246" s="650" t="s">
        <v>3965</v>
      </c>
      <c r="K1246" s="650" t="s">
        <v>3966</v>
      </c>
      <c r="L1246" s="651">
        <v>711.08</v>
      </c>
      <c r="M1246" s="651">
        <v>6399.72</v>
      </c>
      <c r="N1246" s="650">
        <v>9</v>
      </c>
      <c r="O1246" s="731">
        <v>1</v>
      </c>
      <c r="P1246" s="651">
        <v>6399.72</v>
      </c>
      <c r="Q1246" s="666">
        <v>1</v>
      </c>
      <c r="R1246" s="650">
        <v>9</v>
      </c>
      <c r="S1246" s="666">
        <v>1</v>
      </c>
      <c r="T1246" s="731">
        <v>1</v>
      </c>
      <c r="U1246" s="689">
        <v>1</v>
      </c>
    </row>
    <row r="1247" spans="1:21" ht="14.4" customHeight="1" x14ac:dyDescent="0.3">
      <c r="A1247" s="649">
        <v>4</v>
      </c>
      <c r="B1247" s="650" t="s">
        <v>3038</v>
      </c>
      <c r="C1247" s="650">
        <v>89301042</v>
      </c>
      <c r="D1247" s="729" t="s">
        <v>5236</v>
      </c>
      <c r="E1247" s="730" t="s">
        <v>3398</v>
      </c>
      <c r="F1247" s="650" t="s">
        <v>3365</v>
      </c>
      <c r="G1247" s="650" t="s">
        <v>3823</v>
      </c>
      <c r="H1247" s="650" t="s">
        <v>597</v>
      </c>
      <c r="I1247" s="650" t="s">
        <v>3967</v>
      </c>
      <c r="J1247" s="650" t="s">
        <v>3965</v>
      </c>
      <c r="K1247" s="650" t="s">
        <v>3968</v>
      </c>
      <c r="L1247" s="651">
        <v>711.08</v>
      </c>
      <c r="M1247" s="651">
        <v>4266.4800000000005</v>
      </c>
      <c r="N1247" s="650">
        <v>6</v>
      </c>
      <c r="O1247" s="731">
        <v>1</v>
      </c>
      <c r="P1247" s="651">
        <v>4266.4800000000005</v>
      </c>
      <c r="Q1247" s="666">
        <v>1</v>
      </c>
      <c r="R1247" s="650">
        <v>6</v>
      </c>
      <c r="S1247" s="666">
        <v>1</v>
      </c>
      <c r="T1247" s="731">
        <v>1</v>
      </c>
      <c r="U1247" s="689">
        <v>1</v>
      </c>
    </row>
    <row r="1248" spans="1:21" ht="14.4" customHeight="1" x14ac:dyDescent="0.3">
      <c r="A1248" s="649">
        <v>4</v>
      </c>
      <c r="B1248" s="650" t="s">
        <v>3038</v>
      </c>
      <c r="C1248" s="650">
        <v>89301042</v>
      </c>
      <c r="D1248" s="729" t="s">
        <v>5236</v>
      </c>
      <c r="E1248" s="730" t="s">
        <v>3398</v>
      </c>
      <c r="F1248" s="650" t="s">
        <v>3365</v>
      </c>
      <c r="G1248" s="650" t="s">
        <v>3823</v>
      </c>
      <c r="H1248" s="650" t="s">
        <v>597</v>
      </c>
      <c r="I1248" s="650" t="s">
        <v>4375</v>
      </c>
      <c r="J1248" s="650" t="s">
        <v>3970</v>
      </c>
      <c r="K1248" s="650" t="s">
        <v>4376</v>
      </c>
      <c r="L1248" s="651">
        <v>1074.31</v>
      </c>
      <c r="M1248" s="651">
        <v>2148.62</v>
      </c>
      <c r="N1248" s="650">
        <v>2</v>
      </c>
      <c r="O1248" s="731">
        <v>1</v>
      </c>
      <c r="P1248" s="651">
        <v>2148.62</v>
      </c>
      <c r="Q1248" s="666">
        <v>1</v>
      </c>
      <c r="R1248" s="650">
        <v>2</v>
      </c>
      <c r="S1248" s="666">
        <v>1</v>
      </c>
      <c r="T1248" s="731">
        <v>1</v>
      </c>
      <c r="U1248" s="689">
        <v>1</v>
      </c>
    </row>
    <row r="1249" spans="1:21" ht="14.4" customHeight="1" x14ac:dyDescent="0.3">
      <c r="A1249" s="649">
        <v>4</v>
      </c>
      <c r="B1249" s="650" t="s">
        <v>3038</v>
      </c>
      <c r="C1249" s="650">
        <v>89301042</v>
      </c>
      <c r="D1249" s="729" t="s">
        <v>5236</v>
      </c>
      <c r="E1249" s="730" t="s">
        <v>3398</v>
      </c>
      <c r="F1249" s="650" t="s">
        <v>3365</v>
      </c>
      <c r="G1249" s="650" t="s">
        <v>3823</v>
      </c>
      <c r="H1249" s="650" t="s">
        <v>597</v>
      </c>
      <c r="I1249" s="650" t="s">
        <v>3969</v>
      </c>
      <c r="J1249" s="650" t="s">
        <v>3970</v>
      </c>
      <c r="K1249" s="650" t="s">
        <v>3971</v>
      </c>
      <c r="L1249" s="651">
        <v>1074.31</v>
      </c>
      <c r="M1249" s="651">
        <v>13966.029999999999</v>
      </c>
      <c r="N1249" s="650">
        <v>13</v>
      </c>
      <c r="O1249" s="731">
        <v>2</v>
      </c>
      <c r="P1249" s="651">
        <v>13966.029999999999</v>
      </c>
      <c r="Q1249" s="666">
        <v>1</v>
      </c>
      <c r="R1249" s="650">
        <v>13</v>
      </c>
      <c r="S1249" s="666">
        <v>1</v>
      </c>
      <c r="T1249" s="731">
        <v>2</v>
      </c>
      <c r="U1249" s="689">
        <v>1</v>
      </c>
    </row>
    <row r="1250" spans="1:21" ht="14.4" customHeight="1" x14ac:dyDescent="0.3">
      <c r="A1250" s="649">
        <v>4</v>
      </c>
      <c r="B1250" s="650" t="s">
        <v>3038</v>
      </c>
      <c r="C1250" s="650">
        <v>89301042</v>
      </c>
      <c r="D1250" s="729" t="s">
        <v>5236</v>
      </c>
      <c r="E1250" s="730" t="s">
        <v>3398</v>
      </c>
      <c r="F1250" s="650" t="s">
        <v>3365</v>
      </c>
      <c r="G1250" s="650" t="s">
        <v>3823</v>
      </c>
      <c r="H1250" s="650" t="s">
        <v>597</v>
      </c>
      <c r="I1250" s="650" t="s">
        <v>3972</v>
      </c>
      <c r="J1250" s="650" t="s">
        <v>3970</v>
      </c>
      <c r="K1250" s="650" t="s">
        <v>3973</v>
      </c>
      <c r="L1250" s="651">
        <v>1074.31</v>
      </c>
      <c r="M1250" s="651">
        <v>13966.029999999999</v>
      </c>
      <c r="N1250" s="650">
        <v>13</v>
      </c>
      <c r="O1250" s="731">
        <v>2</v>
      </c>
      <c r="P1250" s="651">
        <v>13966.029999999999</v>
      </c>
      <c r="Q1250" s="666">
        <v>1</v>
      </c>
      <c r="R1250" s="650">
        <v>13</v>
      </c>
      <c r="S1250" s="666">
        <v>1</v>
      </c>
      <c r="T1250" s="731">
        <v>2</v>
      </c>
      <c r="U1250" s="689">
        <v>1</v>
      </c>
    </row>
    <row r="1251" spans="1:21" ht="14.4" customHeight="1" x14ac:dyDescent="0.3">
      <c r="A1251" s="649">
        <v>4</v>
      </c>
      <c r="B1251" s="650" t="s">
        <v>3038</v>
      </c>
      <c r="C1251" s="650">
        <v>89301042</v>
      </c>
      <c r="D1251" s="729" t="s">
        <v>5236</v>
      </c>
      <c r="E1251" s="730" t="s">
        <v>3398</v>
      </c>
      <c r="F1251" s="650" t="s">
        <v>3365</v>
      </c>
      <c r="G1251" s="650" t="s">
        <v>3823</v>
      </c>
      <c r="H1251" s="650" t="s">
        <v>597</v>
      </c>
      <c r="I1251" s="650" t="s">
        <v>3974</v>
      </c>
      <c r="J1251" s="650" t="s">
        <v>3975</v>
      </c>
      <c r="K1251" s="650" t="s">
        <v>3976</v>
      </c>
      <c r="L1251" s="651">
        <v>369.69</v>
      </c>
      <c r="M1251" s="651">
        <v>2218.14</v>
      </c>
      <c r="N1251" s="650">
        <v>6</v>
      </c>
      <c r="O1251" s="731">
        <v>3</v>
      </c>
      <c r="P1251" s="651">
        <v>2218.14</v>
      </c>
      <c r="Q1251" s="666">
        <v>1</v>
      </c>
      <c r="R1251" s="650">
        <v>6</v>
      </c>
      <c r="S1251" s="666">
        <v>1</v>
      </c>
      <c r="T1251" s="731">
        <v>3</v>
      </c>
      <c r="U1251" s="689">
        <v>1</v>
      </c>
    </row>
    <row r="1252" spans="1:21" ht="14.4" customHeight="1" x14ac:dyDescent="0.3">
      <c r="A1252" s="649">
        <v>4</v>
      </c>
      <c r="B1252" s="650" t="s">
        <v>3038</v>
      </c>
      <c r="C1252" s="650">
        <v>89301042</v>
      </c>
      <c r="D1252" s="729" t="s">
        <v>5236</v>
      </c>
      <c r="E1252" s="730" t="s">
        <v>3398</v>
      </c>
      <c r="F1252" s="650" t="s">
        <v>3365</v>
      </c>
      <c r="G1252" s="650" t="s">
        <v>3823</v>
      </c>
      <c r="H1252" s="650" t="s">
        <v>597</v>
      </c>
      <c r="I1252" s="650" t="s">
        <v>2376</v>
      </c>
      <c r="J1252" s="650" t="s">
        <v>3977</v>
      </c>
      <c r="K1252" s="650" t="s">
        <v>3978</v>
      </c>
      <c r="L1252" s="651">
        <v>1430.6</v>
      </c>
      <c r="M1252" s="651">
        <v>15736.599999999999</v>
      </c>
      <c r="N1252" s="650">
        <v>11</v>
      </c>
      <c r="O1252" s="731">
        <v>5</v>
      </c>
      <c r="P1252" s="651">
        <v>14305.999999999998</v>
      </c>
      <c r="Q1252" s="666">
        <v>0.90909090909090906</v>
      </c>
      <c r="R1252" s="650">
        <v>10</v>
      </c>
      <c r="S1252" s="666">
        <v>0.90909090909090906</v>
      </c>
      <c r="T1252" s="731">
        <v>4</v>
      </c>
      <c r="U1252" s="689">
        <v>0.8</v>
      </c>
    </row>
    <row r="1253" spans="1:21" ht="14.4" customHeight="1" x14ac:dyDescent="0.3">
      <c r="A1253" s="649">
        <v>4</v>
      </c>
      <c r="B1253" s="650" t="s">
        <v>3038</v>
      </c>
      <c r="C1253" s="650">
        <v>89301042</v>
      </c>
      <c r="D1253" s="729" t="s">
        <v>5236</v>
      </c>
      <c r="E1253" s="730" t="s">
        <v>3398</v>
      </c>
      <c r="F1253" s="650" t="s">
        <v>3365</v>
      </c>
      <c r="G1253" s="650" t="s">
        <v>3823</v>
      </c>
      <c r="H1253" s="650" t="s">
        <v>597</v>
      </c>
      <c r="I1253" s="650" t="s">
        <v>3985</v>
      </c>
      <c r="J1253" s="650" t="s">
        <v>3986</v>
      </c>
      <c r="K1253" s="650" t="s">
        <v>3855</v>
      </c>
      <c r="L1253" s="651">
        <v>500</v>
      </c>
      <c r="M1253" s="651">
        <v>8500</v>
      </c>
      <c r="N1253" s="650">
        <v>17</v>
      </c>
      <c r="O1253" s="731">
        <v>10</v>
      </c>
      <c r="P1253" s="651">
        <v>8500</v>
      </c>
      <c r="Q1253" s="666">
        <v>1</v>
      </c>
      <c r="R1253" s="650">
        <v>17</v>
      </c>
      <c r="S1253" s="666">
        <v>1</v>
      </c>
      <c r="T1253" s="731">
        <v>10</v>
      </c>
      <c r="U1253" s="689">
        <v>1</v>
      </c>
    </row>
    <row r="1254" spans="1:21" ht="14.4" customHeight="1" x14ac:dyDescent="0.3">
      <c r="A1254" s="649">
        <v>4</v>
      </c>
      <c r="B1254" s="650" t="s">
        <v>3038</v>
      </c>
      <c r="C1254" s="650">
        <v>89301042</v>
      </c>
      <c r="D1254" s="729" t="s">
        <v>5236</v>
      </c>
      <c r="E1254" s="730" t="s">
        <v>3398</v>
      </c>
      <c r="F1254" s="650" t="s">
        <v>3365</v>
      </c>
      <c r="G1254" s="650" t="s">
        <v>3823</v>
      </c>
      <c r="H1254" s="650" t="s">
        <v>597</v>
      </c>
      <c r="I1254" s="650" t="s">
        <v>3987</v>
      </c>
      <c r="J1254" s="650" t="s">
        <v>3988</v>
      </c>
      <c r="K1254" s="650" t="s">
        <v>3989</v>
      </c>
      <c r="L1254" s="651">
        <v>556</v>
      </c>
      <c r="M1254" s="651">
        <v>9452</v>
      </c>
      <c r="N1254" s="650">
        <v>17</v>
      </c>
      <c r="O1254" s="731">
        <v>7</v>
      </c>
      <c r="P1254" s="651">
        <v>9452</v>
      </c>
      <c r="Q1254" s="666">
        <v>1</v>
      </c>
      <c r="R1254" s="650">
        <v>17</v>
      </c>
      <c r="S1254" s="666">
        <v>1</v>
      </c>
      <c r="T1254" s="731">
        <v>7</v>
      </c>
      <c r="U1254" s="689">
        <v>1</v>
      </c>
    </row>
    <row r="1255" spans="1:21" ht="14.4" customHeight="1" x14ac:dyDescent="0.3">
      <c r="A1255" s="649">
        <v>4</v>
      </c>
      <c r="B1255" s="650" t="s">
        <v>3038</v>
      </c>
      <c r="C1255" s="650">
        <v>89301042</v>
      </c>
      <c r="D1255" s="729" t="s">
        <v>5236</v>
      </c>
      <c r="E1255" s="730" t="s">
        <v>3398</v>
      </c>
      <c r="F1255" s="650" t="s">
        <v>3365</v>
      </c>
      <c r="G1255" s="650" t="s">
        <v>3823</v>
      </c>
      <c r="H1255" s="650" t="s">
        <v>597</v>
      </c>
      <c r="I1255" s="650" t="s">
        <v>3990</v>
      </c>
      <c r="J1255" s="650" t="s">
        <v>3991</v>
      </c>
      <c r="K1255" s="650" t="s">
        <v>3992</v>
      </c>
      <c r="L1255" s="651">
        <v>2939</v>
      </c>
      <c r="M1255" s="651">
        <v>49963</v>
      </c>
      <c r="N1255" s="650">
        <v>17</v>
      </c>
      <c r="O1255" s="731">
        <v>6</v>
      </c>
      <c r="P1255" s="651">
        <v>49963</v>
      </c>
      <c r="Q1255" s="666">
        <v>1</v>
      </c>
      <c r="R1255" s="650">
        <v>17</v>
      </c>
      <c r="S1255" s="666">
        <v>1</v>
      </c>
      <c r="T1255" s="731">
        <v>6</v>
      </c>
      <c r="U1255" s="689">
        <v>1</v>
      </c>
    </row>
    <row r="1256" spans="1:21" ht="14.4" customHeight="1" x14ac:dyDescent="0.3">
      <c r="A1256" s="649">
        <v>4</v>
      </c>
      <c r="B1256" s="650" t="s">
        <v>3038</v>
      </c>
      <c r="C1256" s="650">
        <v>89301042</v>
      </c>
      <c r="D1256" s="729" t="s">
        <v>5236</v>
      </c>
      <c r="E1256" s="730" t="s">
        <v>3398</v>
      </c>
      <c r="F1256" s="650" t="s">
        <v>3365</v>
      </c>
      <c r="G1256" s="650" t="s">
        <v>3823</v>
      </c>
      <c r="H1256" s="650" t="s">
        <v>597</v>
      </c>
      <c r="I1256" s="650" t="s">
        <v>4841</v>
      </c>
      <c r="J1256" s="650" t="s">
        <v>4842</v>
      </c>
      <c r="K1256" s="650" t="s">
        <v>4430</v>
      </c>
      <c r="L1256" s="651">
        <v>5343.9</v>
      </c>
      <c r="M1256" s="651">
        <v>48095.1</v>
      </c>
      <c r="N1256" s="650">
        <v>9</v>
      </c>
      <c r="O1256" s="731">
        <v>3</v>
      </c>
      <c r="P1256" s="651">
        <v>48095.1</v>
      </c>
      <c r="Q1256" s="666">
        <v>1</v>
      </c>
      <c r="R1256" s="650">
        <v>9</v>
      </c>
      <c r="S1256" s="666">
        <v>1</v>
      </c>
      <c r="T1256" s="731">
        <v>3</v>
      </c>
      <c r="U1256" s="689">
        <v>1</v>
      </c>
    </row>
    <row r="1257" spans="1:21" ht="14.4" customHeight="1" x14ac:dyDescent="0.3">
      <c r="A1257" s="649">
        <v>4</v>
      </c>
      <c r="B1257" s="650" t="s">
        <v>3038</v>
      </c>
      <c r="C1257" s="650">
        <v>89301042</v>
      </c>
      <c r="D1257" s="729" t="s">
        <v>5236</v>
      </c>
      <c r="E1257" s="730" t="s">
        <v>3398</v>
      </c>
      <c r="F1257" s="650" t="s">
        <v>3365</v>
      </c>
      <c r="G1257" s="650" t="s">
        <v>3823</v>
      </c>
      <c r="H1257" s="650" t="s">
        <v>597</v>
      </c>
      <c r="I1257" s="650" t="s">
        <v>3993</v>
      </c>
      <c r="J1257" s="650" t="s">
        <v>3994</v>
      </c>
      <c r="K1257" s="650" t="s">
        <v>3995</v>
      </c>
      <c r="L1257" s="651">
        <v>2816</v>
      </c>
      <c r="M1257" s="651">
        <v>2816</v>
      </c>
      <c r="N1257" s="650">
        <v>1</v>
      </c>
      <c r="O1257" s="731">
        <v>1</v>
      </c>
      <c r="P1257" s="651">
        <v>2816</v>
      </c>
      <c r="Q1257" s="666">
        <v>1</v>
      </c>
      <c r="R1257" s="650">
        <v>1</v>
      </c>
      <c r="S1257" s="666">
        <v>1</v>
      </c>
      <c r="T1257" s="731">
        <v>1</v>
      </c>
      <c r="U1257" s="689">
        <v>1</v>
      </c>
    </row>
    <row r="1258" spans="1:21" ht="14.4" customHeight="1" x14ac:dyDescent="0.3">
      <c r="A1258" s="649">
        <v>4</v>
      </c>
      <c r="B1258" s="650" t="s">
        <v>3038</v>
      </c>
      <c r="C1258" s="650">
        <v>89301042</v>
      </c>
      <c r="D1258" s="729" t="s">
        <v>5236</v>
      </c>
      <c r="E1258" s="730" t="s">
        <v>3398</v>
      </c>
      <c r="F1258" s="650" t="s">
        <v>3365</v>
      </c>
      <c r="G1258" s="650" t="s">
        <v>3823</v>
      </c>
      <c r="H1258" s="650" t="s">
        <v>597</v>
      </c>
      <c r="I1258" s="650" t="s">
        <v>3999</v>
      </c>
      <c r="J1258" s="650" t="s">
        <v>4000</v>
      </c>
      <c r="K1258" s="650" t="s">
        <v>4843</v>
      </c>
      <c r="L1258" s="651">
        <v>1080</v>
      </c>
      <c r="M1258" s="651">
        <v>1080</v>
      </c>
      <c r="N1258" s="650">
        <v>1</v>
      </c>
      <c r="O1258" s="731">
        <v>1</v>
      </c>
      <c r="P1258" s="651">
        <v>1080</v>
      </c>
      <c r="Q1258" s="666">
        <v>1</v>
      </c>
      <c r="R1258" s="650">
        <v>1</v>
      </c>
      <c r="S1258" s="666">
        <v>1</v>
      </c>
      <c r="T1258" s="731">
        <v>1</v>
      </c>
      <c r="U1258" s="689">
        <v>1</v>
      </c>
    </row>
    <row r="1259" spans="1:21" ht="14.4" customHeight="1" x14ac:dyDescent="0.3">
      <c r="A1259" s="649">
        <v>4</v>
      </c>
      <c r="B1259" s="650" t="s">
        <v>3038</v>
      </c>
      <c r="C1259" s="650">
        <v>89301042</v>
      </c>
      <c r="D1259" s="729" t="s">
        <v>5236</v>
      </c>
      <c r="E1259" s="730" t="s">
        <v>3398</v>
      </c>
      <c r="F1259" s="650" t="s">
        <v>3365</v>
      </c>
      <c r="G1259" s="650" t="s">
        <v>3823</v>
      </c>
      <c r="H1259" s="650" t="s">
        <v>597</v>
      </c>
      <c r="I1259" s="650" t="s">
        <v>3999</v>
      </c>
      <c r="J1259" s="650" t="s">
        <v>4000</v>
      </c>
      <c r="K1259" s="650" t="s">
        <v>3826</v>
      </c>
      <c r="L1259" s="651">
        <v>1080</v>
      </c>
      <c r="M1259" s="651">
        <v>4320</v>
      </c>
      <c r="N1259" s="650">
        <v>4</v>
      </c>
      <c r="O1259" s="731">
        <v>4</v>
      </c>
      <c r="P1259" s="651">
        <v>4320</v>
      </c>
      <c r="Q1259" s="666">
        <v>1</v>
      </c>
      <c r="R1259" s="650">
        <v>4</v>
      </c>
      <c r="S1259" s="666">
        <v>1</v>
      </c>
      <c r="T1259" s="731">
        <v>4</v>
      </c>
      <c r="U1259" s="689">
        <v>1</v>
      </c>
    </row>
    <row r="1260" spans="1:21" ht="14.4" customHeight="1" x14ac:dyDescent="0.3">
      <c r="A1260" s="649">
        <v>4</v>
      </c>
      <c r="B1260" s="650" t="s">
        <v>3038</v>
      </c>
      <c r="C1260" s="650">
        <v>89301042</v>
      </c>
      <c r="D1260" s="729" t="s">
        <v>5236</v>
      </c>
      <c r="E1260" s="730" t="s">
        <v>3398</v>
      </c>
      <c r="F1260" s="650" t="s">
        <v>3365</v>
      </c>
      <c r="G1260" s="650" t="s">
        <v>3823</v>
      </c>
      <c r="H1260" s="650" t="s">
        <v>597</v>
      </c>
      <c r="I1260" s="650" t="s">
        <v>4001</v>
      </c>
      <c r="J1260" s="650" t="s">
        <v>4002</v>
      </c>
      <c r="K1260" s="650" t="s">
        <v>2648</v>
      </c>
      <c r="L1260" s="651">
        <v>600</v>
      </c>
      <c r="M1260" s="651">
        <v>9000</v>
      </c>
      <c r="N1260" s="650">
        <v>15</v>
      </c>
      <c r="O1260" s="731">
        <v>12</v>
      </c>
      <c r="P1260" s="651">
        <v>9000</v>
      </c>
      <c r="Q1260" s="666">
        <v>1</v>
      </c>
      <c r="R1260" s="650">
        <v>15</v>
      </c>
      <c r="S1260" s="666">
        <v>1</v>
      </c>
      <c r="T1260" s="731">
        <v>12</v>
      </c>
      <c r="U1260" s="689">
        <v>1</v>
      </c>
    </row>
    <row r="1261" spans="1:21" ht="14.4" customHeight="1" x14ac:dyDescent="0.3">
      <c r="A1261" s="649">
        <v>4</v>
      </c>
      <c r="B1261" s="650" t="s">
        <v>3038</v>
      </c>
      <c r="C1261" s="650">
        <v>89301042</v>
      </c>
      <c r="D1261" s="729" t="s">
        <v>5236</v>
      </c>
      <c r="E1261" s="730" t="s">
        <v>3398</v>
      </c>
      <c r="F1261" s="650" t="s">
        <v>3365</v>
      </c>
      <c r="G1261" s="650" t="s">
        <v>3823</v>
      </c>
      <c r="H1261" s="650" t="s">
        <v>597</v>
      </c>
      <c r="I1261" s="650" t="s">
        <v>4003</v>
      </c>
      <c r="J1261" s="650" t="s">
        <v>4004</v>
      </c>
      <c r="K1261" s="650" t="s">
        <v>3865</v>
      </c>
      <c r="L1261" s="651">
        <v>500</v>
      </c>
      <c r="M1261" s="651">
        <v>3500</v>
      </c>
      <c r="N1261" s="650">
        <v>7</v>
      </c>
      <c r="O1261" s="731">
        <v>4</v>
      </c>
      <c r="P1261" s="651">
        <v>3500</v>
      </c>
      <c r="Q1261" s="666">
        <v>1</v>
      </c>
      <c r="R1261" s="650">
        <v>7</v>
      </c>
      <c r="S1261" s="666">
        <v>1</v>
      </c>
      <c r="T1261" s="731">
        <v>4</v>
      </c>
      <c r="U1261" s="689">
        <v>1</v>
      </c>
    </row>
    <row r="1262" spans="1:21" ht="14.4" customHeight="1" x14ac:dyDescent="0.3">
      <c r="A1262" s="649">
        <v>4</v>
      </c>
      <c r="B1262" s="650" t="s">
        <v>3038</v>
      </c>
      <c r="C1262" s="650">
        <v>89301042</v>
      </c>
      <c r="D1262" s="729" t="s">
        <v>5236</v>
      </c>
      <c r="E1262" s="730" t="s">
        <v>3398</v>
      </c>
      <c r="F1262" s="650" t="s">
        <v>3365</v>
      </c>
      <c r="G1262" s="650" t="s">
        <v>3823</v>
      </c>
      <c r="H1262" s="650" t="s">
        <v>597</v>
      </c>
      <c r="I1262" s="650" t="s">
        <v>4005</v>
      </c>
      <c r="J1262" s="650" t="s">
        <v>4006</v>
      </c>
      <c r="K1262" s="650" t="s">
        <v>2648</v>
      </c>
      <c r="L1262" s="651">
        <v>1000</v>
      </c>
      <c r="M1262" s="651">
        <v>15000</v>
      </c>
      <c r="N1262" s="650">
        <v>15</v>
      </c>
      <c r="O1262" s="731">
        <v>11</v>
      </c>
      <c r="P1262" s="651">
        <v>14000</v>
      </c>
      <c r="Q1262" s="666">
        <v>0.93333333333333335</v>
      </c>
      <c r="R1262" s="650">
        <v>14</v>
      </c>
      <c r="S1262" s="666">
        <v>0.93333333333333335</v>
      </c>
      <c r="T1262" s="731">
        <v>10</v>
      </c>
      <c r="U1262" s="689">
        <v>0.90909090909090906</v>
      </c>
    </row>
    <row r="1263" spans="1:21" ht="14.4" customHeight="1" x14ac:dyDescent="0.3">
      <c r="A1263" s="649">
        <v>4</v>
      </c>
      <c r="B1263" s="650" t="s">
        <v>3038</v>
      </c>
      <c r="C1263" s="650">
        <v>89301042</v>
      </c>
      <c r="D1263" s="729" t="s">
        <v>5236</v>
      </c>
      <c r="E1263" s="730" t="s">
        <v>3398</v>
      </c>
      <c r="F1263" s="650" t="s">
        <v>3365</v>
      </c>
      <c r="G1263" s="650" t="s">
        <v>3823</v>
      </c>
      <c r="H1263" s="650" t="s">
        <v>597</v>
      </c>
      <c r="I1263" s="650" t="s">
        <v>4007</v>
      </c>
      <c r="J1263" s="650" t="s">
        <v>4008</v>
      </c>
      <c r="K1263" s="650" t="s">
        <v>4009</v>
      </c>
      <c r="L1263" s="651">
        <v>3000</v>
      </c>
      <c r="M1263" s="651">
        <v>18000</v>
      </c>
      <c r="N1263" s="650">
        <v>6</v>
      </c>
      <c r="O1263" s="731">
        <v>2</v>
      </c>
      <c r="P1263" s="651">
        <v>18000</v>
      </c>
      <c r="Q1263" s="666">
        <v>1</v>
      </c>
      <c r="R1263" s="650">
        <v>6</v>
      </c>
      <c r="S1263" s="666">
        <v>1</v>
      </c>
      <c r="T1263" s="731">
        <v>2</v>
      </c>
      <c r="U1263" s="689">
        <v>1</v>
      </c>
    </row>
    <row r="1264" spans="1:21" ht="14.4" customHeight="1" x14ac:dyDescent="0.3">
      <c r="A1264" s="649">
        <v>4</v>
      </c>
      <c r="B1264" s="650" t="s">
        <v>3038</v>
      </c>
      <c r="C1264" s="650">
        <v>89301042</v>
      </c>
      <c r="D1264" s="729" t="s">
        <v>5236</v>
      </c>
      <c r="E1264" s="730" t="s">
        <v>3398</v>
      </c>
      <c r="F1264" s="650" t="s">
        <v>3365</v>
      </c>
      <c r="G1264" s="650" t="s">
        <v>3823</v>
      </c>
      <c r="H1264" s="650" t="s">
        <v>597</v>
      </c>
      <c r="I1264" s="650" t="s">
        <v>4010</v>
      </c>
      <c r="J1264" s="650" t="s">
        <v>4008</v>
      </c>
      <c r="K1264" s="650" t="s">
        <v>4011</v>
      </c>
      <c r="L1264" s="651">
        <v>3000</v>
      </c>
      <c r="M1264" s="651">
        <v>3000</v>
      </c>
      <c r="N1264" s="650">
        <v>1</v>
      </c>
      <c r="O1264" s="731">
        <v>1</v>
      </c>
      <c r="P1264" s="651">
        <v>3000</v>
      </c>
      <c r="Q1264" s="666">
        <v>1</v>
      </c>
      <c r="R1264" s="650">
        <v>1</v>
      </c>
      <c r="S1264" s="666">
        <v>1</v>
      </c>
      <c r="T1264" s="731">
        <v>1</v>
      </c>
      <c r="U1264" s="689">
        <v>1</v>
      </c>
    </row>
    <row r="1265" spans="1:21" ht="14.4" customHeight="1" x14ac:dyDescent="0.3">
      <c r="A1265" s="649">
        <v>4</v>
      </c>
      <c r="B1265" s="650" t="s">
        <v>3038</v>
      </c>
      <c r="C1265" s="650">
        <v>89301042</v>
      </c>
      <c r="D1265" s="729" t="s">
        <v>5236</v>
      </c>
      <c r="E1265" s="730" t="s">
        <v>3398</v>
      </c>
      <c r="F1265" s="650" t="s">
        <v>3365</v>
      </c>
      <c r="G1265" s="650" t="s">
        <v>3823</v>
      </c>
      <c r="H1265" s="650" t="s">
        <v>597</v>
      </c>
      <c r="I1265" s="650" t="s">
        <v>4012</v>
      </c>
      <c r="J1265" s="650" t="s">
        <v>4013</v>
      </c>
      <c r="K1265" s="650" t="s">
        <v>4014</v>
      </c>
      <c r="L1265" s="651">
        <v>233.18</v>
      </c>
      <c r="M1265" s="651">
        <v>932.72</v>
      </c>
      <c r="N1265" s="650">
        <v>4</v>
      </c>
      <c r="O1265" s="731">
        <v>2</v>
      </c>
      <c r="P1265" s="651">
        <v>932.72</v>
      </c>
      <c r="Q1265" s="666">
        <v>1</v>
      </c>
      <c r="R1265" s="650">
        <v>4</v>
      </c>
      <c r="S1265" s="666">
        <v>1</v>
      </c>
      <c r="T1265" s="731">
        <v>2</v>
      </c>
      <c r="U1265" s="689">
        <v>1</v>
      </c>
    </row>
    <row r="1266" spans="1:21" ht="14.4" customHeight="1" x14ac:dyDescent="0.3">
      <c r="A1266" s="649">
        <v>4</v>
      </c>
      <c r="B1266" s="650" t="s">
        <v>3038</v>
      </c>
      <c r="C1266" s="650">
        <v>89301042</v>
      </c>
      <c r="D1266" s="729" t="s">
        <v>5236</v>
      </c>
      <c r="E1266" s="730" t="s">
        <v>3398</v>
      </c>
      <c r="F1266" s="650" t="s">
        <v>3365</v>
      </c>
      <c r="G1266" s="650" t="s">
        <v>3823</v>
      </c>
      <c r="H1266" s="650" t="s">
        <v>597</v>
      </c>
      <c r="I1266" s="650" t="s">
        <v>4015</v>
      </c>
      <c r="J1266" s="650" t="s">
        <v>4016</v>
      </c>
      <c r="K1266" s="650" t="s">
        <v>3865</v>
      </c>
      <c r="L1266" s="651">
        <v>300</v>
      </c>
      <c r="M1266" s="651">
        <v>5400</v>
      </c>
      <c r="N1266" s="650">
        <v>18</v>
      </c>
      <c r="O1266" s="731">
        <v>11</v>
      </c>
      <c r="P1266" s="651">
        <v>5400</v>
      </c>
      <c r="Q1266" s="666">
        <v>1</v>
      </c>
      <c r="R1266" s="650">
        <v>18</v>
      </c>
      <c r="S1266" s="666">
        <v>1</v>
      </c>
      <c r="T1266" s="731">
        <v>11</v>
      </c>
      <c r="U1266" s="689">
        <v>1</v>
      </c>
    </row>
    <row r="1267" spans="1:21" ht="14.4" customHeight="1" x14ac:dyDescent="0.3">
      <c r="A1267" s="649">
        <v>4</v>
      </c>
      <c r="B1267" s="650" t="s">
        <v>3038</v>
      </c>
      <c r="C1267" s="650">
        <v>89301042</v>
      </c>
      <c r="D1267" s="729" t="s">
        <v>5236</v>
      </c>
      <c r="E1267" s="730" t="s">
        <v>3398</v>
      </c>
      <c r="F1267" s="650" t="s">
        <v>3365</v>
      </c>
      <c r="G1267" s="650" t="s">
        <v>3823</v>
      </c>
      <c r="H1267" s="650" t="s">
        <v>597</v>
      </c>
      <c r="I1267" s="650" t="s">
        <v>4385</v>
      </c>
      <c r="J1267" s="650" t="s">
        <v>4386</v>
      </c>
      <c r="K1267" s="650" t="s">
        <v>3865</v>
      </c>
      <c r="L1267" s="651">
        <v>300</v>
      </c>
      <c r="M1267" s="651">
        <v>600</v>
      </c>
      <c r="N1267" s="650">
        <v>2</v>
      </c>
      <c r="O1267" s="731">
        <v>1</v>
      </c>
      <c r="P1267" s="651"/>
      <c r="Q1267" s="666">
        <v>0</v>
      </c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4</v>
      </c>
      <c r="B1268" s="650" t="s">
        <v>3038</v>
      </c>
      <c r="C1268" s="650">
        <v>89301042</v>
      </c>
      <c r="D1268" s="729" t="s">
        <v>5236</v>
      </c>
      <c r="E1268" s="730" t="s">
        <v>3398</v>
      </c>
      <c r="F1268" s="650" t="s">
        <v>3365</v>
      </c>
      <c r="G1268" s="650" t="s">
        <v>3823</v>
      </c>
      <c r="H1268" s="650" t="s">
        <v>597</v>
      </c>
      <c r="I1268" s="650" t="s">
        <v>4020</v>
      </c>
      <c r="J1268" s="650" t="s">
        <v>4021</v>
      </c>
      <c r="K1268" s="650" t="s">
        <v>3868</v>
      </c>
      <c r="L1268" s="651">
        <v>193.9</v>
      </c>
      <c r="M1268" s="651">
        <v>193.9</v>
      </c>
      <c r="N1268" s="650">
        <v>1</v>
      </c>
      <c r="O1268" s="731">
        <v>1</v>
      </c>
      <c r="P1268" s="651"/>
      <c r="Q1268" s="666">
        <v>0</v>
      </c>
      <c r="R1268" s="650"/>
      <c r="S1268" s="666">
        <v>0</v>
      </c>
      <c r="T1268" s="731"/>
      <c r="U1268" s="689">
        <v>0</v>
      </c>
    </row>
    <row r="1269" spans="1:21" ht="14.4" customHeight="1" x14ac:dyDescent="0.3">
      <c r="A1269" s="649">
        <v>4</v>
      </c>
      <c r="B1269" s="650" t="s">
        <v>3038</v>
      </c>
      <c r="C1269" s="650">
        <v>89301042</v>
      </c>
      <c r="D1269" s="729" t="s">
        <v>5236</v>
      </c>
      <c r="E1269" s="730" t="s">
        <v>3398</v>
      </c>
      <c r="F1269" s="650" t="s">
        <v>3365</v>
      </c>
      <c r="G1269" s="650" t="s">
        <v>3823</v>
      </c>
      <c r="H1269" s="650" t="s">
        <v>597</v>
      </c>
      <c r="I1269" s="650" t="s">
        <v>4390</v>
      </c>
      <c r="J1269" s="650" t="s">
        <v>4391</v>
      </c>
      <c r="K1269" s="650" t="s">
        <v>4392</v>
      </c>
      <c r="L1269" s="651">
        <v>856.97</v>
      </c>
      <c r="M1269" s="651">
        <v>7712.7300000000005</v>
      </c>
      <c r="N1269" s="650">
        <v>9</v>
      </c>
      <c r="O1269" s="731">
        <v>1</v>
      </c>
      <c r="P1269" s="651">
        <v>7712.7300000000005</v>
      </c>
      <c r="Q1269" s="666">
        <v>1</v>
      </c>
      <c r="R1269" s="650">
        <v>9</v>
      </c>
      <c r="S1269" s="666">
        <v>1</v>
      </c>
      <c r="T1269" s="731">
        <v>1</v>
      </c>
      <c r="U1269" s="689">
        <v>1</v>
      </c>
    </row>
    <row r="1270" spans="1:21" ht="14.4" customHeight="1" x14ac:dyDescent="0.3">
      <c r="A1270" s="649">
        <v>4</v>
      </c>
      <c r="B1270" s="650" t="s">
        <v>3038</v>
      </c>
      <c r="C1270" s="650">
        <v>89301042</v>
      </c>
      <c r="D1270" s="729" t="s">
        <v>5236</v>
      </c>
      <c r="E1270" s="730" t="s">
        <v>3398</v>
      </c>
      <c r="F1270" s="650" t="s">
        <v>3365</v>
      </c>
      <c r="G1270" s="650" t="s">
        <v>3823</v>
      </c>
      <c r="H1270" s="650" t="s">
        <v>597</v>
      </c>
      <c r="I1270" s="650" t="s">
        <v>4025</v>
      </c>
      <c r="J1270" s="650" t="s">
        <v>4026</v>
      </c>
      <c r="K1270" s="650" t="s">
        <v>4027</v>
      </c>
      <c r="L1270" s="651">
        <v>370.4</v>
      </c>
      <c r="M1270" s="651">
        <v>1111.1999999999998</v>
      </c>
      <c r="N1270" s="650">
        <v>3</v>
      </c>
      <c r="O1270" s="731">
        <v>2</v>
      </c>
      <c r="P1270" s="651">
        <v>1111.1999999999998</v>
      </c>
      <c r="Q1270" s="666">
        <v>1</v>
      </c>
      <c r="R1270" s="650">
        <v>3</v>
      </c>
      <c r="S1270" s="666">
        <v>1</v>
      </c>
      <c r="T1270" s="731">
        <v>2</v>
      </c>
      <c r="U1270" s="689">
        <v>1</v>
      </c>
    </row>
    <row r="1271" spans="1:21" ht="14.4" customHeight="1" x14ac:dyDescent="0.3">
      <c r="A1271" s="649">
        <v>4</v>
      </c>
      <c r="B1271" s="650" t="s">
        <v>3038</v>
      </c>
      <c r="C1271" s="650">
        <v>89301042</v>
      </c>
      <c r="D1271" s="729" t="s">
        <v>5236</v>
      </c>
      <c r="E1271" s="730" t="s">
        <v>3398</v>
      </c>
      <c r="F1271" s="650" t="s">
        <v>3365</v>
      </c>
      <c r="G1271" s="650" t="s">
        <v>3823</v>
      </c>
      <c r="H1271" s="650" t="s">
        <v>597</v>
      </c>
      <c r="I1271" s="650" t="s">
        <v>4028</v>
      </c>
      <c r="J1271" s="650" t="s">
        <v>4029</v>
      </c>
      <c r="K1271" s="650" t="s">
        <v>4030</v>
      </c>
      <c r="L1271" s="651">
        <v>453.2</v>
      </c>
      <c r="M1271" s="651">
        <v>906.4</v>
      </c>
      <c r="N1271" s="650">
        <v>2</v>
      </c>
      <c r="O1271" s="731">
        <v>2</v>
      </c>
      <c r="P1271" s="651">
        <v>906.4</v>
      </c>
      <c r="Q1271" s="666">
        <v>1</v>
      </c>
      <c r="R1271" s="650">
        <v>2</v>
      </c>
      <c r="S1271" s="666">
        <v>1</v>
      </c>
      <c r="T1271" s="731">
        <v>2</v>
      </c>
      <c r="U1271" s="689">
        <v>1</v>
      </c>
    </row>
    <row r="1272" spans="1:21" ht="14.4" customHeight="1" x14ac:dyDescent="0.3">
      <c r="A1272" s="649">
        <v>4</v>
      </c>
      <c r="B1272" s="650" t="s">
        <v>3038</v>
      </c>
      <c r="C1272" s="650">
        <v>89301042</v>
      </c>
      <c r="D1272" s="729" t="s">
        <v>5236</v>
      </c>
      <c r="E1272" s="730" t="s">
        <v>3398</v>
      </c>
      <c r="F1272" s="650" t="s">
        <v>3365</v>
      </c>
      <c r="G1272" s="650" t="s">
        <v>3823</v>
      </c>
      <c r="H1272" s="650" t="s">
        <v>597</v>
      </c>
      <c r="I1272" s="650" t="s">
        <v>4393</v>
      </c>
      <c r="J1272" s="650" t="s">
        <v>4394</v>
      </c>
      <c r="K1272" s="650" t="s">
        <v>4395</v>
      </c>
      <c r="L1272" s="651">
        <v>2158.12</v>
      </c>
      <c r="M1272" s="651">
        <v>2158.12</v>
      </c>
      <c r="N1272" s="650">
        <v>1</v>
      </c>
      <c r="O1272" s="731">
        <v>1</v>
      </c>
      <c r="P1272" s="651">
        <v>2158.12</v>
      </c>
      <c r="Q1272" s="666">
        <v>1</v>
      </c>
      <c r="R1272" s="650">
        <v>1</v>
      </c>
      <c r="S1272" s="666">
        <v>1</v>
      </c>
      <c r="T1272" s="731">
        <v>1</v>
      </c>
      <c r="U1272" s="689">
        <v>1</v>
      </c>
    </row>
    <row r="1273" spans="1:21" ht="14.4" customHeight="1" x14ac:dyDescent="0.3">
      <c r="A1273" s="649">
        <v>4</v>
      </c>
      <c r="B1273" s="650" t="s">
        <v>3038</v>
      </c>
      <c r="C1273" s="650">
        <v>89301042</v>
      </c>
      <c r="D1273" s="729" t="s">
        <v>5236</v>
      </c>
      <c r="E1273" s="730" t="s">
        <v>3398</v>
      </c>
      <c r="F1273" s="650" t="s">
        <v>3365</v>
      </c>
      <c r="G1273" s="650" t="s">
        <v>3823</v>
      </c>
      <c r="H1273" s="650" t="s">
        <v>597</v>
      </c>
      <c r="I1273" s="650" t="s">
        <v>4031</v>
      </c>
      <c r="J1273" s="650" t="s">
        <v>4032</v>
      </c>
      <c r="K1273" s="650" t="s">
        <v>4033</v>
      </c>
      <c r="L1273" s="651">
        <v>5343.9</v>
      </c>
      <c r="M1273" s="651">
        <v>58782.899999999994</v>
      </c>
      <c r="N1273" s="650">
        <v>11</v>
      </c>
      <c r="O1273" s="731">
        <v>4</v>
      </c>
      <c r="P1273" s="651">
        <v>58782.899999999994</v>
      </c>
      <c r="Q1273" s="666">
        <v>1</v>
      </c>
      <c r="R1273" s="650">
        <v>11</v>
      </c>
      <c r="S1273" s="666">
        <v>1</v>
      </c>
      <c r="T1273" s="731">
        <v>4</v>
      </c>
      <c r="U1273" s="689">
        <v>1</v>
      </c>
    </row>
    <row r="1274" spans="1:21" ht="14.4" customHeight="1" x14ac:dyDescent="0.3">
      <c r="A1274" s="649">
        <v>4</v>
      </c>
      <c r="B1274" s="650" t="s">
        <v>3038</v>
      </c>
      <c r="C1274" s="650">
        <v>89301042</v>
      </c>
      <c r="D1274" s="729" t="s">
        <v>5236</v>
      </c>
      <c r="E1274" s="730" t="s">
        <v>3398</v>
      </c>
      <c r="F1274" s="650" t="s">
        <v>3365</v>
      </c>
      <c r="G1274" s="650" t="s">
        <v>3823</v>
      </c>
      <c r="H1274" s="650" t="s">
        <v>597</v>
      </c>
      <c r="I1274" s="650" t="s">
        <v>4396</v>
      </c>
      <c r="J1274" s="650" t="s">
        <v>4397</v>
      </c>
      <c r="K1274" s="650" t="s">
        <v>4398</v>
      </c>
      <c r="L1274" s="651">
        <v>2412.9</v>
      </c>
      <c r="M1274" s="651">
        <v>4825.8</v>
      </c>
      <c r="N1274" s="650">
        <v>2</v>
      </c>
      <c r="O1274" s="731">
        <v>1</v>
      </c>
      <c r="P1274" s="651">
        <v>4825.8</v>
      </c>
      <c r="Q1274" s="666">
        <v>1</v>
      </c>
      <c r="R1274" s="650">
        <v>2</v>
      </c>
      <c r="S1274" s="666">
        <v>1</v>
      </c>
      <c r="T1274" s="731">
        <v>1</v>
      </c>
      <c r="U1274" s="689">
        <v>1</v>
      </c>
    </row>
    <row r="1275" spans="1:21" ht="14.4" customHeight="1" x14ac:dyDescent="0.3">
      <c r="A1275" s="649">
        <v>4</v>
      </c>
      <c r="B1275" s="650" t="s">
        <v>3038</v>
      </c>
      <c r="C1275" s="650">
        <v>89301042</v>
      </c>
      <c r="D1275" s="729" t="s">
        <v>5236</v>
      </c>
      <c r="E1275" s="730" t="s">
        <v>3398</v>
      </c>
      <c r="F1275" s="650" t="s">
        <v>3365</v>
      </c>
      <c r="G1275" s="650" t="s">
        <v>3823</v>
      </c>
      <c r="H1275" s="650" t="s">
        <v>597</v>
      </c>
      <c r="I1275" s="650" t="s">
        <v>4034</v>
      </c>
      <c r="J1275" s="650" t="s">
        <v>4035</v>
      </c>
      <c r="K1275" s="650" t="s">
        <v>4036</v>
      </c>
      <c r="L1275" s="651">
        <v>5343.9</v>
      </c>
      <c r="M1275" s="651">
        <v>42751.199999999997</v>
      </c>
      <c r="N1275" s="650">
        <v>8</v>
      </c>
      <c r="O1275" s="731">
        <v>3</v>
      </c>
      <c r="P1275" s="651">
        <v>42751.199999999997</v>
      </c>
      <c r="Q1275" s="666">
        <v>1</v>
      </c>
      <c r="R1275" s="650">
        <v>8</v>
      </c>
      <c r="S1275" s="666">
        <v>1</v>
      </c>
      <c r="T1275" s="731">
        <v>3</v>
      </c>
      <c r="U1275" s="689">
        <v>1</v>
      </c>
    </row>
    <row r="1276" spans="1:21" ht="14.4" customHeight="1" x14ac:dyDescent="0.3">
      <c r="A1276" s="649">
        <v>4</v>
      </c>
      <c r="B1276" s="650" t="s">
        <v>3038</v>
      </c>
      <c r="C1276" s="650">
        <v>89301042</v>
      </c>
      <c r="D1276" s="729" t="s">
        <v>5236</v>
      </c>
      <c r="E1276" s="730" t="s">
        <v>3398</v>
      </c>
      <c r="F1276" s="650" t="s">
        <v>3365</v>
      </c>
      <c r="G1276" s="650" t="s">
        <v>3823</v>
      </c>
      <c r="H1276" s="650" t="s">
        <v>597</v>
      </c>
      <c r="I1276" s="650" t="s">
        <v>4040</v>
      </c>
      <c r="J1276" s="650" t="s">
        <v>4041</v>
      </c>
      <c r="K1276" s="650" t="s">
        <v>4042</v>
      </c>
      <c r="L1276" s="651">
        <v>2284</v>
      </c>
      <c r="M1276" s="651">
        <v>2284</v>
      </c>
      <c r="N1276" s="650">
        <v>1</v>
      </c>
      <c r="O1276" s="731">
        <v>1</v>
      </c>
      <c r="P1276" s="651">
        <v>2284</v>
      </c>
      <c r="Q1276" s="666">
        <v>1</v>
      </c>
      <c r="R1276" s="650">
        <v>1</v>
      </c>
      <c r="S1276" s="666">
        <v>1</v>
      </c>
      <c r="T1276" s="731">
        <v>1</v>
      </c>
      <c r="U1276" s="689">
        <v>1</v>
      </c>
    </row>
    <row r="1277" spans="1:21" ht="14.4" customHeight="1" x14ac:dyDescent="0.3">
      <c r="A1277" s="649">
        <v>4</v>
      </c>
      <c r="B1277" s="650" t="s">
        <v>3038</v>
      </c>
      <c r="C1277" s="650">
        <v>89301042</v>
      </c>
      <c r="D1277" s="729" t="s">
        <v>5236</v>
      </c>
      <c r="E1277" s="730" t="s">
        <v>3398</v>
      </c>
      <c r="F1277" s="650" t="s">
        <v>3365</v>
      </c>
      <c r="G1277" s="650" t="s">
        <v>3823</v>
      </c>
      <c r="H1277" s="650" t="s">
        <v>597</v>
      </c>
      <c r="I1277" s="650" t="s">
        <v>4043</v>
      </c>
      <c r="J1277" s="650" t="s">
        <v>4041</v>
      </c>
      <c r="K1277" s="650" t="s">
        <v>4044</v>
      </c>
      <c r="L1277" s="651">
        <v>2284</v>
      </c>
      <c r="M1277" s="651">
        <v>4568</v>
      </c>
      <c r="N1277" s="650">
        <v>2</v>
      </c>
      <c r="O1277" s="731">
        <v>1</v>
      </c>
      <c r="P1277" s="651">
        <v>4568</v>
      </c>
      <c r="Q1277" s="666">
        <v>1</v>
      </c>
      <c r="R1277" s="650">
        <v>2</v>
      </c>
      <c r="S1277" s="666">
        <v>1</v>
      </c>
      <c r="T1277" s="731">
        <v>1</v>
      </c>
      <c r="U1277" s="689">
        <v>1</v>
      </c>
    </row>
    <row r="1278" spans="1:21" ht="14.4" customHeight="1" x14ac:dyDescent="0.3">
      <c r="A1278" s="649">
        <v>4</v>
      </c>
      <c r="B1278" s="650" t="s">
        <v>3038</v>
      </c>
      <c r="C1278" s="650">
        <v>89301042</v>
      </c>
      <c r="D1278" s="729" t="s">
        <v>5236</v>
      </c>
      <c r="E1278" s="730" t="s">
        <v>3398</v>
      </c>
      <c r="F1278" s="650" t="s">
        <v>3365</v>
      </c>
      <c r="G1278" s="650" t="s">
        <v>3823</v>
      </c>
      <c r="H1278" s="650" t="s">
        <v>597</v>
      </c>
      <c r="I1278" s="650" t="s">
        <v>4045</v>
      </c>
      <c r="J1278" s="650" t="s">
        <v>4046</v>
      </c>
      <c r="K1278" s="650" t="s">
        <v>4047</v>
      </c>
      <c r="L1278" s="651">
        <v>3000</v>
      </c>
      <c r="M1278" s="651">
        <v>6000</v>
      </c>
      <c r="N1278" s="650">
        <v>2</v>
      </c>
      <c r="O1278" s="731">
        <v>1</v>
      </c>
      <c r="P1278" s="651">
        <v>6000</v>
      </c>
      <c r="Q1278" s="666">
        <v>1</v>
      </c>
      <c r="R1278" s="650">
        <v>2</v>
      </c>
      <c r="S1278" s="666">
        <v>1</v>
      </c>
      <c r="T1278" s="731">
        <v>1</v>
      </c>
      <c r="U1278" s="689">
        <v>1</v>
      </c>
    </row>
    <row r="1279" spans="1:21" ht="14.4" customHeight="1" x14ac:dyDescent="0.3">
      <c r="A1279" s="649">
        <v>4</v>
      </c>
      <c r="B1279" s="650" t="s">
        <v>3038</v>
      </c>
      <c r="C1279" s="650">
        <v>89301042</v>
      </c>
      <c r="D1279" s="729" t="s">
        <v>5236</v>
      </c>
      <c r="E1279" s="730" t="s">
        <v>3398</v>
      </c>
      <c r="F1279" s="650" t="s">
        <v>3365</v>
      </c>
      <c r="G1279" s="650" t="s">
        <v>3823</v>
      </c>
      <c r="H1279" s="650" t="s">
        <v>597</v>
      </c>
      <c r="I1279" s="650" t="s">
        <v>4048</v>
      </c>
      <c r="J1279" s="650" t="s">
        <v>4049</v>
      </c>
      <c r="K1279" s="650" t="s">
        <v>4050</v>
      </c>
      <c r="L1279" s="651">
        <v>761.3</v>
      </c>
      <c r="M1279" s="651">
        <v>20555.099999999999</v>
      </c>
      <c r="N1279" s="650">
        <v>27</v>
      </c>
      <c r="O1279" s="731">
        <v>3</v>
      </c>
      <c r="P1279" s="651">
        <v>20555.099999999999</v>
      </c>
      <c r="Q1279" s="666">
        <v>1</v>
      </c>
      <c r="R1279" s="650">
        <v>27</v>
      </c>
      <c r="S1279" s="666">
        <v>1</v>
      </c>
      <c r="T1279" s="731">
        <v>3</v>
      </c>
      <c r="U1279" s="689">
        <v>1</v>
      </c>
    </row>
    <row r="1280" spans="1:21" ht="14.4" customHeight="1" x14ac:dyDescent="0.3">
      <c r="A1280" s="649">
        <v>4</v>
      </c>
      <c r="B1280" s="650" t="s">
        <v>3038</v>
      </c>
      <c r="C1280" s="650">
        <v>89301042</v>
      </c>
      <c r="D1280" s="729" t="s">
        <v>5236</v>
      </c>
      <c r="E1280" s="730" t="s">
        <v>3398</v>
      </c>
      <c r="F1280" s="650" t="s">
        <v>3365</v>
      </c>
      <c r="G1280" s="650" t="s">
        <v>3823</v>
      </c>
      <c r="H1280" s="650" t="s">
        <v>597</v>
      </c>
      <c r="I1280" s="650" t="s">
        <v>4402</v>
      </c>
      <c r="J1280" s="650" t="s">
        <v>4403</v>
      </c>
      <c r="K1280" s="650" t="s">
        <v>4404</v>
      </c>
      <c r="L1280" s="651">
        <v>835.78</v>
      </c>
      <c r="M1280" s="651">
        <v>5014.68</v>
      </c>
      <c r="N1280" s="650">
        <v>6</v>
      </c>
      <c r="O1280" s="731">
        <v>1</v>
      </c>
      <c r="P1280" s="651">
        <v>5014.68</v>
      </c>
      <c r="Q1280" s="666">
        <v>1</v>
      </c>
      <c r="R1280" s="650">
        <v>6</v>
      </c>
      <c r="S1280" s="666">
        <v>1</v>
      </c>
      <c r="T1280" s="731">
        <v>1</v>
      </c>
      <c r="U1280" s="689">
        <v>1</v>
      </c>
    </row>
    <row r="1281" spans="1:21" ht="14.4" customHeight="1" x14ac:dyDescent="0.3">
      <c r="A1281" s="649">
        <v>4</v>
      </c>
      <c r="B1281" s="650" t="s">
        <v>3038</v>
      </c>
      <c r="C1281" s="650">
        <v>89301042</v>
      </c>
      <c r="D1281" s="729" t="s">
        <v>5236</v>
      </c>
      <c r="E1281" s="730" t="s">
        <v>3398</v>
      </c>
      <c r="F1281" s="650" t="s">
        <v>3365</v>
      </c>
      <c r="G1281" s="650" t="s">
        <v>3823</v>
      </c>
      <c r="H1281" s="650" t="s">
        <v>597</v>
      </c>
      <c r="I1281" s="650" t="s">
        <v>4844</v>
      </c>
      <c r="J1281" s="650" t="s">
        <v>4845</v>
      </c>
      <c r="K1281" s="650" t="s">
        <v>4846</v>
      </c>
      <c r="L1281" s="651">
        <v>3053.49</v>
      </c>
      <c r="M1281" s="651">
        <v>12213.96</v>
      </c>
      <c r="N1281" s="650">
        <v>4</v>
      </c>
      <c r="O1281" s="731">
        <v>2</v>
      </c>
      <c r="P1281" s="651">
        <v>12213.96</v>
      </c>
      <c r="Q1281" s="666">
        <v>1</v>
      </c>
      <c r="R1281" s="650">
        <v>4</v>
      </c>
      <c r="S1281" s="666">
        <v>1</v>
      </c>
      <c r="T1281" s="731">
        <v>2</v>
      </c>
      <c r="U1281" s="689">
        <v>1</v>
      </c>
    </row>
    <row r="1282" spans="1:21" ht="14.4" customHeight="1" x14ac:dyDescent="0.3">
      <c r="A1282" s="649">
        <v>4</v>
      </c>
      <c r="B1282" s="650" t="s">
        <v>3038</v>
      </c>
      <c r="C1282" s="650">
        <v>89301042</v>
      </c>
      <c r="D1282" s="729" t="s">
        <v>5236</v>
      </c>
      <c r="E1282" s="730" t="s">
        <v>3398</v>
      </c>
      <c r="F1282" s="650" t="s">
        <v>3365</v>
      </c>
      <c r="G1282" s="650" t="s">
        <v>3823</v>
      </c>
      <c r="H1282" s="650" t="s">
        <v>597</v>
      </c>
      <c r="I1282" s="650" t="s">
        <v>4260</v>
      </c>
      <c r="J1282" s="650" t="s">
        <v>4087</v>
      </c>
      <c r="K1282" s="650" t="s">
        <v>4261</v>
      </c>
      <c r="L1282" s="651">
        <v>957</v>
      </c>
      <c r="M1282" s="651">
        <v>5742</v>
      </c>
      <c r="N1282" s="650">
        <v>6</v>
      </c>
      <c r="O1282" s="731">
        <v>1</v>
      </c>
      <c r="P1282" s="651">
        <v>5742</v>
      </c>
      <c r="Q1282" s="666">
        <v>1</v>
      </c>
      <c r="R1282" s="650">
        <v>6</v>
      </c>
      <c r="S1282" s="666">
        <v>1</v>
      </c>
      <c r="T1282" s="731">
        <v>1</v>
      </c>
      <c r="U1282" s="689">
        <v>1</v>
      </c>
    </row>
    <row r="1283" spans="1:21" ht="14.4" customHeight="1" x14ac:dyDescent="0.3">
      <c r="A1283" s="649">
        <v>4</v>
      </c>
      <c r="B1283" s="650" t="s">
        <v>3038</v>
      </c>
      <c r="C1283" s="650">
        <v>89301042</v>
      </c>
      <c r="D1283" s="729" t="s">
        <v>5236</v>
      </c>
      <c r="E1283" s="730" t="s">
        <v>3398</v>
      </c>
      <c r="F1283" s="650" t="s">
        <v>3365</v>
      </c>
      <c r="G1283" s="650" t="s">
        <v>3823</v>
      </c>
      <c r="H1283" s="650" t="s">
        <v>597</v>
      </c>
      <c r="I1283" s="650" t="s">
        <v>4063</v>
      </c>
      <c r="J1283" s="650" t="s">
        <v>4064</v>
      </c>
      <c r="K1283" s="650" t="s">
        <v>4065</v>
      </c>
      <c r="L1283" s="651">
        <v>198.08</v>
      </c>
      <c r="M1283" s="651">
        <v>1980.8</v>
      </c>
      <c r="N1283" s="650">
        <v>10</v>
      </c>
      <c r="O1283" s="731">
        <v>9</v>
      </c>
      <c r="P1283" s="651">
        <v>1386.56</v>
      </c>
      <c r="Q1283" s="666">
        <v>0.7</v>
      </c>
      <c r="R1283" s="650">
        <v>7</v>
      </c>
      <c r="S1283" s="666">
        <v>0.7</v>
      </c>
      <c r="T1283" s="731">
        <v>7</v>
      </c>
      <c r="U1283" s="689">
        <v>0.77777777777777779</v>
      </c>
    </row>
    <row r="1284" spans="1:21" ht="14.4" customHeight="1" x14ac:dyDescent="0.3">
      <c r="A1284" s="649">
        <v>4</v>
      </c>
      <c r="B1284" s="650" t="s">
        <v>3038</v>
      </c>
      <c r="C1284" s="650">
        <v>89301042</v>
      </c>
      <c r="D1284" s="729" t="s">
        <v>5236</v>
      </c>
      <c r="E1284" s="730" t="s">
        <v>3398</v>
      </c>
      <c r="F1284" s="650" t="s">
        <v>3365</v>
      </c>
      <c r="G1284" s="650" t="s">
        <v>3823</v>
      </c>
      <c r="H1284" s="650" t="s">
        <v>597</v>
      </c>
      <c r="I1284" s="650" t="s">
        <v>4069</v>
      </c>
      <c r="J1284" s="650" t="s">
        <v>4067</v>
      </c>
      <c r="K1284" s="650" t="s">
        <v>4070</v>
      </c>
      <c r="L1284" s="651">
        <v>1500</v>
      </c>
      <c r="M1284" s="651">
        <v>27000</v>
      </c>
      <c r="N1284" s="650">
        <v>18</v>
      </c>
      <c r="O1284" s="731">
        <v>2</v>
      </c>
      <c r="P1284" s="651">
        <v>27000</v>
      </c>
      <c r="Q1284" s="666">
        <v>1</v>
      </c>
      <c r="R1284" s="650">
        <v>18</v>
      </c>
      <c r="S1284" s="666">
        <v>1</v>
      </c>
      <c r="T1284" s="731">
        <v>2</v>
      </c>
      <c r="U1284" s="689">
        <v>1</v>
      </c>
    </row>
    <row r="1285" spans="1:21" ht="14.4" customHeight="1" x14ac:dyDescent="0.3">
      <c r="A1285" s="649">
        <v>4</v>
      </c>
      <c r="B1285" s="650" t="s">
        <v>3038</v>
      </c>
      <c r="C1285" s="650">
        <v>89301042</v>
      </c>
      <c r="D1285" s="729" t="s">
        <v>5236</v>
      </c>
      <c r="E1285" s="730" t="s">
        <v>3398</v>
      </c>
      <c r="F1285" s="650" t="s">
        <v>3365</v>
      </c>
      <c r="G1285" s="650" t="s">
        <v>3823</v>
      </c>
      <c r="H1285" s="650" t="s">
        <v>597</v>
      </c>
      <c r="I1285" s="650" t="s">
        <v>4405</v>
      </c>
      <c r="J1285" s="650" t="s">
        <v>4406</v>
      </c>
      <c r="K1285" s="650" t="s">
        <v>4407</v>
      </c>
      <c r="L1285" s="651">
        <v>5343.9</v>
      </c>
      <c r="M1285" s="651">
        <v>5343.9</v>
      </c>
      <c r="N1285" s="650">
        <v>1</v>
      </c>
      <c r="O1285" s="731">
        <v>1</v>
      </c>
      <c r="P1285" s="651">
        <v>5343.9</v>
      </c>
      <c r="Q1285" s="666">
        <v>1</v>
      </c>
      <c r="R1285" s="650">
        <v>1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4</v>
      </c>
      <c r="B1286" s="650" t="s">
        <v>3038</v>
      </c>
      <c r="C1286" s="650">
        <v>89301042</v>
      </c>
      <c r="D1286" s="729" t="s">
        <v>5236</v>
      </c>
      <c r="E1286" s="730" t="s">
        <v>3398</v>
      </c>
      <c r="F1286" s="650" t="s">
        <v>3365</v>
      </c>
      <c r="G1286" s="650" t="s">
        <v>3823</v>
      </c>
      <c r="H1286" s="650" t="s">
        <v>597</v>
      </c>
      <c r="I1286" s="650" t="s">
        <v>4071</v>
      </c>
      <c r="J1286" s="650" t="s">
        <v>4072</v>
      </c>
      <c r="K1286" s="650" t="s">
        <v>4073</v>
      </c>
      <c r="L1286" s="651">
        <v>159.5</v>
      </c>
      <c r="M1286" s="651">
        <v>2233</v>
      </c>
      <c r="N1286" s="650">
        <v>14</v>
      </c>
      <c r="O1286" s="731">
        <v>8</v>
      </c>
      <c r="P1286" s="651">
        <v>797.5</v>
      </c>
      <c r="Q1286" s="666">
        <v>0.35714285714285715</v>
      </c>
      <c r="R1286" s="650">
        <v>5</v>
      </c>
      <c r="S1286" s="666">
        <v>0.35714285714285715</v>
      </c>
      <c r="T1286" s="731">
        <v>3</v>
      </c>
      <c r="U1286" s="689">
        <v>0.375</v>
      </c>
    </row>
    <row r="1287" spans="1:21" ht="14.4" customHeight="1" x14ac:dyDescent="0.3">
      <c r="A1287" s="649">
        <v>4</v>
      </c>
      <c r="B1287" s="650" t="s">
        <v>3038</v>
      </c>
      <c r="C1287" s="650">
        <v>89301042</v>
      </c>
      <c r="D1287" s="729" t="s">
        <v>5236</v>
      </c>
      <c r="E1287" s="730" t="s">
        <v>3398</v>
      </c>
      <c r="F1287" s="650" t="s">
        <v>3365</v>
      </c>
      <c r="G1287" s="650" t="s">
        <v>3823</v>
      </c>
      <c r="H1287" s="650" t="s">
        <v>597</v>
      </c>
      <c r="I1287" s="650" t="s">
        <v>4408</v>
      </c>
      <c r="J1287" s="650" t="s">
        <v>4409</v>
      </c>
      <c r="K1287" s="650" t="s">
        <v>4410</v>
      </c>
      <c r="L1287" s="651">
        <v>153.5</v>
      </c>
      <c r="M1287" s="651">
        <v>1074.5</v>
      </c>
      <c r="N1287" s="650">
        <v>7</v>
      </c>
      <c r="O1287" s="731">
        <v>5</v>
      </c>
      <c r="P1287" s="651">
        <v>307</v>
      </c>
      <c r="Q1287" s="666">
        <v>0.2857142857142857</v>
      </c>
      <c r="R1287" s="650">
        <v>2</v>
      </c>
      <c r="S1287" s="666">
        <v>0.2857142857142857</v>
      </c>
      <c r="T1287" s="731">
        <v>1</v>
      </c>
      <c r="U1287" s="689">
        <v>0.2</v>
      </c>
    </row>
    <row r="1288" spans="1:21" ht="14.4" customHeight="1" x14ac:dyDescent="0.3">
      <c r="A1288" s="649">
        <v>4</v>
      </c>
      <c r="B1288" s="650" t="s">
        <v>3038</v>
      </c>
      <c r="C1288" s="650">
        <v>89301042</v>
      </c>
      <c r="D1288" s="729" t="s">
        <v>5236</v>
      </c>
      <c r="E1288" s="730" t="s">
        <v>3398</v>
      </c>
      <c r="F1288" s="650" t="s">
        <v>3365</v>
      </c>
      <c r="G1288" s="650" t="s">
        <v>3823</v>
      </c>
      <c r="H1288" s="650" t="s">
        <v>597</v>
      </c>
      <c r="I1288" s="650" t="s">
        <v>4077</v>
      </c>
      <c r="J1288" s="650" t="s">
        <v>3872</v>
      </c>
      <c r="K1288" s="650" t="s">
        <v>4078</v>
      </c>
      <c r="L1288" s="651">
        <v>498.24</v>
      </c>
      <c r="M1288" s="651">
        <v>498.24</v>
      </c>
      <c r="N1288" s="650">
        <v>1</v>
      </c>
      <c r="O1288" s="731">
        <v>1</v>
      </c>
      <c r="P1288" s="651"/>
      <c r="Q1288" s="666">
        <v>0</v>
      </c>
      <c r="R1288" s="650"/>
      <c r="S1288" s="666">
        <v>0</v>
      </c>
      <c r="T1288" s="731"/>
      <c r="U1288" s="689">
        <v>0</v>
      </c>
    </row>
    <row r="1289" spans="1:21" ht="14.4" customHeight="1" x14ac:dyDescent="0.3">
      <c r="A1289" s="649">
        <v>4</v>
      </c>
      <c r="B1289" s="650" t="s">
        <v>3038</v>
      </c>
      <c r="C1289" s="650">
        <v>89301042</v>
      </c>
      <c r="D1289" s="729" t="s">
        <v>5236</v>
      </c>
      <c r="E1289" s="730" t="s">
        <v>3398</v>
      </c>
      <c r="F1289" s="650" t="s">
        <v>3365</v>
      </c>
      <c r="G1289" s="650" t="s">
        <v>3823</v>
      </c>
      <c r="H1289" s="650" t="s">
        <v>597</v>
      </c>
      <c r="I1289" s="650" t="s">
        <v>4411</v>
      </c>
      <c r="J1289" s="650" t="s">
        <v>4101</v>
      </c>
      <c r="K1289" s="650" t="s">
        <v>4167</v>
      </c>
      <c r="L1289" s="651">
        <v>2304</v>
      </c>
      <c r="M1289" s="651">
        <v>20736</v>
      </c>
      <c r="N1289" s="650">
        <v>9</v>
      </c>
      <c r="O1289" s="731">
        <v>1</v>
      </c>
      <c r="P1289" s="651">
        <v>20736</v>
      </c>
      <c r="Q1289" s="666">
        <v>1</v>
      </c>
      <c r="R1289" s="650">
        <v>9</v>
      </c>
      <c r="S1289" s="666">
        <v>1</v>
      </c>
      <c r="T1289" s="731">
        <v>1</v>
      </c>
      <c r="U1289" s="689">
        <v>1</v>
      </c>
    </row>
    <row r="1290" spans="1:21" ht="14.4" customHeight="1" x14ac:dyDescent="0.3">
      <c r="A1290" s="649">
        <v>4</v>
      </c>
      <c r="B1290" s="650" t="s">
        <v>3038</v>
      </c>
      <c r="C1290" s="650">
        <v>89301042</v>
      </c>
      <c r="D1290" s="729" t="s">
        <v>5236</v>
      </c>
      <c r="E1290" s="730" t="s">
        <v>3398</v>
      </c>
      <c r="F1290" s="650" t="s">
        <v>3365</v>
      </c>
      <c r="G1290" s="650" t="s">
        <v>3823</v>
      </c>
      <c r="H1290" s="650" t="s">
        <v>597</v>
      </c>
      <c r="I1290" s="650" t="s">
        <v>4084</v>
      </c>
      <c r="J1290" s="650" t="s">
        <v>3900</v>
      </c>
      <c r="K1290" s="650" t="s">
        <v>4085</v>
      </c>
      <c r="L1290" s="651">
        <v>1000</v>
      </c>
      <c r="M1290" s="651">
        <v>9000</v>
      </c>
      <c r="N1290" s="650">
        <v>9</v>
      </c>
      <c r="O1290" s="731">
        <v>4</v>
      </c>
      <c r="P1290" s="651">
        <v>8000</v>
      </c>
      <c r="Q1290" s="666">
        <v>0.88888888888888884</v>
      </c>
      <c r="R1290" s="650">
        <v>8</v>
      </c>
      <c r="S1290" s="666">
        <v>0.88888888888888884</v>
      </c>
      <c r="T1290" s="731">
        <v>3</v>
      </c>
      <c r="U1290" s="689">
        <v>0.75</v>
      </c>
    </row>
    <row r="1291" spans="1:21" ht="14.4" customHeight="1" x14ac:dyDescent="0.3">
      <c r="A1291" s="649">
        <v>4</v>
      </c>
      <c r="B1291" s="650" t="s">
        <v>3038</v>
      </c>
      <c r="C1291" s="650">
        <v>89301042</v>
      </c>
      <c r="D1291" s="729" t="s">
        <v>5236</v>
      </c>
      <c r="E1291" s="730" t="s">
        <v>3398</v>
      </c>
      <c r="F1291" s="650" t="s">
        <v>3365</v>
      </c>
      <c r="G1291" s="650" t="s">
        <v>3823</v>
      </c>
      <c r="H1291" s="650" t="s">
        <v>597</v>
      </c>
      <c r="I1291" s="650" t="s">
        <v>4089</v>
      </c>
      <c r="J1291" s="650" t="s">
        <v>4090</v>
      </c>
      <c r="K1291" s="650" t="s">
        <v>4091</v>
      </c>
      <c r="L1291" s="651">
        <v>2816</v>
      </c>
      <c r="M1291" s="651">
        <v>16896</v>
      </c>
      <c r="N1291" s="650">
        <v>6</v>
      </c>
      <c r="O1291" s="731">
        <v>1</v>
      </c>
      <c r="P1291" s="651">
        <v>16896</v>
      </c>
      <c r="Q1291" s="666">
        <v>1</v>
      </c>
      <c r="R1291" s="650">
        <v>6</v>
      </c>
      <c r="S1291" s="666">
        <v>1</v>
      </c>
      <c r="T1291" s="731">
        <v>1</v>
      </c>
      <c r="U1291" s="689">
        <v>1</v>
      </c>
    </row>
    <row r="1292" spans="1:21" ht="14.4" customHeight="1" x14ac:dyDescent="0.3">
      <c r="A1292" s="649">
        <v>4</v>
      </c>
      <c r="B1292" s="650" t="s">
        <v>3038</v>
      </c>
      <c r="C1292" s="650">
        <v>89301042</v>
      </c>
      <c r="D1292" s="729" t="s">
        <v>5236</v>
      </c>
      <c r="E1292" s="730" t="s">
        <v>3398</v>
      </c>
      <c r="F1292" s="650" t="s">
        <v>3365</v>
      </c>
      <c r="G1292" s="650" t="s">
        <v>3823</v>
      </c>
      <c r="H1292" s="650" t="s">
        <v>597</v>
      </c>
      <c r="I1292" s="650" t="s">
        <v>4092</v>
      </c>
      <c r="J1292" s="650" t="s">
        <v>4093</v>
      </c>
      <c r="K1292" s="650" t="s">
        <v>4094</v>
      </c>
      <c r="L1292" s="651">
        <v>319</v>
      </c>
      <c r="M1292" s="651">
        <v>957</v>
      </c>
      <c r="N1292" s="650">
        <v>3</v>
      </c>
      <c r="O1292" s="731">
        <v>2</v>
      </c>
      <c r="P1292" s="651">
        <v>957</v>
      </c>
      <c r="Q1292" s="666">
        <v>1</v>
      </c>
      <c r="R1292" s="650">
        <v>3</v>
      </c>
      <c r="S1292" s="666">
        <v>1</v>
      </c>
      <c r="T1292" s="731">
        <v>2</v>
      </c>
      <c r="U1292" s="689">
        <v>1</v>
      </c>
    </row>
    <row r="1293" spans="1:21" ht="14.4" customHeight="1" x14ac:dyDescent="0.3">
      <c r="A1293" s="649">
        <v>4</v>
      </c>
      <c r="B1293" s="650" t="s">
        <v>3038</v>
      </c>
      <c r="C1293" s="650">
        <v>89301042</v>
      </c>
      <c r="D1293" s="729" t="s">
        <v>5236</v>
      </c>
      <c r="E1293" s="730" t="s">
        <v>3398</v>
      </c>
      <c r="F1293" s="650" t="s">
        <v>3365</v>
      </c>
      <c r="G1293" s="650" t="s">
        <v>3823</v>
      </c>
      <c r="H1293" s="650" t="s">
        <v>597</v>
      </c>
      <c r="I1293" s="650" t="s">
        <v>4100</v>
      </c>
      <c r="J1293" s="650" t="s">
        <v>4101</v>
      </c>
      <c r="K1293" s="650" t="s">
        <v>4102</v>
      </c>
      <c r="L1293" s="651">
        <v>1781.3</v>
      </c>
      <c r="M1293" s="651">
        <v>48095.1</v>
      </c>
      <c r="N1293" s="650">
        <v>27</v>
      </c>
      <c r="O1293" s="731">
        <v>4</v>
      </c>
      <c r="P1293" s="651">
        <v>48095.1</v>
      </c>
      <c r="Q1293" s="666">
        <v>1</v>
      </c>
      <c r="R1293" s="650">
        <v>27</v>
      </c>
      <c r="S1293" s="666">
        <v>1</v>
      </c>
      <c r="T1293" s="731">
        <v>4</v>
      </c>
      <c r="U1293" s="689">
        <v>1</v>
      </c>
    </row>
    <row r="1294" spans="1:21" ht="14.4" customHeight="1" x14ac:dyDescent="0.3">
      <c r="A1294" s="649">
        <v>4</v>
      </c>
      <c r="B1294" s="650" t="s">
        <v>3038</v>
      </c>
      <c r="C1294" s="650">
        <v>89301042</v>
      </c>
      <c r="D1294" s="729" t="s">
        <v>5236</v>
      </c>
      <c r="E1294" s="730" t="s">
        <v>3398</v>
      </c>
      <c r="F1294" s="650" t="s">
        <v>3365</v>
      </c>
      <c r="G1294" s="650" t="s">
        <v>3823</v>
      </c>
      <c r="H1294" s="650" t="s">
        <v>597</v>
      </c>
      <c r="I1294" s="650" t="s">
        <v>4103</v>
      </c>
      <c r="J1294" s="650" t="s">
        <v>3960</v>
      </c>
      <c r="K1294" s="650" t="s">
        <v>4104</v>
      </c>
      <c r="L1294" s="651">
        <v>1987.45</v>
      </c>
      <c r="M1294" s="651">
        <v>11924.7</v>
      </c>
      <c r="N1294" s="650">
        <v>6</v>
      </c>
      <c r="O1294" s="731">
        <v>3</v>
      </c>
      <c r="P1294" s="651">
        <v>11924.7</v>
      </c>
      <c r="Q1294" s="666">
        <v>1</v>
      </c>
      <c r="R1294" s="650">
        <v>6</v>
      </c>
      <c r="S1294" s="666">
        <v>1</v>
      </c>
      <c r="T1294" s="731">
        <v>3</v>
      </c>
      <c r="U1294" s="689">
        <v>1</v>
      </c>
    </row>
    <row r="1295" spans="1:21" ht="14.4" customHeight="1" x14ac:dyDescent="0.3">
      <c r="A1295" s="649">
        <v>4</v>
      </c>
      <c r="B1295" s="650" t="s">
        <v>3038</v>
      </c>
      <c r="C1295" s="650">
        <v>89301042</v>
      </c>
      <c r="D1295" s="729" t="s">
        <v>5236</v>
      </c>
      <c r="E1295" s="730" t="s">
        <v>3398</v>
      </c>
      <c r="F1295" s="650" t="s">
        <v>3365</v>
      </c>
      <c r="G1295" s="650" t="s">
        <v>3823</v>
      </c>
      <c r="H1295" s="650" t="s">
        <v>597</v>
      </c>
      <c r="I1295" s="650" t="s">
        <v>4105</v>
      </c>
      <c r="J1295" s="650" t="s">
        <v>3965</v>
      </c>
      <c r="K1295" s="650" t="s">
        <v>4106</v>
      </c>
      <c r="L1295" s="651">
        <v>711.08</v>
      </c>
      <c r="M1295" s="651">
        <v>11377.280000000002</v>
      </c>
      <c r="N1295" s="650">
        <v>16</v>
      </c>
      <c r="O1295" s="731">
        <v>3</v>
      </c>
      <c r="P1295" s="651">
        <v>11377.280000000002</v>
      </c>
      <c r="Q1295" s="666">
        <v>1</v>
      </c>
      <c r="R1295" s="650">
        <v>16</v>
      </c>
      <c r="S1295" s="666">
        <v>1</v>
      </c>
      <c r="T1295" s="731">
        <v>3</v>
      </c>
      <c r="U1295" s="689">
        <v>1</v>
      </c>
    </row>
    <row r="1296" spans="1:21" ht="14.4" customHeight="1" x14ac:dyDescent="0.3">
      <c r="A1296" s="649">
        <v>4</v>
      </c>
      <c r="B1296" s="650" t="s">
        <v>3038</v>
      </c>
      <c r="C1296" s="650">
        <v>89301042</v>
      </c>
      <c r="D1296" s="729" t="s">
        <v>5236</v>
      </c>
      <c r="E1296" s="730" t="s">
        <v>3398</v>
      </c>
      <c r="F1296" s="650" t="s">
        <v>3365</v>
      </c>
      <c r="G1296" s="650" t="s">
        <v>3823</v>
      </c>
      <c r="H1296" s="650" t="s">
        <v>597</v>
      </c>
      <c r="I1296" s="650" t="s">
        <v>4107</v>
      </c>
      <c r="J1296" s="650" t="s">
        <v>4108</v>
      </c>
      <c r="K1296" s="650" t="s">
        <v>4109</v>
      </c>
      <c r="L1296" s="651">
        <v>720</v>
      </c>
      <c r="M1296" s="651">
        <v>1440</v>
      </c>
      <c r="N1296" s="650">
        <v>2</v>
      </c>
      <c r="O1296" s="731">
        <v>2</v>
      </c>
      <c r="P1296" s="651">
        <v>1440</v>
      </c>
      <c r="Q1296" s="666">
        <v>1</v>
      </c>
      <c r="R1296" s="650">
        <v>2</v>
      </c>
      <c r="S1296" s="666">
        <v>1</v>
      </c>
      <c r="T1296" s="731">
        <v>2</v>
      </c>
      <c r="U1296" s="689">
        <v>1</v>
      </c>
    </row>
    <row r="1297" spans="1:21" ht="14.4" customHeight="1" x14ac:dyDescent="0.3">
      <c r="A1297" s="649">
        <v>4</v>
      </c>
      <c r="B1297" s="650" t="s">
        <v>3038</v>
      </c>
      <c r="C1297" s="650">
        <v>89301042</v>
      </c>
      <c r="D1297" s="729" t="s">
        <v>5236</v>
      </c>
      <c r="E1297" s="730" t="s">
        <v>3398</v>
      </c>
      <c r="F1297" s="650" t="s">
        <v>3365</v>
      </c>
      <c r="G1297" s="650" t="s">
        <v>3823</v>
      </c>
      <c r="H1297" s="650" t="s">
        <v>597</v>
      </c>
      <c r="I1297" s="650" t="s">
        <v>4110</v>
      </c>
      <c r="J1297" s="650" t="s">
        <v>4111</v>
      </c>
      <c r="K1297" s="650" t="s">
        <v>4112</v>
      </c>
      <c r="L1297" s="651">
        <v>429.78</v>
      </c>
      <c r="M1297" s="651">
        <v>859.56</v>
      </c>
      <c r="N1297" s="650">
        <v>2</v>
      </c>
      <c r="O1297" s="731">
        <v>1</v>
      </c>
      <c r="P1297" s="651">
        <v>859.56</v>
      </c>
      <c r="Q1297" s="666">
        <v>1</v>
      </c>
      <c r="R1297" s="650">
        <v>2</v>
      </c>
      <c r="S1297" s="666">
        <v>1</v>
      </c>
      <c r="T1297" s="731">
        <v>1</v>
      </c>
      <c r="U1297" s="689">
        <v>1</v>
      </c>
    </row>
    <row r="1298" spans="1:21" ht="14.4" customHeight="1" x14ac:dyDescent="0.3">
      <c r="A1298" s="649">
        <v>4</v>
      </c>
      <c r="B1298" s="650" t="s">
        <v>3038</v>
      </c>
      <c r="C1298" s="650">
        <v>89301042</v>
      </c>
      <c r="D1298" s="729" t="s">
        <v>5236</v>
      </c>
      <c r="E1298" s="730" t="s">
        <v>3398</v>
      </c>
      <c r="F1298" s="650" t="s">
        <v>3365</v>
      </c>
      <c r="G1298" s="650" t="s">
        <v>3823</v>
      </c>
      <c r="H1298" s="650" t="s">
        <v>597</v>
      </c>
      <c r="I1298" s="650" t="s">
        <v>4847</v>
      </c>
      <c r="J1298" s="650" t="s">
        <v>4848</v>
      </c>
      <c r="K1298" s="650" t="s">
        <v>4849</v>
      </c>
      <c r="L1298" s="651">
        <v>835.78</v>
      </c>
      <c r="M1298" s="651">
        <v>5014.68</v>
      </c>
      <c r="N1298" s="650">
        <v>6</v>
      </c>
      <c r="O1298" s="731">
        <v>1</v>
      </c>
      <c r="P1298" s="651">
        <v>5014.68</v>
      </c>
      <c r="Q1298" s="666">
        <v>1</v>
      </c>
      <c r="R1298" s="650">
        <v>6</v>
      </c>
      <c r="S1298" s="666">
        <v>1</v>
      </c>
      <c r="T1298" s="731">
        <v>1</v>
      </c>
      <c r="U1298" s="689">
        <v>1</v>
      </c>
    </row>
    <row r="1299" spans="1:21" ht="14.4" customHeight="1" x14ac:dyDescent="0.3">
      <c r="A1299" s="649">
        <v>4</v>
      </c>
      <c r="B1299" s="650" t="s">
        <v>3038</v>
      </c>
      <c r="C1299" s="650">
        <v>89301042</v>
      </c>
      <c r="D1299" s="729" t="s">
        <v>5236</v>
      </c>
      <c r="E1299" s="730" t="s">
        <v>3398</v>
      </c>
      <c r="F1299" s="650" t="s">
        <v>3365</v>
      </c>
      <c r="G1299" s="650" t="s">
        <v>3823</v>
      </c>
      <c r="H1299" s="650" t="s">
        <v>597</v>
      </c>
      <c r="I1299" s="650" t="s">
        <v>4116</v>
      </c>
      <c r="J1299" s="650" t="s">
        <v>4117</v>
      </c>
      <c r="K1299" s="650" t="s">
        <v>4118</v>
      </c>
      <c r="L1299" s="651">
        <v>3000</v>
      </c>
      <c r="M1299" s="651">
        <v>9000</v>
      </c>
      <c r="N1299" s="650">
        <v>3</v>
      </c>
      <c r="O1299" s="731">
        <v>1</v>
      </c>
      <c r="P1299" s="651">
        <v>9000</v>
      </c>
      <c r="Q1299" s="666">
        <v>1</v>
      </c>
      <c r="R1299" s="650">
        <v>3</v>
      </c>
      <c r="S1299" s="666">
        <v>1</v>
      </c>
      <c r="T1299" s="731">
        <v>1</v>
      </c>
      <c r="U1299" s="689">
        <v>1</v>
      </c>
    </row>
    <row r="1300" spans="1:21" ht="14.4" customHeight="1" x14ac:dyDescent="0.3">
      <c r="A1300" s="649">
        <v>4</v>
      </c>
      <c r="B1300" s="650" t="s">
        <v>3038</v>
      </c>
      <c r="C1300" s="650">
        <v>89301042</v>
      </c>
      <c r="D1300" s="729" t="s">
        <v>5236</v>
      </c>
      <c r="E1300" s="730" t="s">
        <v>3398</v>
      </c>
      <c r="F1300" s="650" t="s">
        <v>3365</v>
      </c>
      <c r="G1300" s="650" t="s">
        <v>3823</v>
      </c>
      <c r="H1300" s="650" t="s">
        <v>597</v>
      </c>
      <c r="I1300" s="650" t="s">
        <v>4119</v>
      </c>
      <c r="J1300" s="650" t="s">
        <v>4117</v>
      </c>
      <c r="K1300" s="650" t="s">
        <v>4120</v>
      </c>
      <c r="L1300" s="651">
        <v>3000</v>
      </c>
      <c r="M1300" s="651">
        <v>3000</v>
      </c>
      <c r="N1300" s="650">
        <v>1</v>
      </c>
      <c r="O1300" s="731">
        <v>1</v>
      </c>
      <c r="P1300" s="651">
        <v>3000</v>
      </c>
      <c r="Q1300" s="666">
        <v>1</v>
      </c>
      <c r="R1300" s="650">
        <v>1</v>
      </c>
      <c r="S1300" s="666">
        <v>1</v>
      </c>
      <c r="T1300" s="731">
        <v>1</v>
      </c>
      <c r="U1300" s="689">
        <v>1</v>
      </c>
    </row>
    <row r="1301" spans="1:21" ht="14.4" customHeight="1" x14ac:dyDescent="0.3">
      <c r="A1301" s="649">
        <v>4</v>
      </c>
      <c r="B1301" s="650" t="s">
        <v>3038</v>
      </c>
      <c r="C1301" s="650">
        <v>89301042</v>
      </c>
      <c r="D1301" s="729" t="s">
        <v>5236</v>
      </c>
      <c r="E1301" s="730" t="s">
        <v>3398</v>
      </c>
      <c r="F1301" s="650" t="s">
        <v>3365</v>
      </c>
      <c r="G1301" s="650" t="s">
        <v>3823</v>
      </c>
      <c r="H1301" s="650" t="s">
        <v>597</v>
      </c>
      <c r="I1301" s="650" t="s">
        <v>4121</v>
      </c>
      <c r="J1301" s="650" t="s">
        <v>4122</v>
      </c>
      <c r="K1301" s="650" t="s">
        <v>3688</v>
      </c>
      <c r="L1301" s="651">
        <v>556.46</v>
      </c>
      <c r="M1301" s="651">
        <v>3895.2200000000003</v>
      </c>
      <c r="N1301" s="650">
        <v>7</v>
      </c>
      <c r="O1301" s="731">
        <v>3</v>
      </c>
      <c r="P1301" s="651">
        <v>3895.2200000000003</v>
      </c>
      <c r="Q1301" s="666">
        <v>1</v>
      </c>
      <c r="R1301" s="650">
        <v>7</v>
      </c>
      <c r="S1301" s="666">
        <v>1</v>
      </c>
      <c r="T1301" s="731">
        <v>3</v>
      </c>
      <c r="U1301" s="689">
        <v>1</v>
      </c>
    </row>
    <row r="1302" spans="1:21" ht="14.4" customHeight="1" x14ac:dyDescent="0.3">
      <c r="A1302" s="649">
        <v>4</v>
      </c>
      <c r="B1302" s="650" t="s">
        <v>3038</v>
      </c>
      <c r="C1302" s="650">
        <v>89301042</v>
      </c>
      <c r="D1302" s="729" t="s">
        <v>5236</v>
      </c>
      <c r="E1302" s="730" t="s">
        <v>3398</v>
      </c>
      <c r="F1302" s="650" t="s">
        <v>3365</v>
      </c>
      <c r="G1302" s="650" t="s">
        <v>3823</v>
      </c>
      <c r="H1302" s="650" t="s">
        <v>597</v>
      </c>
      <c r="I1302" s="650" t="s">
        <v>4123</v>
      </c>
      <c r="J1302" s="650" t="s">
        <v>4124</v>
      </c>
      <c r="K1302" s="650" t="s">
        <v>4125</v>
      </c>
      <c r="L1302" s="651">
        <v>1248</v>
      </c>
      <c r="M1302" s="651">
        <v>17472</v>
      </c>
      <c r="N1302" s="650">
        <v>14</v>
      </c>
      <c r="O1302" s="731">
        <v>1</v>
      </c>
      <c r="P1302" s="651"/>
      <c r="Q1302" s="666">
        <v>0</v>
      </c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4</v>
      </c>
      <c r="B1303" s="650" t="s">
        <v>3038</v>
      </c>
      <c r="C1303" s="650">
        <v>89301042</v>
      </c>
      <c r="D1303" s="729" t="s">
        <v>5236</v>
      </c>
      <c r="E1303" s="730" t="s">
        <v>3398</v>
      </c>
      <c r="F1303" s="650" t="s">
        <v>3365</v>
      </c>
      <c r="G1303" s="650" t="s">
        <v>3823</v>
      </c>
      <c r="H1303" s="650" t="s">
        <v>597</v>
      </c>
      <c r="I1303" s="650" t="s">
        <v>4128</v>
      </c>
      <c r="J1303" s="650" t="s">
        <v>3897</v>
      </c>
      <c r="K1303" s="650" t="s">
        <v>4129</v>
      </c>
      <c r="L1303" s="651">
        <v>2473.21</v>
      </c>
      <c r="M1303" s="651">
        <v>19785.68</v>
      </c>
      <c r="N1303" s="650">
        <v>8</v>
      </c>
      <c r="O1303" s="731">
        <v>3</v>
      </c>
      <c r="P1303" s="651">
        <v>12366.05</v>
      </c>
      <c r="Q1303" s="666">
        <v>0.625</v>
      </c>
      <c r="R1303" s="650">
        <v>5</v>
      </c>
      <c r="S1303" s="666">
        <v>0.625</v>
      </c>
      <c r="T1303" s="731">
        <v>2</v>
      </c>
      <c r="U1303" s="689">
        <v>0.66666666666666663</v>
      </c>
    </row>
    <row r="1304" spans="1:21" ht="14.4" customHeight="1" x14ac:dyDescent="0.3">
      <c r="A1304" s="649">
        <v>4</v>
      </c>
      <c r="B1304" s="650" t="s">
        <v>3038</v>
      </c>
      <c r="C1304" s="650">
        <v>89301042</v>
      </c>
      <c r="D1304" s="729" t="s">
        <v>5236</v>
      </c>
      <c r="E1304" s="730" t="s">
        <v>3398</v>
      </c>
      <c r="F1304" s="650" t="s">
        <v>3365</v>
      </c>
      <c r="G1304" s="650" t="s">
        <v>3823</v>
      </c>
      <c r="H1304" s="650" t="s">
        <v>597</v>
      </c>
      <c r="I1304" s="650" t="s">
        <v>4132</v>
      </c>
      <c r="J1304" s="650" t="s">
        <v>4133</v>
      </c>
      <c r="K1304" s="650" t="s">
        <v>4134</v>
      </c>
      <c r="L1304" s="651">
        <v>4748.2</v>
      </c>
      <c r="M1304" s="651">
        <v>23741</v>
      </c>
      <c r="N1304" s="650">
        <v>5</v>
      </c>
      <c r="O1304" s="731">
        <v>2</v>
      </c>
      <c r="P1304" s="651">
        <v>23741</v>
      </c>
      <c r="Q1304" s="666">
        <v>1</v>
      </c>
      <c r="R1304" s="650">
        <v>5</v>
      </c>
      <c r="S1304" s="666">
        <v>1</v>
      </c>
      <c r="T1304" s="731">
        <v>2</v>
      </c>
      <c r="U1304" s="689">
        <v>1</v>
      </c>
    </row>
    <row r="1305" spans="1:21" ht="14.4" customHeight="1" x14ac:dyDescent="0.3">
      <c r="A1305" s="649">
        <v>4</v>
      </c>
      <c r="B1305" s="650" t="s">
        <v>3038</v>
      </c>
      <c r="C1305" s="650">
        <v>89301042</v>
      </c>
      <c r="D1305" s="729" t="s">
        <v>5236</v>
      </c>
      <c r="E1305" s="730" t="s">
        <v>3398</v>
      </c>
      <c r="F1305" s="650" t="s">
        <v>3365</v>
      </c>
      <c r="G1305" s="650" t="s">
        <v>3823</v>
      </c>
      <c r="H1305" s="650" t="s">
        <v>597</v>
      </c>
      <c r="I1305" s="650" t="s">
        <v>4135</v>
      </c>
      <c r="J1305" s="650" t="s">
        <v>4136</v>
      </c>
      <c r="K1305" s="650" t="s">
        <v>4137</v>
      </c>
      <c r="L1305" s="651">
        <v>1500.3</v>
      </c>
      <c r="M1305" s="651">
        <v>6001.2</v>
      </c>
      <c r="N1305" s="650">
        <v>4</v>
      </c>
      <c r="O1305" s="731">
        <v>1</v>
      </c>
      <c r="P1305" s="651">
        <v>6001.2</v>
      </c>
      <c r="Q1305" s="666">
        <v>1</v>
      </c>
      <c r="R1305" s="650">
        <v>4</v>
      </c>
      <c r="S1305" s="666">
        <v>1</v>
      </c>
      <c r="T1305" s="731">
        <v>1</v>
      </c>
      <c r="U1305" s="689">
        <v>1</v>
      </c>
    </row>
    <row r="1306" spans="1:21" ht="14.4" customHeight="1" x14ac:dyDescent="0.3">
      <c r="A1306" s="649">
        <v>4</v>
      </c>
      <c r="B1306" s="650" t="s">
        <v>3038</v>
      </c>
      <c r="C1306" s="650">
        <v>89301042</v>
      </c>
      <c r="D1306" s="729" t="s">
        <v>5236</v>
      </c>
      <c r="E1306" s="730" t="s">
        <v>3398</v>
      </c>
      <c r="F1306" s="650" t="s">
        <v>3365</v>
      </c>
      <c r="G1306" s="650" t="s">
        <v>3823</v>
      </c>
      <c r="H1306" s="650" t="s">
        <v>597</v>
      </c>
      <c r="I1306" s="650" t="s">
        <v>4138</v>
      </c>
      <c r="J1306" s="650" t="s">
        <v>4139</v>
      </c>
      <c r="K1306" s="650" t="s">
        <v>4140</v>
      </c>
      <c r="L1306" s="651">
        <v>3000</v>
      </c>
      <c r="M1306" s="651">
        <v>9000</v>
      </c>
      <c r="N1306" s="650">
        <v>3</v>
      </c>
      <c r="O1306" s="731">
        <v>1</v>
      </c>
      <c r="P1306" s="651">
        <v>9000</v>
      </c>
      <c r="Q1306" s="666">
        <v>1</v>
      </c>
      <c r="R1306" s="650">
        <v>3</v>
      </c>
      <c r="S1306" s="666">
        <v>1</v>
      </c>
      <c r="T1306" s="731">
        <v>1</v>
      </c>
      <c r="U1306" s="689">
        <v>1</v>
      </c>
    </row>
    <row r="1307" spans="1:21" ht="14.4" customHeight="1" x14ac:dyDescent="0.3">
      <c r="A1307" s="649">
        <v>4</v>
      </c>
      <c r="B1307" s="650" t="s">
        <v>3038</v>
      </c>
      <c r="C1307" s="650">
        <v>89301042</v>
      </c>
      <c r="D1307" s="729" t="s">
        <v>5236</v>
      </c>
      <c r="E1307" s="730" t="s">
        <v>3398</v>
      </c>
      <c r="F1307" s="650" t="s">
        <v>3365</v>
      </c>
      <c r="G1307" s="650" t="s">
        <v>3823</v>
      </c>
      <c r="H1307" s="650" t="s">
        <v>597</v>
      </c>
      <c r="I1307" s="650" t="s">
        <v>4150</v>
      </c>
      <c r="J1307" s="650" t="s">
        <v>4151</v>
      </c>
      <c r="K1307" s="650" t="s">
        <v>4152</v>
      </c>
      <c r="L1307" s="651">
        <v>5343.79</v>
      </c>
      <c r="M1307" s="651">
        <v>10687.58</v>
      </c>
      <c r="N1307" s="650">
        <v>2</v>
      </c>
      <c r="O1307" s="731">
        <v>2</v>
      </c>
      <c r="P1307" s="651">
        <v>5343.79</v>
      </c>
      <c r="Q1307" s="666">
        <v>0.5</v>
      </c>
      <c r="R1307" s="650">
        <v>1</v>
      </c>
      <c r="S1307" s="666">
        <v>0.5</v>
      </c>
      <c r="T1307" s="731">
        <v>1</v>
      </c>
      <c r="U1307" s="689">
        <v>0.5</v>
      </c>
    </row>
    <row r="1308" spans="1:21" ht="14.4" customHeight="1" x14ac:dyDescent="0.3">
      <c r="A1308" s="649">
        <v>4</v>
      </c>
      <c r="B1308" s="650" t="s">
        <v>3038</v>
      </c>
      <c r="C1308" s="650">
        <v>89301042</v>
      </c>
      <c r="D1308" s="729" t="s">
        <v>5236</v>
      </c>
      <c r="E1308" s="730" t="s">
        <v>3398</v>
      </c>
      <c r="F1308" s="650" t="s">
        <v>3365</v>
      </c>
      <c r="G1308" s="650" t="s">
        <v>3823</v>
      </c>
      <c r="H1308" s="650" t="s">
        <v>597</v>
      </c>
      <c r="I1308" s="650" t="s">
        <v>4850</v>
      </c>
      <c r="J1308" s="650" t="s">
        <v>4851</v>
      </c>
      <c r="K1308" s="650" t="s">
        <v>4039</v>
      </c>
      <c r="L1308" s="651">
        <v>1793.43</v>
      </c>
      <c r="M1308" s="651">
        <v>10760.58</v>
      </c>
      <c r="N1308" s="650">
        <v>6</v>
      </c>
      <c r="O1308" s="731">
        <v>1</v>
      </c>
      <c r="P1308" s="651">
        <v>10760.58</v>
      </c>
      <c r="Q1308" s="666">
        <v>1</v>
      </c>
      <c r="R1308" s="650">
        <v>6</v>
      </c>
      <c r="S1308" s="666">
        <v>1</v>
      </c>
      <c r="T1308" s="731">
        <v>1</v>
      </c>
      <c r="U1308" s="689">
        <v>1</v>
      </c>
    </row>
    <row r="1309" spans="1:21" ht="14.4" customHeight="1" x14ac:dyDescent="0.3">
      <c r="A1309" s="649">
        <v>4</v>
      </c>
      <c r="B1309" s="650" t="s">
        <v>3038</v>
      </c>
      <c r="C1309" s="650">
        <v>89301042</v>
      </c>
      <c r="D1309" s="729" t="s">
        <v>5236</v>
      </c>
      <c r="E1309" s="730" t="s">
        <v>3398</v>
      </c>
      <c r="F1309" s="650" t="s">
        <v>3365</v>
      </c>
      <c r="G1309" s="650" t="s">
        <v>3823</v>
      </c>
      <c r="H1309" s="650" t="s">
        <v>597</v>
      </c>
      <c r="I1309" s="650" t="s">
        <v>4852</v>
      </c>
      <c r="J1309" s="650" t="s">
        <v>4853</v>
      </c>
      <c r="K1309" s="650" t="s">
        <v>4854</v>
      </c>
      <c r="L1309" s="651">
        <v>2412.9</v>
      </c>
      <c r="M1309" s="651">
        <v>21716.100000000002</v>
      </c>
      <c r="N1309" s="650">
        <v>9</v>
      </c>
      <c r="O1309" s="731">
        <v>1</v>
      </c>
      <c r="P1309" s="651"/>
      <c r="Q1309" s="666">
        <v>0</v>
      </c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4</v>
      </c>
      <c r="B1310" s="650" t="s">
        <v>3038</v>
      </c>
      <c r="C1310" s="650">
        <v>89301042</v>
      </c>
      <c r="D1310" s="729" t="s">
        <v>5236</v>
      </c>
      <c r="E1310" s="730" t="s">
        <v>3398</v>
      </c>
      <c r="F1310" s="650" t="s">
        <v>3365</v>
      </c>
      <c r="G1310" s="650" t="s">
        <v>3823</v>
      </c>
      <c r="H1310" s="650" t="s">
        <v>597</v>
      </c>
      <c r="I1310" s="650" t="s">
        <v>4855</v>
      </c>
      <c r="J1310" s="650" t="s">
        <v>3949</v>
      </c>
      <c r="K1310" s="650" t="s">
        <v>4856</v>
      </c>
      <c r="L1310" s="651">
        <v>5343.9</v>
      </c>
      <c r="M1310" s="651">
        <v>26719.5</v>
      </c>
      <c r="N1310" s="650">
        <v>5</v>
      </c>
      <c r="O1310" s="731">
        <v>1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4</v>
      </c>
      <c r="B1311" s="650" t="s">
        <v>3038</v>
      </c>
      <c r="C1311" s="650">
        <v>89301042</v>
      </c>
      <c r="D1311" s="729" t="s">
        <v>5236</v>
      </c>
      <c r="E1311" s="730" t="s">
        <v>3399</v>
      </c>
      <c r="F1311" s="650" t="s">
        <v>3363</v>
      </c>
      <c r="G1311" s="650" t="s">
        <v>3419</v>
      </c>
      <c r="H1311" s="650" t="s">
        <v>597</v>
      </c>
      <c r="I1311" s="650" t="s">
        <v>1544</v>
      </c>
      <c r="J1311" s="650" t="s">
        <v>3203</v>
      </c>
      <c r="K1311" s="650" t="s">
        <v>3204</v>
      </c>
      <c r="L1311" s="651">
        <v>333.31</v>
      </c>
      <c r="M1311" s="651">
        <v>333.31</v>
      </c>
      <c r="N1311" s="650">
        <v>1</v>
      </c>
      <c r="O1311" s="731">
        <v>1</v>
      </c>
      <c r="P1311" s="651">
        <v>333.31</v>
      </c>
      <c r="Q1311" s="666">
        <v>1</v>
      </c>
      <c r="R1311" s="650">
        <v>1</v>
      </c>
      <c r="S1311" s="666">
        <v>1</v>
      </c>
      <c r="T1311" s="731">
        <v>1</v>
      </c>
      <c r="U1311" s="689">
        <v>1</v>
      </c>
    </row>
    <row r="1312" spans="1:21" ht="14.4" customHeight="1" x14ac:dyDescent="0.3">
      <c r="A1312" s="649">
        <v>4</v>
      </c>
      <c r="B1312" s="650" t="s">
        <v>3038</v>
      </c>
      <c r="C1312" s="650">
        <v>89301042</v>
      </c>
      <c r="D1312" s="729" t="s">
        <v>5236</v>
      </c>
      <c r="E1312" s="730" t="s">
        <v>3399</v>
      </c>
      <c r="F1312" s="650" t="s">
        <v>3363</v>
      </c>
      <c r="G1312" s="650" t="s">
        <v>3419</v>
      </c>
      <c r="H1312" s="650" t="s">
        <v>597</v>
      </c>
      <c r="I1312" s="650" t="s">
        <v>1544</v>
      </c>
      <c r="J1312" s="650" t="s">
        <v>3203</v>
      </c>
      <c r="K1312" s="650" t="s">
        <v>3204</v>
      </c>
      <c r="L1312" s="651">
        <v>156.86000000000001</v>
      </c>
      <c r="M1312" s="651">
        <v>627.44000000000005</v>
      </c>
      <c r="N1312" s="650">
        <v>4</v>
      </c>
      <c r="O1312" s="731">
        <v>2.5</v>
      </c>
      <c r="P1312" s="651">
        <v>627.44000000000005</v>
      </c>
      <c r="Q1312" s="666">
        <v>1</v>
      </c>
      <c r="R1312" s="650">
        <v>4</v>
      </c>
      <c r="S1312" s="666">
        <v>1</v>
      </c>
      <c r="T1312" s="731">
        <v>2.5</v>
      </c>
      <c r="U1312" s="689">
        <v>1</v>
      </c>
    </row>
    <row r="1313" spans="1:21" ht="14.4" customHeight="1" x14ac:dyDescent="0.3">
      <c r="A1313" s="649">
        <v>4</v>
      </c>
      <c r="B1313" s="650" t="s">
        <v>3038</v>
      </c>
      <c r="C1313" s="650">
        <v>89301042</v>
      </c>
      <c r="D1313" s="729" t="s">
        <v>5236</v>
      </c>
      <c r="E1313" s="730" t="s">
        <v>3399</v>
      </c>
      <c r="F1313" s="650" t="s">
        <v>3363</v>
      </c>
      <c r="G1313" s="650" t="s">
        <v>3555</v>
      </c>
      <c r="H1313" s="650" t="s">
        <v>597</v>
      </c>
      <c r="I1313" s="650" t="s">
        <v>4214</v>
      </c>
      <c r="J1313" s="650" t="s">
        <v>3615</v>
      </c>
      <c r="K1313" s="650" t="s">
        <v>3616</v>
      </c>
      <c r="L1313" s="651">
        <v>0</v>
      </c>
      <c r="M1313" s="651">
        <v>0</v>
      </c>
      <c r="N1313" s="650">
        <v>2</v>
      </c>
      <c r="O1313" s="731">
        <v>1</v>
      </c>
      <c r="P1313" s="651">
        <v>0</v>
      </c>
      <c r="Q1313" s="666"/>
      <c r="R1313" s="650">
        <v>2</v>
      </c>
      <c r="S1313" s="666">
        <v>1</v>
      </c>
      <c r="T1313" s="731">
        <v>1</v>
      </c>
      <c r="U1313" s="689">
        <v>1</v>
      </c>
    </row>
    <row r="1314" spans="1:21" ht="14.4" customHeight="1" x14ac:dyDescent="0.3">
      <c r="A1314" s="649">
        <v>4</v>
      </c>
      <c r="B1314" s="650" t="s">
        <v>3038</v>
      </c>
      <c r="C1314" s="650">
        <v>89301042</v>
      </c>
      <c r="D1314" s="729" t="s">
        <v>5236</v>
      </c>
      <c r="E1314" s="730" t="s">
        <v>3399</v>
      </c>
      <c r="F1314" s="650" t="s">
        <v>3363</v>
      </c>
      <c r="G1314" s="650" t="s">
        <v>3520</v>
      </c>
      <c r="H1314" s="650" t="s">
        <v>1281</v>
      </c>
      <c r="I1314" s="650" t="s">
        <v>2392</v>
      </c>
      <c r="J1314" s="650" t="s">
        <v>2393</v>
      </c>
      <c r="K1314" s="650" t="s">
        <v>3209</v>
      </c>
      <c r="L1314" s="651">
        <v>69.86</v>
      </c>
      <c r="M1314" s="651">
        <v>558.88</v>
      </c>
      <c r="N1314" s="650">
        <v>8</v>
      </c>
      <c r="O1314" s="731">
        <v>1.5</v>
      </c>
      <c r="P1314" s="651">
        <v>558.88</v>
      </c>
      <c r="Q1314" s="666">
        <v>1</v>
      </c>
      <c r="R1314" s="650">
        <v>8</v>
      </c>
      <c r="S1314" s="666">
        <v>1</v>
      </c>
      <c r="T1314" s="731">
        <v>1.5</v>
      </c>
      <c r="U1314" s="689">
        <v>1</v>
      </c>
    </row>
    <row r="1315" spans="1:21" ht="14.4" customHeight="1" x14ac:dyDescent="0.3">
      <c r="A1315" s="649">
        <v>4</v>
      </c>
      <c r="B1315" s="650" t="s">
        <v>3038</v>
      </c>
      <c r="C1315" s="650">
        <v>89301042</v>
      </c>
      <c r="D1315" s="729" t="s">
        <v>5236</v>
      </c>
      <c r="E1315" s="730" t="s">
        <v>3399</v>
      </c>
      <c r="F1315" s="650" t="s">
        <v>3363</v>
      </c>
      <c r="G1315" s="650" t="s">
        <v>3629</v>
      </c>
      <c r="H1315" s="650" t="s">
        <v>597</v>
      </c>
      <c r="I1315" s="650" t="s">
        <v>2549</v>
      </c>
      <c r="J1315" s="650" t="s">
        <v>2550</v>
      </c>
      <c r="K1315" s="650" t="s">
        <v>2551</v>
      </c>
      <c r="L1315" s="651">
        <v>75.36</v>
      </c>
      <c r="M1315" s="651">
        <v>376.79999999999995</v>
      </c>
      <c r="N1315" s="650">
        <v>5</v>
      </c>
      <c r="O1315" s="731">
        <v>4</v>
      </c>
      <c r="P1315" s="651">
        <v>226.07999999999998</v>
      </c>
      <c r="Q1315" s="666">
        <v>0.6</v>
      </c>
      <c r="R1315" s="650">
        <v>3</v>
      </c>
      <c r="S1315" s="666">
        <v>0.6</v>
      </c>
      <c r="T1315" s="731">
        <v>2</v>
      </c>
      <c r="U1315" s="689">
        <v>0.5</v>
      </c>
    </row>
    <row r="1316" spans="1:21" ht="14.4" customHeight="1" x14ac:dyDescent="0.3">
      <c r="A1316" s="649">
        <v>4</v>
      </c>
      <c r="B1316" s="650" t="s">
        <v>3038</v>
      </c>
      <c r="C1316" s="650">
        <v>89301042</v>
      </c>
      <c r="D1316" s="729" t="s">
        <v>5236</v>
      </c>
      <c r="E1316" s="730" t="s">
        <v>3399</v>
      </c>
      <c r="F1316" s="650" t="s">
        <v>3363</v>
      </c>
      <c r="G1316" s="650" t="s">
        <v>3629</v>
      </c>
      <c r="H1316" s="650" t="s">
        <v>597</v>
      </c>
      <c r="I1316" s="650" t="s">
        <v>2549</v>
      </c>
      <c r="J1316" s="650" t="s">
        <v>2550</v>
      </c>
      <c r="K1316" s="650" t="s">
        <v>2551</v>
      </c>
      <c r="L1316" s="651">
        <v>79.400000000000006</v>
      </c>
      <c r="M1316" s="651">
        <v>79.400000000000006</v>
      </c>
      <c r="N1316" s="650">
        <v>1</v>
      </c>
      <c r="O1316" s="731">
        <v>0.5</v>
      </c>
      <c r="P1316" s="651"/>
      <c r="Q1316" s="666">
        <v>0</v>
      </c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4</v>
      </c>
      <c r="B1317" s="650" t="s">
        <v>3038</v>
      </c>
      <c r="C1317" s="650">
        <v>89301042</v>
      </c>
      <c r="D1317" s="729" t="s">
        <v>5236</v>
      </c>
      <c r="E1317" s="730" t="s">
        <v>3399</v>
      </c>
      <c r="F1317" s="650" t="s">
        <v>3363</v>
      </c>
      <c r="G1317" s="650" t="s">
        <v>3749</v>
      </c>
      <c r="H1317" s="650" t="s">
        <v>597</v>
      </c>
      <c r="I1317" s="650" t="s">
        <v>738</v>
      </c>
      <c r="J1317" s="650" t="s">
        <v>739</v>
      </c>
      <c r="K1317" s="650" t="s">
        <v>3154</v>
      </c>
      <c r="L1317" s="651">
        <v>115.3</v>
      </c>
      <c r="M1317" s="651">
        <v>576.5</v>
      </c>
      <c r="N1317" s="650">
        <v>5</v>
      </c>
      <c r="O1317" s="731">
        <v>4.5</v>
      </c>
      <c r="P1317" s="651">
        <v>461.2</v>
      </c>
      <c r="Q1317" s="666">
        <v>0.79999999999999993</v>
      </c>
      <c r="R1317" s="650">
        <v>4</v>
      </c>
      <c r="S1317" s="666">
        <v>0.8</v>
      </c>
      <c r="T1317" s="731">
        <v>3.5</v>
      </c>
      <c r="U1317" s="689">
        <v>0.77777777777777779</v>
      </c>
    </row>
    <row r="1318" spans="1:21" ht="14.4" customHeight="1" x14ac:dyDescent="0.3">
      <c r="A1318" s="649">
        <v>4</v>
      </c>
      <c r="B1318" s="650" t="s">
        <v>3038</v>
      </c>
      <c r="C1318" s="650">
        <v>89301042</v>
      </c>
      <c r="D1318" s="729" t="s">
        <v>5236</v>
      </c>
      <c r="E1318" s="730" t="s">
        <v>3399</v>
      </c>
      <c r="F1318" s="650" t="s">
        <v>3363</v>
      </c>
      <c r="G1318" s="650" t="s">
        <v>4857</v>
      </c>
      <c r="H1318" s="650" t="s">
        <v>597</v>
      </c>
      <c r="I1318" s="650" t="s">
        <v>4858</v>
      </c>
      <c r="J1318" s="650" t="s">
        <v>4859</v>
      </c>
      <c r="K1318" s="650" t="s">
        <v>4860</v>
      </c>
      <c r="L1318" s="651">
        <v>0</v>
      </c>
      <c r="M1318" s="651">
        <v>0</v>
      </c>
      <c r="N1318" s="650">
        <v>2</v>
      </c>
      <c r="O1318" s="731">
        <v>1</v>
      </c>
      <c r="P1318" s="651">
        <v>0</v>
      </c>
      <c r="Q1318" s="666"/>
      <c r="R1318" s="650">
        <v>2</v>
      </c>
      <c r="S1318" s="666">
        <v>1</v>
      </c>
      <c r="T1318" s="731">
        <v>1</v>
      </c>
      <c r="U1318" s="689">
        <v>1</v>
      </c>
    </row>
    <row r="1319" spans="1:21" ht="14.4" customHeight="1" x14ac:dyDescent="0.3">
      <c r="A1319" s="649">
        <v>4</v>
      </c>
      <c r="B1319" s="650" t="s">
        <v>3038</v>
      </c>
      <c r="C1319" s="650">
        <v>89301042</v>
      </c>
      <c r="D1319" s="729" t="s">
        <v>5236</v>
      </c>
      <c r="E1319" s="730" t="s">
        <v>3399</v>
      </c>
      <c r="F1319" s="650" t="s">
        <v>3363</v>
      </c>
      <c r="G1319" s="650" t="s">
        <v>3489</v>
      </c>
      <c r="H1319" s="650" t="s">
        <v>597</v>
      </c>
      <c r="I1319" s="650" t="s">
        <v>1121</v>
      </c>
      <c r="J1319" s="650" t="s">
        <v>3490</v>
      </c>
      <c r="K1319" s="650" t="s">
        <v>3491</v>
      </c>
      <c r="L1319" s="651">
        <v>0</v>
      </c>
      <c r="M1319" s="651">
        <v>0</v>
      </c>
      <c r="N1319" s="650">
        <v>1</v>
      </c>
      <c r="O1319" s="731">
        <v>1</v>
      </c>
      <c r="P1319" s="651"/>
      <c r="Q1319" s="666"/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4</v>
      </c>
      <c r="B1320" s="650" t="s">
        <v>3038</v>
      </c>
      <c r="C1320" s="650">
        <v>89301042</v>
      </c>
      <c r="D1320" s="729" t="s">
        <v>5236</v>
      </c>
      <c r="E1320" s="730" t="s">
        <v>3399</v>
      </c>
      <c r="F1320" s="650" t="s">
        <v>3363</v>
      </c>
      <c r="G1320" s="650" t="s">
        <v>3579</v>
      </c>
      <c r="H1320" s="650" t="s">
        <v>597</v>
      </c>
      <c r="I1320" s="650" t="s">
        <v>3580</v>
      </c>
      <c r="J1320" s="650" t="s">
        <v>934</v>
      </c>
      <c r="K1320" s="650" t="s">
        <v>3581</v>
      </c>
      <c r="L1320" s="651">
        <v>0</v>
      </c>
      <c r="M1320" s="651">
        <v>0</v>
      </c>
      <c r="N1320" s="650">
        <v>1</v>
      </c>
      <c r="O1320" s="731">
        <v>1</v>
      </c>
      <c r="P1320" s="651"/>
      <c r="Q1320" s="666"/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4</v>
      </c>
      <c r="B1321" s="650" t="s">
        <v>3038</v>
      </c>
      <c r="C1321" s="650">
        <v>89301042</v>
      </c>
      <c r="D1321" s="729" t="s">
        <v>5236</v>
      </c>
      <c r="E1321" s="730" t="s">
        <v>3399</v>
      </c>
      <c r="F1321" s="650" t="s">
        <v>3363</v>
      </c>
      <c r="G1321" s="650" t="s">
        <v>3579</v>
      </c>
      <c r="H1321" s="650" t="s">
        <v>597</v>
      </c>
      <c r="I1321" s="650" t="s">
        <v>3605</v>
      </c>
      <c r="J1321" s="650" t="s">
        <v>934</v>
      </c>
      <c r="K1321" s="650" t="s">
        <v>3606</v>
      </c>
      <c r="L1321" s="651">
        <v>0</v>
      </c>
      <c r="M1321" s="651">
        <v>0</v>
      </c>
      <c r="N1321" s="650">
        <v>2</v>
      </c>
      <c r="O1321" s="731">
        <v>0.5</v>
      </c>
      <c r="P1321" s="651">
        <v>0</v>
      </c>
      <c r="Q1321" s="666"/>
      <c r="R1321" s="650">
        <v>2</v>
      </c>
      <c r="S1321" s="666">
        <v>1</v>
      </c>
      <c r="T1321" s="731">
        <v>0.5</v>
      </c>
      <c r="U1321" s="689">
        <v>1</v>
      </c>
    </row>
    <row r="1322" spans="1:21" ht="14.4" customHeight="1" x14ac:dyDescent="0.3">
      <c r="A1322" s="649">
        <v>4</v>
      </c>
      <c r="B1322" s="650" t="s">
        <v>3038</v>
      </c>
      <c r="C1322" s="650">
        <v>89301042</v>
      </c>
      <c r="D1322" s="729" t="s">
        <v>5236</v>
      </c>
      <c r="E1322" s="730" t="s">
        <v>3399</v>
      </c>
      <c r="F1322" s="650" t="s">
        <v>3363</v>
      </c>
      <c r="G1322" s="650" t="s">
        <v>3416</v>
      </c>
      <c r="H1322" s="650" t="s">
        <v>597</v>
      </c>
      <c r="I1322" s="650" t="s">
        <v>1747</v>
      </c>
      <c r="J1322" s="650" t="s">
        <v>1748</v>
      </c>
      <c r="K1322" s="650" t="s">
        <v>3417</v>
      </c>
      <c r="L1322" s="651">
        <v>766.89</v>
      </c>
      <c r="M1322" s="651">
        <v>1533.78</v>
      </c>
      <c r="N1322" s="650">
        <v>2</v>
      </c>
      <c r="O1322" s="731">
        <v>1.5</v>
      </c>
      <c r="P1322" s="651">
        <v>766.89</v>
      </c>
      <c r="Q1322" s="666">
        <v>0.5</v>
      </c>
      <c r="R1322" s="650">
        <v>1</v>
      </c>
      <c r="S1322" s="666">
        <v>0.5</v>
      </c>
      <c r="T1322" s="731">
        <v>0.5</v>
      </c>
      <c r="U1322" s="689">
        <v>0.33333333333333331</v>
      </c>
    </row>
    <row r="1323" spans="1:21" ht="14.4" customHeight="1" x14ac:dyDescent="0.3">
      <c r="A1323" s="649">
        <v>4</v>
      </c>
      <c r="B1323" s="650" t="s">
        <v>3038</v>
      </c>
      <c r="C1323" s="650">
        <v>89301042</v>
      </c>
      <c r="D1323" s="729" t="s">
        <v>5236</v>
      </c>
      <c r="E1323" s="730" t="s">
        <v>3399</v>
      </c>
      <c r="F1323" s="650" t="s">
        <v>3363</v>
      </c>
      <c r="G1323" s="650" t="s">
        <v>3583</v>
      </c>
      <c r="H1323" s="650" t="s">
        <v>1281</v>
      </c>
      <c r="I1323" s="650" t="s">
        <v>4309</v>
      </c>
      <c r="J1323" s="650" t="s">
        <v>2702</v>
      </c>
      <c r="K1323" s="650" t="s">
        <v>4183</v>
      </c>
      <c r="L1323" s="651">
        <v>413.22</v>
      </c>
      <c r="M1323" s="651">
        <v>413.22</v>
      </c>
      <c r="N1323" s="650">
        <v>1</v>
      </c>
      <c r="O1323" s="731">
        <v>1</v>
      </c>
      <c r="P1323" s="651">
        <v>413.22</v>
      </c>
      <c r="Q1323" s="666">
        <v>1</v>
      </c>
      <c r="R1323" s="650">
        <v>1</v>
      </c>
      <c r="S1323" s="666">
        <v>1</v>
      </c>
      <c r="T1323" s="731">
        <v>1</v>
      </c>
      <c r="U1323" s="689">
        <v>1</v>
      </c>
    </row>
    <row r="1324" spans="1:21" ht="14.4" customHeight="1" x14ac:dyDescent="0.3">
      <c r="A1324" s="649">
        <v>4</v>
      </c>
      <c r="B1324" s="650" t="s">
        <v>3038</v>
      </c>
      <c r="C1324" s="650">
        <v>89301042</v>
      </c>
      <c r="D1324" s="729" t="s">
        <v>5236</v>
      </c>
      <c r="E1324" s="730" t="s">
        <v>3399</v>
      </c>
      <c r="F1324" s="650" t="s">
        <v>3363</v>
      </c>
      <c r="G1324" s="650" t="s">
        <v>3727</v>
      </c>
      <c r="H1324" s="650" t="s">
        <v>597</v>
      </c>
      <c r="I1324" s="650" t="s">
        <v>831</v>
      </c>
      <c r="J1324" s="650" t="s">
        <v>832</v>
      </c>
      <c r="K1324" s="650" t="s">
        <v>3728</v>
      </c>
      <c r="L1324" s="651">
        <v>242.93</v>
      </c>
      <c r="M1324" s="651">
        <v>2186.37</v>
      </c>
      <c r="N1324" s="650">
        <v>9</v>
      </c>
      <c r="O1324" s="731">
        <v>9</v>
      </c>
      <c r="P1324" s="651">
        <v>971.72</v>
      </c>
      <c r="Q1324" s="666">
        <v>0.44444444444444448</v>
      </c>
      <c r="R1324" s="650">
        <v>4</v>
      </c>
      <c r="S1324" s="666">
        <v>0.44444444444444442</v>
      </c>
      <c r="T1324" s="731">
        <v>4</v>
      </c>
      <c r="U1324" s="689">
        <v>0.44444444444444442</v>
      </c>
    </row>
    <row r="1325" spans="1:21" ht="14.4" customHeight="1" x14ac:dyDescent="0.3">
      <c r="A1325" s="649">
        <v>4</v>
      </c>
      <c r="B1325" s="650" t="s">
        <v>3038</v>
      </c>
      <c r="C1325" s="650">
        <v>89301042</v>
      </c>
      <c r="D1325" s="729" t="s">
        <v>5236</v>
      </c>
      <c r="E1325" s="730" t="s">
        <v>3399</v>
      </c>
      <c r="F1325" s="650" t="s">
        <v>3363</v>
      </c>
      <c r="G1325" s="650" t="s">
        <v>4316</v>
      </c>
      <c r="H1325" s="650" t="s">
        <v>597</v>
      </c>
      <c r="I1325" s="650" t="s">
        <v>4317</v>
      </c>
      <c r="J1325" s="650" t="s">
        <v>4318</v>
      </c>
      <c r="K1325" s="650" t="s">
        <v>4319</v>
      </c>
      <c r="L1325" s="651">
        <v>108.98</v>
      </c>
      <c r="M1325" s="651">
        <v>1525.72</v>
      </c>
      <c r="N1325" s="650">
        <v>14</v>
      </c>
      <c r="O1325" s="731">
        <v>4</v>
      </c>
      <c r="P1325" s="651">
        <v>435.92</v>
      </c>
      <c r="Q1325" s="666">
        <v>0.2857142857142857</v>
      </c>
      <c r="R1325" s="650">
        <v>4</v>
      </c>
      <c r="S1325" s="666">
        <v>0.2857142857142857</v>
      </c>
      <c r="T1325" s="731">
        <v>1</v>
      </c>
      <c r="U1325" s="689">
        <v>0.25</v>
      </c>
    </row>
    <row r="1326" spans="1:21" ht="14.4" customHeight="1" x14ac:dyDescent="0.3">
      <c r="A1326" s="649">
        <v>4</v>
      </c>
      <c r="B1326" s="650" t="s">
        <v>3038</v>
      </c>
      <c r="C1326" s="650">
        <v>89301042</v>
      </c>
      <c r="D1326" s="729" t="s">
        <v>5236</v>
      </c>
      <c r="E1326" s="730" t="s">
        <v>3399</v>
      </c>
      <c r="F1326" s="650" t="s">
        <v>3363</v>
      </c>
      <c r="G1326" s="650" t="s">
        <v>4498</v>
      </c>
      <c r="H1326" s="650" t="s">
        <v>597</v>
      </c>
      <c r="I1326" s="650" t="s">
        <v>4499</v>
      </c>
      <c r="J1326" s="650" t="s">
        <v>4500</v>
      </c>
      <c r="K1326" s="650" t="s">
        <v>3167</v>
      </c>
      <c r="L1326" s="651">
        <v>64.13</v>
      </c>
      <c r="M1326" s="651">
        <v>64.13</v>
      </c>
      <c r="N1326" s="650">
        <v>1</v>
      </c>
      <c r="O1326" s="731">
        <v>1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4</v>
      </c>
      <c r="B1327" s="650" t="s">
        <v>3038</v>
      </c>
      <c r="C1327" s="650">
        <v>89301042</v>
      </c>
      <c r="D1327" s="729" t="s">
        <v>5236</v>
      </c>
      <c r="E1327" s="730" t="s">
        <v>3399</v>
      </c>
      <c r="F1327" s="650" t="s">
        <v>3363</v>
      </c>
      <c r="G1327" s="650" t="s">
        <v>4242</v>
      </c>
      <c r="H1327" s="650" t="s">
        <v>597</v>
      </c>
      <c r="I1327" s="650" t="s">
        <v>4243</v>
      </c>
      <c r="J1327" s="650" t="s">
        <v>4244</v>
      </c>
      <c r="K1327" s="650" t="s">
        <v>3638</v>
      </c>
      <c r="L1327" s="651">
        <v>49.57</v>
      </c>
      <c r="M1327" s="651">
        <v>99.14</v>
      </c>
      <c r="N1327" s="650">
        <v>2</v>
      </c>
      <c r="O1327" s="731">
        <v>1</v>
      </c>
      <c r="P1327" s="651"/>
      <c r="Q1327" s="666">
        <v>0</v>
      </c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4</v>
      </c>
      <c r="B1328" s="650" t="s">
        <v>3038</v>
      </c>
      <c r="C1328" s="650">
        <v>89301042</v>
      </c>
      <c r="D1328" s="729" t="s">
        <v>5236</v>
      </c>
      <c r="E1328" s="730" t="s">
        <v>3399</v>
      </c>
      <c r="F1328" s="650" t="s">
        <v>3363</v>
      </c>
      <c r="G1328" s="650" t="s">
        <v>4242</v>
      </c>
      <c r="H1328" s="650" t="s">
        <v>597</v>
      </c>
      <c r="I1328" s="650" t="s">
        <v>4861</v>
      </c>
      <c r="J1328" s="650" t="s">
        <v>4244</v>
      </c>
      <c r="K1328" s="650" t="s">
        <v>4862</v>
      </c>
      <c r="L1328" s="651">
        <v>0</v>
      </c>
      <c r="M1328" s="651">
        <v>0</v>
      </c>
      <c r="N1328" s="650">
        <v>1</v>
      </c>
      <c r="O1328" s="731">
        <v>1</v>
      </c>
      <c r="P1328" s="651"/>
      <c r="Q1328" s="666"/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4</v>
      </c>
      <c r="B1329" s="650" t="s">
        <v>3038</v>
      </c>
      <c r="C1329" s="650">
        <v>89301042</v>
      </c>
      <c r="D1329" s="729" t="s">
        <v>5236</v>
      </c>
      <c r="E1329" s="730" t="s">
        <v>3399</v>
      </c>
      <c r="F1329" s="650" t="s">
        <v>3363</v>
      </c>
      <c r="G1329" s="650" t="s">
        <v>3428</v>
      </c>
      <c r="H1329" s="650" t="s">
        <v>597</v>
      </c>
      <c r="I1329" s="650" t="s">
        <v>2361</v>
      </c>
      <c r="J1329" s="650" t="s">
        <v>2362</v>
      </c>
      <c r="K1329" s="650" t="s">
        <v>3549</v>
      </c>
      <c r="L1329" s="651">
        <v>31.54</v>
      </c>
      <c r="M1329" s="651">
        <v>31.54</v>
      </c>
      <c r="N1329" s="650">
        <v>1</v>
      </c>
      <c r="O1329" s="731">
        <v>0.5</v>
      </c>
      <c r="P1329" s="651">
        <v>31.54</v>
      </c>
      <c r="Q1329" s="666">
        <v>1</v>
      </c>
      <c r="R1329" s="650">
        <v>1</v>
      </c>
      <c r="S1329" s="666">
        <v>1</v>
      </c>
      <c r="T1329" s="731">
        <v>0.5</v>
      </c>
      <c r="U1329" s="689">
        <v>1</v>
      </c>
    </row>
    <row r="1330" spans="1:21" ht="14.4" customHeight="1" x14ac:dyDescent="0.3">
      <c r="A1330" s="649">
        <v>4</v>
      </c>
      <c r="B1330" s="650" t="s">
        <v>3038</v>
      </c>
      <c r="C1330" s="650">
        <v>89301042</v>
      </c>
      <c r="D1330" s="729" t="s">
        <v>5236</v>
      </c>
      <c r="E1330" s="730" t="s">
        <v>3399</v>
      </c>
      <c r="F1330" s="650" t="s">
        <v>3363</v>
      </c>
      <c r="G1330" s="650" t="s">
        <v>4863</v>
      </c>
      <c r="H1330" s="650" t="s">
        <v>1281</v>
      </c>
      <c r="I1330" s="650" t="s">
        <v>4864</v>
      </c>
      <c r="J1330" s="650" t="s">
        <v>4865</v>
      </c>
      <c r="K1330" s="650" t="s">
        <v>4866</v>
      </c>
      <c r="L1330" s="651">
        <v>1866.4</v>
      </c>
      <c r="M1330" s="651">
        <v>1866.4</v>
      </c>
      <c r="N1330" s="650">
        <v>1</v>
      </c>
      <c r="O1330" s="731">
        <v>0.5</v>
      </c>
      <c r="P1330" s="651">
        <v>1866.4</v>
      </c>
      <c r="Q1330" s="666">
        <v>1</v>
      </c>
      <c r="R1330" s="650">
        <v>1</v>
      </c>
      <c r="S1330" s="666">
        <v>1</v>
      </c>
      <c r="T1330" s="731">
        <v>0.5</v>
      </c>
      <c r="U1330" s="689">
        <v>1</v>
      </c>
    </row>
    <row r="1331" spans="1:21" ht="14.4" customHeight="1" x14ac:dyDescent="0.3">
      <c r="A1331" s="649">
        <v>4</v>
      </c>
      <c r="B1331" s="650" t="s">
        <v>3038</v>
      </c>
      <c r="C1331" s="650">
        <v>89301042</v>
      </c>
      <c r="D1331" s="729" t="s">
        <v>5236</v>
      </c>
      <c r="E1331" s="730" t="s">
        <v>3399</v>
      </c>
      <c r="F1331" s="650" t="s">
        <v>3363</v>
      </c>
      <c r="G1331" s="650" t="s">
        <v>3456</v>
      </c>
      <c r="H1331" s="650" t="s">
        <v>597</v>
      </c>
      <c r="I1331" s="650" t="s">
        <v>3457</v>
      </c>
      <c r="J1331" s="650" t="s">
        <v>1752</v>
      </c>
      <c r="K1331" s="650" t="s">
        <v>3458</v>
      </c>
      <c r="L1331" s="651">
        <v>0</v>
      </c>
      <c r="M1331" s="651">
        <v>0</v>
      </c>
      <c r="N1331" s="650">
        <v>3</v>
      </c>
      <c r="O1331" s="731">
        <v>1</v>
      </c>
      <c r="P1331" s="651"/>
      <c r="Q1331" s="666"/>
      <c r="R1331" s="650"/>
      <c r="S1331" s="666">
        <v>0</v>
      </c>
      <c r="T1331" s="731"/>
      <c r="U1331" s="689">
        <v>0</v>
      </c>
    </row>
    <row r="1332" spans="1:21" ht="14.4" customHeight="1" x14ac:dyDescent="0.3">
      <c r="A1332" s="649">
        <v>4</v>
      </c>
      <c r="B1332" s="650" t="s">
        <v>3038</v>
      </c>
      <c r="C1332" s="650">
        <v>89301042</v>
      </c>
      <c r="D1332" s="729" t="s">
        <v>5236</v>
      </c>
      <c r="E1332" s="730" t="s">
        <v>3399</v>
      </c>
      <c r="F1332" s="650" t="s">
        <v>3363</v>
      </c>
      <c r="G1332" s="650" t="s">
        <v>4867</v>
      </c>
      <c r="H1332" s="650" t="s">
        <v>597</v>
      </c>
      <c r="I1332" s="650" t="s">
        <v>4868</v>
      </c>
      <c r="J1332" s="650" t="s">
        <v>998</v>
      </c>
      <c r="K1332" s="650" t="s">
        <v>4869</v>
      </c>
      <c r="L1332" s="651">
        <v>77.47</v>
      </c>
      <c r="M1332" s="651">
        <v>77.47</v>
      </c>
      <c r="N1332" s="650">
        <v>1</v>
      </c>
      <c r="O1332" s="731">
        <v>1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4</v>
      </c>
      <c r="B1333" s="650" t="s">
        <v>3038</v>
      </c>
      <c r="C1333" s="650">
        <v>89301042</v>
      </c>
      <c r="D1333" s="729" t="s">
        <v>5236</v>
      </c>
      <c r="E1333" s="730" t="s">
        <v>3399</v>
      </c>
      <c r="F1333" s="650" t="s">
        <v>3363</v>
      </c>
      <c r="G1333" s="650" t="s">
        <v>3767</v>
      </c>
      <c r="H1333" s="650" t="s">
        <v>1281</v>
      </c>
      <c r="I1333" s="650" t="s">
        <v>1296</v>
      </c>
      <c r="J1333" s="650" t="s">
        <v>1297</v>
      </c>
      <c r="K1333" s="650" t="s">
        <v>3234</v>
      </c>
      <c r="L1333" s="651">
        <v>96.63</v>
      </c>
      <c r="M1333" s="651">
        <v>289.89</v>
      </c>
      <c r="N1333" s="650">
        <v>3</v>
      </c>
      <c r="O1333" s="731">
        <v>1</v>
      </c>
      <c r="P1333" s="651"/>
      <c r="Q1333" s="666">
        <v>0</v>
      </c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4</v>
      </c>
      <c r="B1334" s="650" t="s">
        <v>3038</v>
      </c>
      <c r="C1334" s="650">
        <v>89301042</v>
      </c>
      <c r="D1334" s="729" t="s">
        <v>5236</v>
      </c>
      <c r="E1334" s="730" t="s">
        <v>3399</v>
      </c>
      <c r="F1334" s="650" t="s">
        <v>3363</v>
      </c>
      <c r="G1334" s="650" t="s">
        <v>3767</v>
      </c>
      <c r="H1334" s="650" t="s">
        <v>597</v>
      </c>
      <c r="I1334" s="650" t="s">
        <v>2148</v>
      </c>
      <c r="J1334" s="650" t="s">
        <v>1297</v>
      </c>
      <c r="K1334" s="650" t="s">
        <v>3768</v>
      </c>
      <c r="L1334" s="651">
        <v>59.55</v>
      </c>
      <c r="M1334" s="651">
        <v>119.1</v>
      </c>
      <c r="N1334" s="650">
        <v>2</v>
      </c>
      <c r="O1334" s="731">
        <v>1</v>
      </c>
      <c r="P1334" s="651"/>
      <c r="Q1334" s="666">
        <v>0</v>
      </c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4</v>
      </c>
      <c r="B1335" s="650" t="s">
        <v>3038</v>
      </c>
      <c r="C1335" s="650">
        <v>89301042</v>
      </c>
      <c r="D1335" s="729" t="s">
        <v>5236</v>
      </c>
      <c r="E1335" s="730" t="s">
        <v>3399</v>
      </c>
      <c r="F1335" s="650" t="s">
        <v>3363</v>
      </c>
      <c r="G1335" s="650" t="s">
        <v>3459</v>
      </c>
      <c r="H1335" s="650" t="s">
        <v>597</v>
      </c>
      <c r="I1335" s="650" t="s">
        <v>3462</v>
      </c>
      <c r="J1335" s="650" t="s">
        <v>3461</v>
      </c>
      <c r="K1335" s="650" t="s">
        <v>759</v>
      </c>
      <c r="L1335" s="651">
        <v>314.89999999999998</v>
      </c>
      <c r="M1335" s="651">
        <v>2204.3000000000002</v>
      </c>
      <c r="N1335" s="650">
        <v>7</v>
      </c>
      <c r="O1335" s="731">
        <v>3.5</v>
      </c>
      <c r="P1335" s="651">
        <v>2204.3000000000002</v>
      </c>
      <c r="Q1335" s="666">
        <v>1</v>
      </c>
      <c r="R1335" s="650">
        <v>7</v>
      </c>
      <c r="S1335" s="666">
        <v>1</v>
      </c>
      <c r="T1335" s="731">
        <v>3.5</v>
      </c>
      <c r="U1335" s="689">
        <v>1</v>
      </c>
    </row>
    <row r="1336" spans="1:21" ht="14.4" customHeight="1" x14ac:dyDescent="0.3">
      <c r="A1336" s="649">
        <v>4</v>
      </c>
      <c r="B1336" s="650" t="s">
        <v>3038</v>
      </c>
      <c r="C1336" s="650">
        <v>89301042</v>
      </c>
      <c r="D1336" s="729" t="s">
        <v>5236</v>
      </c>
      <c r="E1336" s="730" t="s">
        <v>3399</v>
      </c>
      <c r="F1336" s="650" t="s">
        <v>3363</v>
      </c>
      <c r="G1336" s="650" t="s">
        <v>3459</v>
      </c>
      <c r="H1336" s="650" t="s">
        <v>597</v>
      </c>
      <c r="I1336" s="650" t="s">
        <v>757</v>
      </c>
      <c r="J1336" s="650" t="s">
        <v>758</v>
      </c>
      <c r="K1336" s="650" t="s">
        <v>3513</v>
      </c>
      <c r="L1336" s="651">
        <v>314.89999999999998</v>
      </c>
      <c r="M1336" s="651">
        <v>2204.3000000000002</v>
      </c>
      <c r="N1336" s="650">
        <v>7</v>
      </c>
      <c r="O1336" s="731">
        <v>3.5</v>
      </c>
      <c r="P1336" s="651">
        <v>629.79999999999995</v>
      </c>
      <c r="Q1336" s="666">
        <v>0.28571428571428564</v>
      </c>
      <c r="R1336" s="650">
        <v>2</v>
      </c>
      <c r="S1336" s="666">
        <v>0.2857142857142857</v>
      </c>
      <c r="T1336" s="731">
        <v>1</v>
      </c>
      <c r="U1336" s="689">
        <v>0.2857142857142857</v>
      </c>
    </row>
    <row r="1337" spans="1:21" ht="14.4" customHeight="1" x14ac:dyDescent="0.3">
      <c r="A1337" s="649">
        <v>4</v>
      </c>
      <c r="B1337" s="650" t="s">
        <v>3038</v>
      </c>
      <c r="C1337" s="650">
        <v>89301042</v>
      </c>
      <c r="D1337" s="729" t="s">
        <v>5236</v>
      </c>
      <c r="E1337" s="730" t="s">
        <v>3399</v>
      </c>
      <c r="F1337" s="650" t="s">
        <v>3363</v>
      </c>
      <c r="G1337" s="650" t="s">
        <v>3567</v>
      </c>
      <c r="H1337" s="650" t="s">
        <v>597</v>
      </c>
      <c r="I1337" s="650" t="s">
        <v>722</v>
      </c>
      <c r="J1337" s="650" t="s">
        <v>723</v>
      </c>
      <c r="K1337" s="650" t="s">
        <v>4870</v>
      </c>
      <c r="L1337" s="651">
        <v>0</v>
      </c>
      <c r="M1337" s="651">
        <v>0</v>
      </c>
      <c r="N1337" s="650">
        <v>1</v>
      </c>
      <c r="O1337" s="731">
        <v>1</v>
      </c>
      <c r="P1337" s="651">
        <v>0</v>
      </c>
      <c r="Q1337" s="666"/>
      <c r="R1337" s="650">
        <v>1</v>
      </c>
      <c r="S1337" s="666">
        <v>1</v>
      </c>
      <c r="T1337" s="731">
        <v>1</v>
      </c>
      <c r="U1337" s="689">
        <v>1</v>
      </c>
    </row>
    <row r="1338" spans="1:21" ht="14.4" customHeight="1" x14ac:dyDescent="0.3">
      <c r="A1338" s="649">
        <v>4</v>
      </c>
      <c r="B1338" s="650" t="s">
        <v>3038</v>
      </c>
      <c r="C1338" s="650">
        <v>89301042</v>
      </c>
      <c r="D1338" s="729" t="s">
        <v>5236</v>
      </c>
      <c r="E1338" s="730" t="s">
        <v>3399</v>
      </c>
      <c r="F1338" s="650" t="s">
        <v>3363</v>
      </c>
      <c r="G1338" s="650" t="s">
        <v>3418</v>
      </c>
      <c r="H1338" s="650" t="s">
        <v>597</v>
      </c>
      <c r="I1338" s="650" t="s">
        <v>804</v>
      </c>
      <c r="J1338" s="650" t="s">
        <v>805</v>
      </c>
      <c r="K1338" s="650" t="s">
        <v>806</v>
      </c>
      <c r="L1338" s="651">
        <v>56.69</v>
      </c>
      <c r="M1338" s="651">
        <v>170.07</v>
      </c>
      <c r="N1338" s="650">
        <v>3</v>
      </c>
      <c r="O1338" s="731">
        <v>3</v>
      </c>
      <c r="P1338" s="651">
        <v>56.69</v>
      </c>
      <c r="Q1338" s="666">
        <v>0.33333333333333331</v>
      </c>
      <c r="R1338" s="650">
        <v>1</v>
      </c>
      <c r="S1338" s="666">
        <v>0.33333333333333331</v>
      </c>
      <c r="T1338" s="731">
        <v>1</v>
      </c>
      <c r="U1338" s="689">
        <v>0.33333333333333331</v>
      </c>
    </row>
    <row r="1339" spans="1:21" ht="14.4" customHeight="1" x14ac:dyDescent="0.3">
      <c r="A1339" s="649">
        <v>4</v>
      </c>
      <c r="B1339" s="650" t="s">
        <v>3038</v>
      </c>
      <c r="C1339" s="650">
        <v>89301042</v>
      </c>
      <c r="D1339" s="729" t="s">
        <v>5236</v>
      </c>
      <c r="E1339" s="730" t="s">
        <v>3399</v>
      </c>
      <c r="F1339" s="650" t="s">
        <v>3363</v>
      </c>
      <c r="G1339" s="650" t="s">
        <v>3515</v>
      </c>
      <c r="H1339" s="650" t="s">
        <v>1281</v>
      </c>
      <c r="I1339" s="650" t="s">
        <v>1461</v>
      </c>
      <c r="J1339" s="650" t="s">
        <v>1462</v>
      </c>
      <c r="K1339" s="650" t="s">
        <v>1463</v>
      </c>
      <c r="L1339" s="651">
        <v>140.03</v>
      </c>
      <c r="M1339" s="651">
        <v>1400.3</v>
      </c>
      <c r="N1339" s="650">
        <v>10</v>
      </c>
      <c r="O1339" s="731">
        <v>2.5</v>
      </c>
      <c r="P1339" s="651">
        <v>1120.24</v>
      </c>
      <c r="Q1339" s="666">
        <v>0.8</v>
      </c>
      <c r="R1339" s="650">
        <v>8</v>
      </c>
      <c r="S1339" s="666">
        <v>0.8</v>
      </c>
      <c r="T1339" s="731">
        <v>2</v>
      </c>
      <c r="U1339" s="689">
        <v>0.8</v>
      </c>
    </row>
    <row r="1340" spans="1:21" ht="14.4" customHeight="1" x14ac:dyDescent="0.3">
      <c r="A1340" s="649">
        <v>4</v>
      </c>
      <c r="B1340" s="650" t="s">
        <v>3038</v>
      </c>
      <c r="C1340" s="650">
        <v>89301042</v>
      </c>
      <c r="D1340" s="729" t="s">
        <v>5236</v>
      </c>
      <c r="E1340" s="730" t="s">
        <v>3399</v>
      </c>
      <c r="F1340" s="650" t="s">
        <v>3363</v>
      </c>
      <c r="G1340" s="650" t="s">
        <v>3431</v>
      </c>
      <c r="H1340" s="650" t="s">
        <v>597</v>
      </c>
      <c r="I1340" s="650" t="s">
        <v>2612</v>
      </c>
      <c r="J1340" s="650" t="s">
        <v>2613</v>
      </c>
      <c r="K1340" s="650" t="s">
        <v>3432</v>
      </c>
      <c r="L1340" s="651">
        <v>0</v>
      </c>
      <c r="M1340" s="651">
        <v>0</v>
      </c>
      <c r="N1340" s="650">
        <v>3</v>
      </c>
      <c r="O1340" s="731">
        <v>0.5</v>
      </c>
      <c r="P1340" s="651">
        <v>0</v>
      </c>
      <c r="Q1340" s="666"/>
      <c r="R1340" s="650">
        <v>3</v>
      </c>
      <c r="S1340" s="666">
        <v>1</v>
      </c>
      <c r="T1340" s="731">
        <v>0.5</v>
      </c>
      <c r="U1340" s="689">
        <v>1</v>
      </c>
    </row>
    <row r="1341" spans="1:21" ht="14.4" customHeight="1" x14ac:dyDescent="0.3">
      <c r="A1341" s="649">
        <v>4</v>
      </c>
      <c r="B1341" s="650" t="s">
        <v>3038</v>
      </c>
      <c r="C1341" s="650">
        <v>89301042</v>
      </c>
      <c r="D1341" s="729" t="s">
        <v>5236</v>
      </c>
      <c r="E1341" s="730" t="s">
        <v>3399</v>
      </c>
      <c r="F1341" s="650" t="s">
        <v>3363</v>
      </c>
      <c r="G1341" s="650" t="s">
        <v>3591</v>
      </c>
      <c r="H1341" s="650" t="s">
        <v>597</v>
      </c>
      <c r="I1341" s="650" t="s">
        <v>3789</v>
      </c>
      <c r="J1341" s="650" t="s">
        <v>731</v>
      </c>
      <c r="K1341" s="650" t="s">
        <v>3790</v>
      </c>
      <c r="L1341" s="651">
        <v>0</v>
      </c>
      <c r="M1341" s="651">
        <v>0</v>
      </c>
      <c r="N1341" s="650">
        <v>3</v>
      </c>
      <c r="O1341" s="731">
        <v>0.5</v>
      </c>
      <c r="P1341" s="651">
        <v>0</v>
      </c>
      <c r="Q1341" s="666"/>
      <c r="R1341" s="650">
        <v>3</v>
      </c>
      <c r="S1341" s="666">
        <v>1</v>
      </c>
      <c r="T1341" s="731">
        <v>0.5</v>
      </c>
      <c r="U1341" s="689">
        <v>1</v>
      </c>
    </row>
    <row r="1342" spans="1:21" ht="14.4" customHeight="1" x14ac:dyDescent="0.3">
      <c r="A1342" s="649">
        <v>4</v>
      </c>
      <c r="B1342" s="650" t="s">
        <v>3038</v>
      </c>
      <c r="C1342" s="650">
        <v>89301042</v>
      </c>
      <c r="D1342" s="729" t="s">
        <v>5236</v>
      </c>
      <c r="E1342" s="730" t="s">
        <v>3399</v>
      </c>
      <c r="F1342" s="650" t="s">
        <v>3363</v>
      </c>
      <c r="G1342" s="650" t="s">
        <v>3433</v>
      </c>
      <c r="H1342" s="650" t="s">
        <v>597</v>
      </c>
      <c r="I1342" s="650" t="s">
        <v>3008</v>
      </c>
      <c r="J1342" s="650" t="s">
        <v>1138</v>
      </c>
      <c r="K1342" s="650" t="s">
        <v>3434</v>
      </c>
      <c r="L1342" s="651">
        <v>127.5</v>
      </c>
      <c r="M1342" s="651">
        <v>765</v>
      </c>
      <c r="N1342" s="650">
        <v>6</v>
      </c>
      <c r="O1342" s="731">
        <v>5.5</v>
      </c>
      <c r="P1342" s="651">
        <v>382.5</v>
      </c>
      <c r="Q1342" s="666">
        <v>0.5</v>
      </c>
      <c r="R1342" s="650">
        <v>3</v>
      </c>
      <c r="S1342" s="666">
        <v>0.5</v>
      </c>
      <c r="T1342" s="731">
        <v>2.5</v>
      </c>
      <c r="U1342" s="689">
        <v>0.45454545454545453</v>
      </c>
    </row>
    <row r="1343" spans="1:21" ht="14.4" customHeight="1" x14ac:dyDescent="0.3">
      <c r="A1343" s="649">
        <v>4</v>
      </c>
      <c r="B1343" s="650" t="s">
        <v>3038</v>
      </c>
      <c r="C1343" s="650">
        <v>89301042</v>
      </c>
      <c r="D1343" s="729" t="s">
        <v>5236</v>
      </c>
      <c r="E1343" s="730" t="s">
        <v>3399</v>
      </c>
      <c r="F1343" s="650" t="s">
        <v>3363</v>
      </c>
      <c r="G1343" s="650" t="s">
        <v>3480</v>
      </c>
      <c r="H1343" s="650" t="s">
        <v>597</v>
      </c>
      <c r="I1343" s="650" t="s">
        <v>808</v>
      </c>
      <c r="J1343" s="650" t="s">
        <v>3481</v>
      </c>
      <c r="K1343" s="650" t="s">
        <v>3482</v>
      </c>
      <c r="L1343" s="651">
        <v>0</v>
      </c>
      <c r="M1343" s="651">
        <v>0</v>
      </c>
      <c r="N1343" s="650">
        <v>3</v>
      </c>
      <c r="O1343" s="731">
        <v>1</v>
      </c>
      <c r="P1343" s="651">
        <v>0</v>
      </c>
      <c r="Q1343" s="666"/>
      <c r="R1343" s="650">
        <v>3</v>
      </c>
      <c r="S1343" s="666">
        <v>1</v>
      </c>
      <c r="T1343" s="731">
        <v>1</v>
      </c>
      <c r="U1343" s="689">
        <v>1</v>
      </c>
    </row>
    <row r="1344" spans="1:21" ht="14.4" customHeight="1" x14ac:dyDescent="0.3">
      <c r="A1344" s="649">
        <v>4</v>
      </c>
      <c r="B1344" s="650" t="s">
        <v>3038</v>
      </c>
      <c r="C1344" s="650">
        <v>89301042</v>
      </c>
      <c r="D1344" s="729" t="s">
        <v>5236</v>
      </c>
      <c r="E1344" s="730" t="s">
        <v>3399</v>
      </c>
      <c r="F1344" s="650" t="s">
        <v>3363</v>
      </c>
      <c r="G1344" s="650" t="s">
        <v>3435</v>
      </c>
      <c r="H1344" s="650" t="s">
        <v>597</v>
      </c>
      <c r="I1344" s="650" t="s">
        <v>3436</v>
      </c>
      <c r="J1344" s="650" t="s">
        <v>1606</v>
      </c>
      <c r="K1344" s="650" t="s">
        <v>3437</v>
      </c>
      <c r="L1344" s="651">
        <v>23.46</v>
      </c>
      <c r="M1344" s="651">
        <v>46.92</v>
      </c>
      <c r="N1344" s="650">
        <v>2</v>
      </c>
      <c r="O1344" s="731">
        <v>0.5</v>
      </c>
      <c r="P1344" s="651">
        <v>46.92</v>
      </c>
      <c r="Q1344" s="666">
        <v>1</v>
      </c>
      <c r="R1344" s="650">
        <v>2</v>
      </c>
      <c r="S1344" s="666">
        <v>1</v>
      </c>
      <c r="T1344" s="731">
        <v>0.5</v>
      </c>
      <c r="U1344" s="689">
        <v>1</v>
      </c>
    </row>
    <row r="1345" spans="1:21" ht="14.4" customHeight="1" x14ac:dyDescent="0.3">
      <c r="A1345" s="649">
        <v>4</v>
      </c>
      <c r="B1345" s="650" t="s">
        <v>3038</v>
      </c>
      <c r="C1345" s="650">
        <v>89301042</v>
      </c>
      <c r="D1345" s="729" t="s">
        <v>5236</v>
      </c>
      <c r="E1345" s="730" t="s">
        <v>3399</v>
      </c>
      <c r="F1345" s="650" t="s">
        <v>3363</v>
      </c>
      <c r="G1345" s="650" t="s">
        <v>4871</v>
      </c>
      <c r="H1345" s="650" t="s">
        <v>597</v>
      </c>
      <c r="I1345" s="650" t="s">
        <v>4872</v>
      </c>
      <c r="J1345" s="650" t="s">
        <v>4873</v>
      </c>
      <c r="K1345" s="650" t="s">
        <v>4874</v>
      </c>
      <c r="L1345" s="651">
        <v>153.28</v>
      </c>
      <c r="M1345" s="651">
        <v>306.56</v>
      </c>
      <c r="N1345" s="650">
        <v>2</v>
      </c>
      <c r="O1345" s="731">
        <v>0.5</v>
      </c>
      <c r="P1345" s="651">
        <v>306.56</v>
      </c>
      <c r="Q1345" s="666">
        <v>1</v>
      </c>
      <c r="R1345" s="650">
        <v>2</v>
      </c>
      <c r="S1345" s="666">
        <v>1</v>
      </c>
      <c r="T1345" s="731">
        <v>0.5</v>
      </c>
      <c r="U1345" s="689">
        <v>1</v>
      </c>
    </row>
    <row r="1346" spans="1:21" ht="14.4" customHeight="1" x14ac:dyDescent="0.3">
      <c r="A1346" s="649">
        <v>4</v>
      </c>
      <c r="B1346" s="650" t="s">
        <v>3038</v>
      </c>
      <c r="C1346" s="650">
        <v>89301042</v>
      </c>
      <c r="D1346" s="729" t="s">
        <v>5236</v>
      </c>
      <c r="E1346" s="730" t="s">
        <v>3399</v>
      </c>
      <c r="F1346" s="650" t="s">
        <v>3363</v>
      </c>
      <c r="G1346" s="650" t="s">
        <v>3444</v>
      </c>
      <c r="H1346" s="650" t="s">
        <v>597</v>
      </c>
      <c r="I1346" s="650" t="s">
        <v>4875</v>
      </c>
      <c r="J1346" s="650" t="s">
        <v>4876</v>
      </c>
      <c r="K1346" s="650" t="s">
        <v>4877</v>
      </c>
      <c r="L1346" s="651">
        <v>45.61</v>
      </c>
      <c r="M1346" s="651">
        <v>182.44</v>
      </c>
      <c r="N1346" s="650">
        <v>4</v>
      </c>
      <c r="O1346" s="731">
        <v>0.5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4</v>
      </c>
      <c r="B1347" s="650" t="s">
        <v>3038</v>
      </c>
      <c r="C1347" s="650">
        <v>89301042</v>
      </c>
      <c r="D1347" s="729" t="s">
        <v>5236</v>
      </c>
      <c r="E1347" s="730" t="s">
        <v>3399</v>
      </c>
      <c r="F1347" s="650" t="s">
        <v>3363</v>
      </c>
      <c r="G1347" s="650" t="s">
        <v>3797</v>
      </c>
      <c r="H1347" s="650" t="s">
        <v>597</v>
      </c>
      <c r="I1347" s="650" t="s">
        <v>4878</v>
      </c>
      <c r="J1347" s="650" t="s">
        <v>4879</v>
      </c>
      <c r="K1347" s="650" t="s">
        <v>4599</v>
      </c>
      <c r="L1347" s="651">
        <v>182.92</v>
      </c>
      <c r="M1347" s="651">
        <v>182.92</v>
      </c>
      <c r="N1347" s="650">
        <v>1</v>
      </c>
      <c r="O1347" s="731">
        <v>0.5</v>
      </c>
      <c r="P1347" s="651"/>
      <c r="Q1347" s="666">
        <v>0</v>
      </c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4</v>
      </c>
      <c r="B1348" s="650" t="s">
        <v>3038</v>
      </c>
      <c r="C1348" s="650">
        <v>89301042</v>
      </c>
      <c r="D1348" s="729" t="s">
        <v>5236</v>
      </c>
      <c r="E1348" s="730" t="s">
        <v>3399</v>
      </c>
      <c r="F1348" s="650" t="s">
        <v>3363</v>
      </c>
      <c r="G1348" s="650" t="s">
        <v>3797</v>
      </c>
      <c r="H1348" s="650" t="s">
        <v>597</v>
      </c>
      <c r="I1348" s="650" t="s">
        <v>4880</v>
      </c>
      <c r="J1348" s="650" t="s">
        <v>2672</v>
      </c>
      <c r="K1348" s="650" t="s">
        <v>969</v>
      </c>
      <c r="L1348" s="651">
        <v>154.33000000000001</v>
      </c>
      <c r="M1348" s="651">
        <v>154.33000000000001</v>
      </c>
      <c r="N1348" s="650">
        <v>1</v>
      </c>
      <c r="O1348" s="731">
        <v>0.5</v>
      </c>
      <c r="P1348" s="651"/>
      <c r="Q1348" s="666">
        <v>0</v>
      </c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4</v>
      </c>
      <c r="B1349" s="650" t="s">
        <v>3038</v>
      </c>
      <c r="C1349" s="650">
        <v>89301042</v>
      </c>
      <c r="D1349" s="729" t="s">
        <v>5236</v>
      </c>
      <c r="E1349" s="730" t="s">
        <v>3399</v>
      </c>
      <c r="F1349" s="650" t="s">
        <v>3364</v>
      </c>
      <c r="G1349" s="650" t="s">
        <v>3463</v>
      </c>
      <c r="H1349" s="650" t="s">
        <v>597</v>
      </c>
      <c r="I1349" s="650" t="s">
        <v>3503</v>
      </c>
      <c r="J1349" s="650" t="s">
        <v>3465</v>
      </c>
      <c r="K1349" s="650"/>
      <c r="L1349" s="651">
        <v>0</v>
      </c>
      <c r="M1349" s="651">
        <v>0</v>
      </c>
      <c r="N1349" s="650">
        <v>2</v>
      </c>
      <c r="O1349" s="731">
        <v>2</v>
      </c>
      <c r="P1349" s="651">
        <v>0</v>
      </c>
      <c r="Q1349" s="666"/>
      <c r="R1349" s="650">
        <v>2</v>
      </c>
      <c r="S1349" s="666">
        <v>1</v>
      </c>
      <c r="T1349" s="731">
        <v>2</v>
      </c>
      <c r="U1349" s="689">
        <v>1</v>
      </c>
    </row>
    <row r="1350" spans="1:21" ht="14.4" customHeight="1" x14ac:dyDescent="0.3">
      <c r="A1350" s="649">
        <v>4</v>
      </c>
      <c r="B1350" s="650" t="s">
        <v>3038</v>
      </c>
      <c r="C1350" s="650">
        <v>89301042</v>
      </c>
      <c r="D1350" s="729" t="s">
        <v>5236</v>
      </c>
      <c r="E1350" s="730" t="s">
        <v>3399</v>
      </c>
      <c r="F1350" s="650" t="s">
        <v>3364</v>
      </c>
      <c r="G1350" s="650" t="s">
        <v>3463</v>
      </c>
      <c r="H1350" s="650" t="s">
        <v>597</v>
      </c>
      <c r="I1350" s="650" t="s">
        <v>4881</v>
      </c>
      <c r="J1350" s="650" t="s">
        <v>3465</v>
      </c>
      <c r="K1350" s="650"/>
      <c r="L1350" s="651">
        <v>0</v>
      </c>
      <c r="M1350" s="651">
        <v>0</v>
      </c>
      <c r="N1350" s="650">
        <v>1</v>
      </c>
      <c r="O1350" s="731">
        <v>1</v>
      </c>
      <c r="P1350" s="651"/>
      <c r="Q1350" s="666"/>
      <c r="R1350" s="650"/>
      <c r="S1350" s="666">
        <v>0</v>
      </c>
      <c r="T1350" s="731"/>
      <c r="U1350" s="689">
        <v>0</v>
      </c>
    </row>
    <row r="1351" spans="1:21" ht="14.4" customHeight="1" x14ac:dyDescent="0.3">
      <c r="A1351" s="649">
        <v>4</v>
      </c>
      <c r="B1351" s="650" t="s">
        <v>3038</v>
      </c>
      <c r="C1351" s="650">
        <v>89301042</v>
      </c>
      <c r="D1351" s="729" t="s">
        <v>5236</v>
      </c>
      <c r="E1351" s="730" t="s">
        <v>3399</v>
      </c>
      <c r="F1351" s="650" t="s">
        <v>3364</v>
      </c>
      <c r="G1351" s="650" t="s">
        <v>3463</v>
      </c>
      <c r="H1351" s="650" t="s">
        <v>597</v>
      </c>
      <c r="I1351" s="650" t="s">
        <v>3464</v>
      </c>
      <c r="J1351" s="650" t="s">
        <v>3465</v>
      </c>
      <c r="K1351" s="650"/>
      <c r="L1351" s="651">
        <v>0</v>
      </c>
      <c r="M1351" s="651">
        <v>0</v>
      </c>
      <c r="N1351" s="650">
        <v>1</v>
      </c>
      <c r="O1351" s="731">
        <v>0.5</v>
      </c>
      <c r="P1351" s="651">
        <v>0</v>
      </c>
      <c r="Q1351" s="666"/>
      <c r="R1351" s="650">
        <v>1</v>
      </c>
      <c r="S1351" s="666">
        <v>1</v>
      </c>
      <c r="T1351" s="731">
        <v>0.5</v>
      </c>
      <c r="U1351" s="689">
        <v>1</v>
      </c>
    </row>
    <row r="1352" spans="1:21" ht="14.4" customHeight="1" x14ac:dyDescent="0.3">
      <c r="A1352" s="649">
        <v>4</v>
      </c>
      <c r="B1352" s="650" t="s">
        <v>3038</v>
      </c>
      <c r="C1352" s="650">
        <v>89301042</v>
      </c>
      <c r="D1352" s="729" t="s">
        <v>5236</v>
      </c>
      <c r="E1352" s="730" t="s">
        <v>3399</v>
      </c>
      <c r="F1352" s="650" t="s">
        <v>3365</v>
      </c>
      <c r="G1352" s="650" t="s">
        <v>3678</v>
      </c>
      <c r="H1352" s="650" t="s">
        <v>597</v>
      </c>
      <c r="I1352" s="650" t="s">
        <v>3679</v>
      </c>
      <c r="J1352" s="650" t="s">
        <v>3807</v>
      </c>
      <c r="K1352" s="650" t="s">
        <v>3808</v>
      </c>
      <c r="L1352" s="651">
        <v>410</v>
      </c>
      <c r="M1352" s="651">
        <v>2050</v>
      </c>
      <c r="N1352" s="650">
        <v>5</v>
      </c>
      <c r="O1352" s="731">
        <v>5</v>
      </c>
      <c r="P1352" s="651">
        <v>1640</v>
      </c>
      <c r="Q1352" s="666">
        <v>0.8</v>
      </c>
      <c r="R1352" s="650">
        <v>4</v>
      </c>
      <c r="S1352" s="666">
        <v>0.8</v>
      </c>
      <c r="T1352" s="731">
        <v>4</v>
      </c>
      <c r="U1352" s="689">
        <v>0.8</v>
      </c>
    </row>
    <row r="1353" spans="1:21" ht="14.4" customHeight="1" x14ac:dyDescent="0.3">
      <c r="A1353" s="649">
        <v>4</v>
      </c>
      <c r="B1353" s="650" t="s">
        <v>3038</v>
      </c>
      <c r="C1353" s="650">
        <v>89301042</v>
      </c>
      <c r="D1353" s="729" t="s">
        <v>5236</v>
      </c>
      <c r="E1353" s="730" t="s">
        <v>3399</v>
      </c>
      <c r="F1353" s="650" t="s">
        <v>3365</v>
      </c>
      <c r="G1353" s="650" t="s">
        <v>3678</v>
      </c>
      <c r="H1353" s="650" t="s">
        <v>597</v>
      </c>
      <c r="I1353" s="650" t="s">
        <v>3679</v>
      </c>
      <c r="J1353" s="650" t="s">
        <v>3680</v>
      </c>
      <c r="K1353" s="650" t="s">
        <v>3681</v>
      </c>
      <c r="L1353" s="651">
        <v>410</v>
      </c>
      <c r="M1353" s="651">
        <v>9020</v>
      </c>
      <c r="N1353" s="650">
        <v>22</v>
      </c>
      <c r="O1353" s="731">
        <v>22</v>
      </c>
      <c r="P1353" s="651">
        <v>8200</v>
      </c>
      <c r="Q1353" s="666">
        <v>0.90909090909090906</v>
      </c>
      <c r="R1353" s="650">
        <v>20</v>
      </c>
      <c r="S1353" s="666">
        <v>0.90909090909090906</v>
      </c>
      <c r="T1353" s="731">
        <v>20</v>
      </c>
      <c r="U1353" s="689">
        <v>0.90909090909090906</v>
      </c>
    </row>
    <row r="1354" spans="1:21" ht="14.4" customHeight="1" x14ac:dyDescent="0.3">
      <c r="A1354" s="649">
        <v>4</v>
      </c>
      <c r="B1354" s="650" t="s">
        <v>3038</v>
      </c>
      <c r="C1354" s="650">
        <v>89301042</v>
      </c>
      <c r="D1354" s="729" t="s">
        <v>5236</v>
      </c>
      <c r="E1354" s="730" t="s">
        <v>3399</v>
      </c>
      <c r="F1354" s="650" t="s">
        <v>3365</v>
      </c>
      <c r="G1354" s="650" t="s">
        <v>3678</v>
      </c>
      <c r="H1354" s="650" t="s">
        <v>597</v>
      </c>
      <c r="I1354" s="650" t="s">
        <v>3809</v>
      </c>
      <c r="J1354" s="650" t="s">
        <v>3812</v>
      </c>
      <c r="K1354" s="650" t="s">
        <v>3813</v>
      </c>
      <c r="L1354" s="651">
        <v>566</v>
      </c>
      <c r="M1354" s="651">
        <v>1132</v>
      </c>
      <c r="N1354" s="650">
        <v>2</v>
      </c>
      <c r="O1354" s="731">
        <v>2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4</v>
      </c>
      <c r="B1355" s="650" t="s">
        <v>3038</v>
      </c>
      <c r="C1355" s="650">
        <v>89301042</v>
      </c>
      <c r="D1355" s="729" t="s">
        <v>5236</v>
      </c>
      <c r="E1355" s="730" t="s">
        <v>3399</v>
      </c>
      <c r="F1355" s="650" t="s">
        <v>3365</v>
      </c>
      <c r="G1355" s="650" t="s">
        <v>3682</v>
      </c>
      <c r="H1355" s="650" t="s">
        <v>597</v>
      </c>
      <c r="I1355" s="650" t="s">
        <v>3692</v>
      </c>
      <c r="J1355" s="650" t="s">
        <v>3690</v>
      </c>
      <c r="K1355" s="650" t="s">
        <v>3693</v>
      </c>
      <c r="L1355" s="651">
        <v>200</v>
      </c>
      <c r="M1355" s="651">
        <v>2400</v>
      </c>
      <c r="N1355" s="650">
        <v>12</v>
      </c>
      <c r="O1355" s="731">
        <v>5</v>
      </c>
      <c r="P1355" s="651">
        <v>2200</v>
      </c>
      <c r="Q1355" s="666">
        <v>0.91666666666666663</v>
      </c>
      <c r="R1355" s="650">
        <v>11</v>
      </c>
      <c r="S1355" s="666">
        <v>0.91666666666666663</v>
      </c>
      <c r="T1355" s="731">
        <v>4</v>
      </c>
      <c r="U1355" s="689">
        <v>0.8</v>
      </c>
    </row>
    <row r="1356" spans="1:21" ht="14.4" customHeight="1" x14ac:dyDescent="0.3">
      <c r="A1356" s="649">
        <v>4</v>
      </c>
      <c r="B1356" s="650" t="s">
        <v>3038</v>
      </c>
      <c r="C1356" s="650">
        <v>89301042</v>
      </c>
      <c r="D1356" s="729" t="s">
        <v>5236</v>
      </c>
      <c r="E1356" s="730" t="s">
        <v>3399</v>
      </c>
      <c r="F1356" s="650" t="s">
        <v>3365</v>
      </c>
      <c r="G1356" s="650" t="s">
        <v>3682</v>
      </c>
      <c r="H1356" s="650" t="s">
        <v>597</v>
      </c>
      <c r="I1356" s="650" t="s">
        <v>3694</v>
      </c>
      <c r="J1356" s="650" t="s">
        <v>3695</v>
      </c>
      <c r="K1356" s="650" t="s">
        <v>3696</v>
      </c>
      <c r="L1356" s="651">
        <v>120</v>
      </c>
      <c r="M1356" s="651">
        <v>240</v>
      </c>
      <c r="N1356" s="650">
        <v>2</v>
      </c>
      <c r="O1356" s="731">
        <v>1</v>
      </c>
      <c r="P1356" s="651">
        <v>240</v>
      </c>
      <c r="Q1356" s="666">
        <v>1</v>
      </c>
      <c r="R1356" s="650">
        <v>2</v>
      </c>
      <c r="S1356" s="666">
        <v>1</v>
      </c>
      <c r="T1356" s="731">
        <v>1</v>
      </c>
      <c r="U1356" s="689">
        <v>1</v>
      </c>
    </row>
    <row r="1357" spans="1:21" ht="14.4" customHeight="1" x14ac:dyDescent="0.3">
      <c r="A1357" s="649">
        <v>4</v>
      </c>
      <c r="B1357" s="650" t="s">
        <v>3038</v>
      </c>
      <c r="C1357" s="650">
        <v>89301042</v>
      </c>
      <c r="D1357" s="729" t="s">
        <v>5236</v>
      </c>
      <c r="E1357" s="730" t="s">
        <v>3399</v>
      </c>
      <c r="F1357" s="650" t="s">
        <v>3365</v>
      </c>
      <c r="G1357" s="650" t="s">
        <v>3466</v>
      </c>
      <c r="H1357" s="650" t="s">
        <v>597</v>
      </c>
      <c r="I1357" s="650" t="s">
        <v>4882</v>
      </c>
      <c r="J1357" s="650" t="s">
        <v>4883</v>
      </c>
      <c r="K1357" s="650"/>
      <c r="L1357" s="651">
        <v>500</v>
      </c>
      <c r="M1357" s="651">
        <v>500</v>
      </c>
      <c r="N1357" s="650">
        <v>1</v>
      </c>
      <c r="O1357" s="731">
        <v>1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4</v>
      </c>
      <c r="B1358" s="650" t="s">
        <v>3038</v>
      </c>
      <c r="C1358" s="650">
        <v>89301042</v>
      </c>
      <c r="D1358" s="729" t="s">
        <v>5236</v>
      </c>
      <c r="E1358" s="730" t="s">
        <v>3399</v>
      </c>
      <c r="F1358" s="650" t="s">
        <v>3365</v>
      </c>
      <c r="G1358" s="650" t="s">
        <v>3466</v>
      </c>
      <c r="H1358" s="650" t="s">
        <v>597</v>
      </c>
      <c r="I1358" s="650" t="s">
        <v>3607</v>
      </c>
      <c r="J1358" s="650" t="s">
        <v>3608</v>
      </c>
      <c r="K1358" s="650" t="s">
        <v>3609</v>
      </c>
      <c r="L1358" s="651">
        <v>900</v>
      </c>
      <c r="M1358" s="651">
        <v>4500</v>
      </c>
      <c r="N1358" s="650">
        <v>5</v>
      </c>
      <c r="O1358" s="731">
        <v>5</v>
      </c>
      <c r="P1358" s="651">
        <v>3600</v>
      </c>
      <c r="Q1358" s="666">
        <v>0.8</v>
      </c>
      <c r="R1358" s="650">
        <v>4</v>
      </c>
      <c r="S1358" s="666">
        <v>0.8</v>
      </c>
      <c r="T1358" s="731">
        <v>4</v>
      </c>
      <c r="U1358" s="689">
        <v>0.8</v>
      </c>
    </row>
    <row r="1359" spans="1:21" ht="14.4" customHeight="1" x14ac:dyDescent="0.3">
      <c r="A1359" s="649">
        <v>4</v>
      </c>
      <c r="B1359" s="650" t="s">
        <v>3038</v>
      </c>
      <c r="C1359" s="650">
        <v>89301042</v>
      </c>
      <c r="D1359" s="729" t="s">
        <v>5236</v>
      </c>
      <c r="E1359" s="730" t="s">
        <v>3399</v>
      </c>
      <c r="F1359" s="650" t="s">
        <v>3365</v>
      </c>
      <c r="G1359" s="650" t="s">
        <v>3466</v>
      </c>
      <c r="H1359" s="650" t="s">
        <v>597</v>
      </c>
      <c r="I1359" s="650" t="s">
        <v>3716</v>
      </c>
      <c r="J1359" s="650" t="s">
        <v>3717</v>
      </c>
      <c r="K1359" s="650" t="s">
        <v>3718</v>
      </c>
      <c r="L1359" s="651">
        <v>378.48</v>
      </c>
      <c r="M1359" s="651">
        <v>756.96</v>
      </c>
      <c r="N1359" s="650">
        <v>2</v>
      </c>
      <c r="O1359" s="731">
        <v>2</v>
      </c>
      <c r="P1359" s="651">
        <v>756.96</v>
      </c>
      <c r="Q1359" s="666">
        <v>1</v>
      </c>
      <c r="R1359" s="650">
        <v>2</v>
      </c>
      <c r="S1359" s="666">
        <v>1</v>
      </c>
      <c r="T1359" s="731">
        <v>2</v>
      </c>
      <c r="U1359" s="689">
        <v>1</v>
      </c>
    </row>
    <row r="1360" spans="1:21" ht="14.4" customHeight="1" x14ac:dyDescent="0.3">
      <c r="A1360" s="649">
        <v>4</v>
      </c>
      <c r="B1360" s="650" t="s">
        <v>3038</v>
      </c>
      <c r="C1360" s="650">
        <v>89301042</v>
      </c>
      <c r="D1360" s="729" t="s">
        <v>5236</v>
      </c>
      <c r="E1360" s="730" t="s">
        <v>3399</v>
      </c>
      <c r="F1360" s="650" t="s">
        <v>3365</v>
      </c>
      <c r="G1360" s="650" t="s">
        <v>3466</v>
      </c>
      <c r="H1360" s="650" t="s">
        <v>597</v>
      </c>
      <c r="I1360" s="650" t="s">
        <v>4884</v>
      </c>
      <c r="J1360" s="650" t="s">
        <v>4885</v>
      </c>
      <c r="K1360" s="650" t="s">
        <v>4886</v>
      </c>
      <c r="L1360" s="651">
        <v>700</v>
      </c>
      <c r="M1360" s="651">
        <v>700</v>
      </c>
      <c r="N1360" s="650">
        <v>1</v>
      </c>
      <c r="O1360" s="731">
        <v>1</v>
      </c>
      <c r="P1360" s="651">
        <v>700</v>
      </c>
      <c r="Q1360" s="666">
        <v>1</v>
      </c>
      <c r="R1360" s="650">
        <v>1</v>
      </c>
      <c r="S1360" s="666">
        <v>1</v>
      </c>
      <c r="T1360" s="731">
        <v>1</v>
      </c>
      <c r="U1360" s="689">
        <v>1</v>
      </c>
    </row>
    <row r="1361" spans="1:21" ht="14.4" customHeight="1" x14ac:dyDescent="0.3">
      <c r="A1361" s="649">
        <v>4</v>
      </c>
      <c r="B1361" s="650" t="s">
        <v>3038</v>
      </c>
      <c r="C1361" s="650">
        <v>89301042</v>
      </c>
      <c r="D1361" s="729" t="s">
        <v>5236</v>
      </c>
      <c r="E1361" s="730" t="s">
        <v>3399</v>
      </c>
      <c r="F1361" s="650" t="s">
        <v>3365</v>
      </c>
      <c r="G1361" s="650" t="s">
        <v>3466</v>
      </c>
      <c r="H1361" s="650" t="s">
        <v>597</v>
      </c>
      <c r="I1361" s="650" t="s">
        <v>4887</v>
      </c>
      <c r="J1361" s="650" t="s">
        <v>4888</v>
      </c>
      <c r="K1361" s="650" t="s">
        <v>4889</v>
      </c>
      <c r="L1361" s="651">
        <v>1244.77</v>
      </c>
      <c r="M1361" s="651">
        <v>1244.77</v>
      </c>
      <c r="N1361" s="650">
        <v>1</v>
      </c>
      <c r="O1361" s="731">
        <v>1</v>
      </c>
      <c r="P1361" s="651"/>
      <c r="Q1361" s="666">
        <v>0</v>
      </c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4</v>
      </c>
      <c r="B1362" s="650" t="s">
        <v>3038</v>
      </c>
      <c r="C1362" s="650">
        <v>89301042</v>
      </c>
      <c r="D1362" s="729" t="s">
        <v>5236</v>
      </c>
      <c r="E1362" s="730" t="s">
        <v>3399</v>
      </c>
      <c r="F1362" s="650" t="s">
        <v>3365</v>
      </c>
      <c r="G1362" s="650" t="s">
        <v>3466</v>
      </c>
      <c r="H1362" s="650" t="s">
        <v>597</v>
      </c>
      <c r="I1362" s="650" t="s">
        <v>4890</v>
      </c>
      <c r="J1362" s="650" t="s">
        <v>4891</v>
      </c>
      <c r="K1362" s="650" t="s">
        <v>4892</v>
      </c>
      <c r="L1362" s="651">
        <v>842.86</v>
      </c>
      <c r="M1362" s="651">
        <v>842.86</v>
      </c>
      <c r="N1362" s="650">
        <v>1</v>
      </c>
      <c r="O1362" s="731">
        <v>1</v>
      </c>
      <c r="P1362" s="651"/>
      <c r="Q1362" s="666">
        <v>0</v>
      </c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4</v>
      </c>
      <c r="B1363" s="650" t="s">
        <v>3038</v>
      </c>
      <c r="C1363" s="650">
        <v>89301042</v>
      </c>
      <c r="D1363" s="729" t="s">
        <v>5236</v>
      </c>
      <c r="E1363" s="730" t="s">
        <v>3399</v>
      </c>
      <c r="F1363" s="650" t="s">
        <v>3365</v>
      </c>
      <c r="G1363" s="650" t="s">
        <v>3823</v>
      </c>
      <c r="H1363" s="650" t="s">
        <v>597</v>
      </c>
      <c r="I1363" s="650" t="s">
        <v>3943</v>
      </c>
      <c r="J1363" s="650" t="s">
        <v>3944</v>
      </c>
      <c r="K1363" s="650" t="s">
        <v>3945</v>
      </c>
      <c r="L1363" s="651">
        <v>761.3</v>
      </c>
      <c r="M1363" s="651">
        <v>4567.7999999999993</v>
      </c>
      <c r="N1363" s="650">
        <v>6</v>
      </c>
      <c r="O1363" s="731">
        <v>1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4</v>
      </c>
      <c r="B1364" s="650" t="s">
        <v>3038</v>
      </c>
      <c r="C1364" s="650">
        <v>89301042</v>
      </c>
      <c r="D1364" s="729" t="s">
        <v>5236</v>
      </c>
      <c r="E1364" s="730" t="s">
        <v>3399</v>
      </c>
      <c r="F1364" s="650" t="s">
        <v>3365</v>
      </c>
      <c r="G1364" s="650" t="s">
        <v>3823</v>
      </c>
      <c r="H1364" s="650" t="s">
        <v>597</v>
      </c>
      <c r="I1364" s="650" t="s">
        <v>3999</v>
      </c>
      <c r="J1364" s="650" t="s">
        <v>4000</v>
      </c>
      <c r="K1364" s="650" t="s">
        <v>3826</v>
      </c>
      <c r="L1364" s="651">
        <v>1080</v>
      </c>
      <c r="M1364" s="651">
        <v>1080</v>
      </c>
      <c r="N1364" s="650">
        <v>1</v>
      </c>
      <c r="O1364" s="731">
        <v>1</v>
      </c>
      <c r="P1364" s="651"/>
      <c r="Q1364" s="666">
        <v>0</v>
      </c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4</v>
      </c>
      <c r="B1365" s="650" t="s">
        <v>3038</v>
      </c>
      <c r="C1365" s="650">
        <v>89301042</v>
      </c>
      <c r="D1365" s="729" t="s">
        <v>5236</v>
      </c>
      <c r="E1365" s="730" t="s">
        <v>3399</v>
      </c>
      <c r="F1365" s="650" t="s">
        <v>3365</v>
      </c>
      <c r="G1365" s="650" t="s">
        <v>3823</v>
      </c>
      <c r="H1365" s="650" t="s">
        <v>597</v>
      </c>
      <c r="I1365" s="650" t="s">
        <v>4001</v>
      </c>
      <c r="J1365" s="650" t="s">
        <v>4002</v>
      </c>
      <c r="K1365" s="650" t="s">
        <v>2648</v>
      </c>
      <c r="L1365" s="651">
        <v>600</v>
      </c>
      <c r="M1365" s="651">
        <v>600</v>
      </c>
      <c r="N1365" s="650">
        <v>1</v>
      </c>
      <c r="O1365" s="731">
        <v>1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4</v>
      </c>
      <c r="B1366" s="650" t="s">
        <v>3038</v>
      </c>
      <c r="C1366" s="650">
        <v>89301042</v>
      </c>
      <c r="D1366" s="729" t="s">
        <v>5236</v>
      </c>
      <c r="E1366" s="730" t="s">
        <v>3399</v>
      </c>
      <c r="F1366" s="650" t="s">
        <v>3365</v>
      </c>
      <c r="G1366" s="650" t="s">
        <v>3823</v>
      </c>
      <c r="H1366" s="650" t="s">
        <v>597</v>
      </c>
      <c r="I1366" s="650" t="s">
        <v>4003</v>
      </c>
      <c r="J1366" s="650" t="s">
        <v>4004</v>
      </c>
      <c r="K1366" s="650" t="s">
        <v>3865</v>
      </c>
      <c r="L1366" s="651">
        <v>500</v>
      </c>
      <c r="M1366" s="651">
        <v>500</v>
      </c>
      <c r="N1366" s="650">
        <v>1</v>
      </c>
      <c r="O1366" s="731">
        <v>1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4</v>
      </c>
      <c r="B1367" s="650" t="s">
        <v>3038</v>
      </c>
      <c r="C1367" s="650">
        <v>89301042</v>
      </c>
      <c r="D1367" s="729" t="s">
        <v>5236</v>
      </c>
      <c r="E1367" s="730" t="s">
        <v>3399</v>
      </c>
      <c r="F1367" s="650" t="s">
        <v>3365</v>
      </c>
      <c r="G1367" s="650" t="s">
        <v>3823</v>
      </c>
      <c r="H1367" s="650" t="s">
        <v>597</v>
      </c>
      <c r="I1367" s="650" t="s">
        <v>4077</v>
      </c>
      <c r="J1367" s="650" t="s">
        <v>3872</v>
      </c>
      <c r="K1367" s="650" t="s">
        <v>4078</v>
      </c>
      <c r="L1367" s="651">
        <v>498.24</v>
      </c>
      <c r="M1367" s="651">
        <v>498.24</v>
      </c>
      <c r="N1367" s="650">
        <v>1</v>
      </c>
      <c r="O1367" s="731">
        <v>1</v>
      </c>
      <c r="P1367" s="651"/>
      <c r="Q1367" s="666">
        <v>0</v>
      </c>
      <c r="R1367" s="650"/>
      <c r="S1367" s="666">
        <v>0</v>
      </c>
      <c r="T1367" s="731"/>
      <c r="U1367" s="689">
        <v>0</v>
      </c>
    </row>
    <row r="1368" spans="1:21" ht="14.4" customHeight="1" x14ac:dyDescent="0.3">
      <c r="A1368" s="649">
        <v>4</v>
      </c>
      <c r="B1368" s="650" t="s">
        <v>3038</v>
      </c>
      <c r="C1368" s="650">
        <v>89301042</v>
      </c>
      <c r="D1368" s="729" t="s">
        <v>5236</v>
      </c>
      <c r="E1368" s="730" t="s">
        <v>3399</v>
      </c>
      <c r="F1368" s="650" t="s">
        <v>3365</v>
      </c>
      <c r="G1368" s="650" t="s">
        <v>3823</v>
      </c>
      <c r="H1368" s="650" t="s">
        <v>597</v>
      </c>
      <c r="I1368" s="650" t="s">
        <v>4116</v>
      </c>
      <c r="J1368" s="650" t="s">
        <v>4117</v>
      </c>
      <c r="K1368" s="650" t="s">
        <v>4118</v>
      </c>
      <c r="L1368" s="651">
        <v>3000</v>
      </c>
      <c r="M1368" s="651">
        <v>9000</v>
      </c>
      <c r="N1368" s="650">
        <v>3</v>
      </c>
      <c r="O1368" s="731">
        <v>1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4</v>
      </c>
      <c r="B1369" s="650" t="s">
        <v>3038</v>
      </c>
      <c r="C1369" s="650">
        <v>89301042</v>
      </c>
      <c r="D1369" s="729" t="s">
        <v>5236</v>
      </c>
      <c r="E1369" s="730" t="s">
        <v>3400</v>
      </c>
      <c r="F1369" s="650" t="s">
        <v>3363</v>
      </c>
      <c r="G1369" s="650" t="s">
        <v>4704</v>
      </c>
      <c r="H1369" s="650" t="s">
        <v>597</v>
      </c>
      <c r="I1369" s="650" t="s">
        <v>4893</v>
      </c>
      <c r="J1369" s="650" t="s">
        <v>4706</v>
      </c>
      <c r="K1369" s="650" t="s">
        <v>4894</v>
      </c>
      <c r="L1369" s="651">
        <v>0</v>
      </c>
      <c r="M1369" s="651">
        <v>0</v>
      </c>
      <c r="N1369" s="650">
        <v>1</v>
      </c>
      <c r="O1369" s="731">
        <v>0.5</v>
      </c>
      <c r="P1369" s="651">
        <v>0</v>
      </c>
      <c r="Q1369" s="666"/>
      <c r="R1369" s="650">
        <v>1</v>
      </c>
      <c r="S1369" s="666">
        <v>1</v>
      </c>
      <c r="T1369" s="731">
        <v>0.5</v>
      </c>
      <c r="U1369" s="689">
        <v>1</v>
      </c>
    </row>
    <row r="1370" spans="1:21" ht="14.4" customHeight="1" x14ac:dyDescent="0.3">
      <c r="A1370" s="649">
        <v>4</v>
      </c>
      <c r="B1370" s="650" t="s">
        <v>3038</v>
      </c>
      <c r="C1370" s="650">
        <v>89301042</v>
      </c>
      <c r="D1370" s="729" t="s">
        <v>5236</v>
      </c>
      <c r="E1370" s="730" t="s">
        <v>3400</v>
      </c>
      <c r="F1370" s="650" t="s">
        <v>3363</v>
      </c>
      <c r="G1370" s="650" t="s">
        <v>4704</v>
      </c>
      <c r="H1370" s="650" t="s">
        <v>597</v>
      </c>
      <c r="I1370" s="650" t="s">
        <v>4705</v>
      </c>
      <c r="J1370" s="650" t="s">
        <v>4706</v>
      </c>
      <c r="K1370" s="650" t="s">
        <v>4707</v>
      </c>
      <c r="L1370" s="651">
        <v>0</v>
      </c>
      <c r="M1370" s="651">
        <v>0</v>
      </c>
      <c r="N1370" s="650">
        <v>1</v>
      </c>
      <c r="O1370" s="731">
        <v>0.5</v>
      </c>
      <c r="P1370" s="651">
        <v>0</v>
      </c>
      <c r="Q1370" s="666"/>
      <c r="R1370" s="650">
        <v>1</v>
      </c>
      <c r="S1370" s="666">
        <v>1</v>
      </c>
      <c r="T1370" s="731">
        <v>0.5</v>
      </c>
      <c r="U1370" s="689">
        <v>1</v>
      </c>
    </row>
    <row r="1371" spans="1:21" ht="14.4" customHeight="1" x14ac:dyDescent="0.3">
      <c r="A1371" s="649">
        <v>4</v>
      </c>
      <c r="B1371" s="650" t="s">
        <v>3038</v>
      </c>
      <c r="C1371" s="650">
        <v>89301042</v>
      </c>
      <c r="D1371" s="729" t="s">
        <v>5236</v>
      </c>
      <c r="E1371" s="730" t="s">
        <v>3400</v>
      </c>
      <c r="F1371" s="650" t="s">
        <v>3363</v>
      </c>
      <c r="G1371" s="650" t="s">
        <v>4895</v>
      </c>
      <c r="H1371" s="650" t="s">
        <v>597</v>
      </c>
      <c r="I1371" s="650" t="s">
        <v>4896</v>
      </c>
      <c r="J1371" s="650" t="s">
        <v>4897</v>
      </c>
      <c r="K1371" s="650" t="s">
        <v>4898</v>
      </c>
      <c r="L1371" s="651">
        <v>386.72</v>
      </c>
      <c r="M1371" s="651">
        <v>386.72</v>
      </c>
      <c r="N1371" s="650">
        <v>1</v>
      </c>
      <c r="O1371" s="731">
        <v>0.5</v>
      </c>
      <c r="P1371" s="651">
        <v>386.72</v>
      </c>
      <c r="Q1371" s="666">
        <v>1</v>
      </c>
      <c r="R1371" s="650">
        <v>1</v>
      </c>
      <c r="S1371" s="666">
        <v>1</v>
      </c>
      <c r="T1371" s="731">
        <v>0.5</v>
      </c>
      <c r="U1371" s="689">
        <v>1</v>
      </c>
    </row>
    <row r="1372" spans="1:21" ht="14.4" customHeight="1" x14ac:dyDescent="0.3">
      <c r="A1372" s="649">
        <v>4</v>
      </c>
      <c r="B1372" s="650" t="s">
        <v>3038</v>
      </c>
      <c r="C1372" s="650">
        <v>89301042</v>
      </c>
      <c r="D1372" s="729" t="s">
        <v>5236</v>
      </c>
      <c r="E1372" s="730" t="s">
        <v>3400</v>
      </c>
      <c r="F1372" s="650" t="s">
        <v>3363</v>
      </c>
      <c r="G1372" s="650" t="s">
        <v>4735</v>
      </c>
      <c r="H1372" s="650" t="s">
        <v>597</v>
      </c>
      <c r="I1372" s="650" t="s">
        <v>4899</v>
      </c>
      <c r="J1372" s="650" t="s">
        <v>4737</v>
      </c>
      <c r="K1372" s="650" t="s">
        <v>4738</v>
      </c>
      <c r="L1372" s="651">
        <v>0</v>
      </c>
      <c r="M1372" s="651">
        <v>0</v>
      </c>
      <c r="N1372" s="650">
        <v>1</v>
      </c>
      <c r="O1372" s="731">
        <v>1</v>
      </c>
      <c r="P1372" s="651">
        <v>0</v>
      </c>
      <c r="Q1372" s="666"/>
      <c r="R1372" s="650">
        <v>1</v>
      </c>
      <c r="S1372" s="666">
        <v>1</v>
      </c>
      <c r="T1372" s="731">
        <v>1</v>
      </c>
      <c r="U1372" s="689">
        <v>1</v>
      </c>
    </row>
    <row r="1373" spans="1:21" ht="14.4" customHeight="1" x14ac:dyDescent="0.3">
      <c r="A1373" s="649">
        <v>4</v>
      </c>
      <c r="B1373" s="650" t="s">
        <v>3038</v>
      </c>
      <c r="C1373" s="650">
        <v>89301042</v>
      </c>
      <c r="D1373" s="729" t="s">
        <v>5236</v>
      </c>
      <c r="E1373" s="730" t="s">
        <v>3400</v>
      </c>
      <c r="F1373" s="650" t="s">
        <v>3363</v>
      </c>
      <c r="G1373" s="650" t="s">
        <v>3727</v>
      </c>
      <c r="H1373" s="650" t="s">
        <v>597</v>
      </c>
      <c r="I1373" s="650" t="s">
        <v>831</v>
      </c>
      <c r="J1373" s="650" t="s">
        <v>832</v>
      </c>
      <c r="K1373" s="650" t="s">
        <v>3728</v>
      </c>
      <c r="L1373" s="651">
        <v>242.93</v>
      </c>
      <c r="M1373" s="651">
        <v>242.93</v>
      </c>
      <c r="N1373" s="650">
        <v>1</v>
      </c>
      <c r="O1373" s="731">
        <v>1</v>
      </c>
      <c r="P1373" s="651"/>
      <c r="Q1373" s="666">
        <v>0</v>
      </c>
      <c r="R1373" s="650"/>
      <c r="S1373" s="666">
        <v>0</v>
      </c>
      <c r="T1373" s="731"/>
      <c r="U1373" s="689">
        <v>0</v>
      </c>
    </row>
    <row r="1374" spans="1:21" ht="14.4" customHeight="1" x14ac:dyDescent="0.3">
      <c r="A1374" s="649">
        <v>4</v>
      </c>
      <c r="B1374" s="650" t="s">
        <v>3038</v>
      </c>
      <c r="C1374" s="650">
        <v>89301042</v>
      </c>
      <c r="D1374" s="729" t="s">
        <v>5236</v>
      </c>
      <c r="E1374" s="730" t="s">
        <v>3400</v>
      </c>
      <c r="F1374" s="650" t="s">
        <v>3363</v>
      </c>
      <c r="G1374" s="650" t="s">
        <v>3767</v>
      </c>
      <c r="H1374" s="650" t="s">
        <v>1281</v>
      </c>
      <c r="I1374" s="650" t="s">
        <v>1296</v>
      </c>
      <c r="J1374" s="650" t="s">
        <v>1297</v>
      </c>
      <c r="K1374" s="650" t="s">
        <v>3234</v>
      </c>
      <c r="L1374" s="651">
        <v>96.63</v>
      </c>
      <c r="M1374" s="651">
        <v>96.63</v>
      </c>
      <c r="N1374" s="650">
        <v>1</v>
      </c>
      <c r="O1374" s="731">
        <v>0.5</v>
      </c>
      <c r="P1374" s="651">
        <v>96.63</v>
      </c>
      <c r="Q1374" s="666">
        <v>1</v>
      </c>
      <c r="R1374" s="650">
        <v>1</v>
      </c>
      <c r="S1374" s="666">
        <v>1</v>
      </c>
      <c r="T1374" s="731">
        <v>0.5</v>
      </c>
      <c r="U1374" s="689">
        <v>1</v>
      </c>
    </row>
    <row r="1375" spans="1:21" ht="14.4" customHeight="1" x14ac:dyDescent="0.3">
      <c r="A1375" s="649">
        <v>4</v>
      </c>
      <c r="B1375" s="650" t="s">
        <v>3038</v>
      </c>
      <c r="C1375" s="650">
        <v>89301042</v>
      </c>
      <c r="D1375" s="729" t="s">
        <v>5236</v>
      </c>
      <c r="E1375" s="730" t="s">
        <v>3400</v>
      </c>
      <c r="F1375" s="650" t="s">
        <v>3363</v>
      </c>
      <c r="G1375" s="650" t="s">
        <v>3767</v>
      </c>
      <c r="H1375" s="650" t="s">
        <v>597</v>
      </c>
      <c r="I1375" s="650" t="s">
        <v>2148</v>
      </c>
      <c r="J1375" s="650" t="s">
        <v>1297</v>
      </c>
      <c r="K1375" s="650" t="s">
        <v>3768</v>
      </c>
      <c r="L1375" s="651">
        <v>96.63</v>
      </c>
      <c r="M1375" s="651">
        <v>193.26</v>
      </c>
      <c r="N1375" s="650">
        <v>2</v>
      </c>
      <c r="O1375" s="731">
        <v>1</v>
      </c>
      <c r="P1375" s="651">
        <v>193.26</v>
      </c>
      <c r="Q1375" s="666">
        <v>1</v>
      </c>
      <c r="R1375" s="650">
        <v>2</v>
      </c>
      <c r="S1375" s="666">
        <v>1</v>
      </c>
      <c r="T1375" s="731">
        <v>1</v>
      </c>
      <c r="U1375" s="689">
        <v>1</v>
      </c>
    </row>
    <row r="1376" spans="1:21" ht="14.4" customHeight="1" x14ac:dyDescent="0.3">
      <c r="A1376" s="649">
        <v>4</v>
      </c>
      <c r="B1376" s="650" t="s">
        <v>3038</v>
      </c>
      <c r="C1376" s="650">
        <v>89301042</v>
      </c>
      <c r="D1376" s="729" t="s">
        <v>5236</v>
      </c>
      <c r="E1376" s="730" t="s">
        <v>3400</v>
      </c>
      <c r="F1376" s="650" t="s">
        <v>3363</v>
      </c>
      <c r="G1376" s="650" t="s">
        <v>3515</v>
      </c>
      <c r="H1376" s="650" t="s">
        <v>1281</v>
      </c>
      <c r="I1376" s="650" t="s">
        <v>1461</v>
      </c>
      <c r="J1376" s="650" t="s">
        <v>1462</v>
      </c>
      <c r="K1376" s="650" t="s">
        <v>1463</v>
      </c>
      <c r="L1376" s="651">
        <v>140.03</v>
      </c>
      <c r="M1376" s="651">
        <v>140.03</v>
      </c>
      <c r="N1376" s="650">
        <v>1</v>
      </c>
      <c r="O1376" s="731">
        <v>0.5</v>
      </c>
      <c r="P1376" s="651">
        <v>140.03</v>
      </c>
      <c r="Q1376" s="666">
        <v>1</v>
      </c>
      <c r="R1376" s="650">
        <v>1</v>
      </c>
      <c r="S1376" s="666">
        <v>1</v>
      </c>
      <c r="T1376" s="731">
        <v>0.5</v>
      </c>
      <c r="U1376" s="689">
        <v>1</v>
      </c>
    </row>
    <row r="1377" spans="1:21" ht="14.4" customHeight="1" x14ac:dyDescent="0.3">
      <c r="A1377" s="649">
        <v>4</v>
      </c>
      <c r="B1377" s="650" t="s">
        <v>3038</v>
      </c>
      <c r="C1377" s="650">
        <v>89301042</v>
      </c>
      <c r="D1377" s="729" t="s">
        <v>5236</v>
      </c>
      <c r="E1377" s="730" t="s">
        <v>3400</v>
      </c>
      <c r="F1377" s="650" t="s">
        <v>3363</v>
      </c>
      <c r="G1377" s="650" t="s">
        <v>3480</v>
      </c>
      <c r="H1377" s="650" t="s">
        <v>597</v>
      </c>
      <c r="I1377" s="650" t="s">
        <v>808</v>
      </c>
      <c r="J1377" s="650" t="s">
        <v>3481</v>
      </c>
      <c r="K1377" s="650" t="s">
        <v>3482</v>
      </c>
      <c r="L1377" s="651">
        <v>0</v>
      </c>
      <c r="M1377" s="651">
        <v>0</v>
      </c>
      <c r="N1377" s="650">
        <v>2</v>
      </c>
      <c r="O1377" s="731">
        <v>1</v>
      </c>
      <c r="P1377" s="651">
        <v>0</v>
      </c>
      <c r="Q1377" s="666"/>
      <c r="R1377" s="650">
        <v>2</v>
      </c>
      <c r="S1377" s="666">
        <v>1</v>
      </c>
      <c r="T1377" s="731">
        <v>1</v>
      </c>
      <c r="U1377" s="689">
        <v>1</v>
      </c>
    </row>
    <row r="1378" spans="1:21" ht="14.4" customHeight="1" x14ac:dyDescent="0.3">
      <c r="A1378" s="649">
        <v>4</v>
      </c>
      <c r="B1378" s="650" t="s">
        <v>3038</v>
      </c>
      <c r="C1378" s="650">
        <v>89301042</v>
      </c>
      <c r="D1378" s="729" t="s">
        <v>5236</v>
      </c>
      <c r="E1378" s="730" t="s">
        <v>3400</v>
      </c>
      <c r="F1378" s="650" t="s">
        <v>3363</v>
      </c>
      <c r="G1378" s="650" t="s">
        <v>4900</v>
      </c>
      <c r="H1378" s="650" t="s">
        <v>597</v>
      </c>
      <c r="I1378" s="650" t="s">
        <v>4901</v>
      </c>
      <c r="J1378" s="650" t="s">
        <v>4902</v>
      </c>
      <c r="K1378" s="650" t="s">
        <v>4903</v>
      </c>
      <c r="L1378" s="651">
        <v>0</v>
      </c>
      <c r="M1378" s="651">
        <v>0</v>
      </c>
      <c r="N1378" s="650">
        <v>2</v>
      </c>
      <c r="O1378" s="731">
        <v>1</v>
      </c>
      <c r="P1378" s="651">
        <v>0</v>
      </c>
      <c r="Q1378" s="666"/>
      <c r="R1378" s="650">
        <v>2</v>
      </c>
      <c r="S1378" s="666">
        <v>1</v>
      </c>
      <c r="T1378" s="731">
        <v>1</v>
      </c>
      <c r="U1378" s="689">
        <v>1</v>
      </c>
    </row>
    <row r="1379" spans="1:21" ht="14.4" customHeight="1" x14ac:dyDescent="0.3">
      <c r="A1379" s="649">
        <v>4</v>
      </c>
      <c r="B1379" s="650" t="s">
        <v>3038</v>
      </c>
      <c r="C1379" s="650">
        <v>89301042</v>
      </c>
      <c r="D1379" s="729" t="s">
        <v>5236</v>
      </c>
      <c r="E1379" s="730" t="s">
        <v>3400</v>
      </c>
      <c r="F1379" s="650" t="s">
        <v>3363</v>
      </c>
      <c r="G1379" s="650" t="s">
        <v>4900</v>
      </c>
      <c r="H1379" s="650" t="s">
        <v>597</v>
      </c>
      <c r="I1379" s="650" t="s">
        <v>1728</v>
      </c>
      <c r="J1379" s="650" t="s">
        <v>4902</v>
      </c>
      <c r="K1379" s="650" t="s">
        <v>4904</v>
      </c>
      <c r="L1379" s="651">
        <v>0</v>
      </c>
      <c r="M1379" s="651">
        <v>0</v>
      </c>
      <c r="N1379" s="650">
        <v>1</v>
      </c>
      <c r="O1379" s="731">
        <v>1</v>
      </c>
      <c r="P1379" s="651">
        <v>0</v>
      </c>
      <c r="Q1379" s="666"/>
      <c r="R1379" s="650">
        <v>1</v>
      </c>
      <c r="S1379" s="666">
        <v>1</v>
      </c>
      <c r="T1379" s="731">
        <v>1</v>
      </c>
      <c r="U1379" s="689">
        <v>1</v>
      </c>
    </row>
    <row r="1380" spans="1:21" ht="14.4" customHeight="1" x14ac:dyDescent="0.3">
      <c r="A1380" s="649">
        <v>4</v>
      </c>
      <c r="B1380" s="650" t="s">
        <v>3038</v>
      </c>
      <c r="C1380" s="650">
        <v>89301042</v>
      </c>
      <c r="D1380" s="729" t="s">
        <v>5236</v>
      </c>
      <c r="E1380" s="730" t="s">
        <v>3400</v>
      </c>
      <c r="F1380" s="650" t="s">
        <v>3363</v>
      </c>
      <c r="G1380" s="650" t="s">
        <v>4900</v>
      </c>
      <c r="H1380" s="650" t="s">
        <v>597</v>
      </c>
      <c r="I1380" s="650" t="s">
        <v>4905</v>
      </c>
      <c r="J1380" s="650" t="s">
        <v>4902</v>
      </c>
      <c r="K1380" s="650" t="s">
        <v>4906</v>
      </c>
      <c r="L1380" s="651">
        <v>0</v>
      </c>
      <c r="M1380" s="651">
        <v>0</v>
      </c>
      <c r="N1380" s="650">
        <v>1</v>
      </c>
      <c r="O1380" s="731">
        <v>0.5</v>
      </c>
      <c r="P1380" s="651">
        <v>0</v>
      </c>
      <c r="Q1380" s="666"/>
      <c r="R1380" s="650">
        <v>1</v>
      </c>
      <c r="S1380" s="666">
        <v>1</v>
      </c>
      <c r="T1380" s="731">
        <v>0.5</v>
      </c>
      <c r="U1380" s="689">
        <v>1</v>
      </c>
    </row>
    <row r="1381" spans="1:21" ht="14.4" customHeight="1" x14ac:dyDescent="0.3">
      <c r="A1381" s="649">
        <v>4</v>
      </c>
      <c r="B1381" s="650" t="s">
        <v>3038</v>
      </c>
      <c r="C1381" s="650">
        <v>89301042</v>
      </c>
      <c r="D1381" s="729" t="s">
        <v>5236</v>
      </c>
      <c r="E1381" s="730" t="s">
        <v>3400</v>
      </c>
      <c r="F1381" s="650" t="s">
        <v>3365</v>
      </c>
      <c r="G1381" s="650" t="s">
        <v>3678</v>
      </c>
      <c r="H1381" s="650" t="s">
        <v>597</v>
      </c>
      <c r="I1381" s="650" t="s">
        <v>3679</v>
      </c>
      <c r="J1381" s="650" t="s">
        <v>3807</v>
      </c>
      <c r="K1381" s="650" t="s">
        <v>3808</v>
      </c>
      <c r="L1381" s="651">
        <v>410</v>
      </c>
      <c r="M1381" s="651">
        <v>820</v>
      </c>
      <c r="N1381" s="650">
        <v>2</v>
      </c>
      <c r="O1381" s="731">
        <v>2</v>
      </c>
      <c r="P1381" s="651">
        <v>820</v>
      </c>
      <c r="Q1381" s="666">
        <v>1</v>
      </c>
      <c r="R1381" s="650">
        <v>2</v>
      </c>
      <c r="S1381" s="666">
        <v>1</v>
      </c>
      <c r="T1381" s="731">
        <v>2</v>
      </c>
      <c r="U1381" s="689">
        <v>1</v>
      </c>
    </row>
    <row r="1382" spans="1:21" ht="14.4" customHeight="1" x14ac:dyDescent="0.3">
      <c r="A1382" s="649">
        <v>4</v>
      </c>
      <c r="B1382" s="650" t="s">
        <v>3038</v>
      </c>
      <c r="C1382" s="650">
        <v>89301042</v>
      </c>
      <c r="D1382" s="729" t="s">
        <v>5236</v>
      </c>
      <c r="E1382" s="730" t="s">
        <v>3400</v>
      </c>
      <c r="F1382" s="650" t="s">
        <v>3365</v>
      </c>
      <c r="G1382" s="650" t="s">
        <v>3678</v>
      </c>
      <c r="H1382" s="650" t="s">
        <v>597</v>
      </c>
      <c r="I1382" s="650" t="s">
        <v>3679</v>
      </c>
      <c r="J1382" s="650" t="s">
        <v>3680</v>
      </c>
      <c r="K1382" s="650" t="s">
        <v>3681</v>
      </c>
      <c r="L1382" s="651">
        <v>410</v>
      </c>
      <c r="M1382" s="651">
        <v>4920</v>
      </c>
      <c r="N1382" s="650">
        <v>12</v>
      </c>
      <c r="O1382" s="731">
        <v>12</v>
      </c>
      <c r="P1382" s="651">
        <v>4920</v>
      </c>
      <c r="Q1382" s="666">
        <v>1</v>
      </c>
      <c r="R1382" s="650">
        <v>12</v>
      </c>
      <c r="S1382" s="666">
        <v>1</v>
      </c>
      <c r="T1382" s="731">
        <v>12</v>
      </c>
      <c r="U1382" s="689">
        <v>1</v>
      </c>
    </row>
    <row r="1383" spans="1:21" ht="14.4" customHeight="1" x14ac:dyDescent="0.3">
      <c r="A1383" s="649">
        <v>4</v>
      </c>
      <c r="B1383" s="650" t="s">
        <v>3038</v>
      </c>
      <c r="C1383" s="650">
        <v>89301042</v>
      </c>
      <c r="D1383" s="729" t="s">
        <v>5236</v>
      </c>
      <c r="E1383" s="730" t="s">
        <v>3400</v>
      </c>
      <c r="F1383" s="650" t="s">
        <v>3365</v>
      </c>
      <c r="G1383" s="650" t="s">
        <v>3678</v>
      </c>
      <c r="H1383" s="650" t="s">
        <v>597</v>
      </c>
      <c r="I1383" s="650" t="s">
        <v>3809</v>
      </c>
      <c r="J1383" s="650" t="s">
        <v>3810</v>
      </c>
      <c r="K1383" s="650" t="s">
        <v>3811</v>
      </c>
      <c r="L1383" s="651">
        <v>566</v>
      </c>
      <c r="M1383" s="651">
        <v>566</v>
      </c>
      <c r="N1383" s="650">
        <v>1</v>
      </c>
      <c r="O1383" s="731">
        <v>1</v>
      </c>
      <c r="P1383" s="651">
        <v>566</v>
      </c>
      <c r="Q1383" s="666">
        <v>1</v>
      </c>
      <c r="R1383" s="650">
        <v>1</v>
      </c>
      <c r="S1383" s="666">
        <v>1</v>
      </c>
      <c r="T1383" s="731">
        <v>1</v>
      </c>
      <c r="U1383" s="689">
        <v>1</v>
      </c>
    </row>
    <row r="1384" spans="1:21" ht="14.4" customHeight="1" x14ac:dyDescent="0.3">
      <c r="A1384" s="649">
        <v>4</v>
      </c>
      <c r="B1384" s="650" t="s">
        <v>3038</v>
      </c>
      <c r="C1384" s="650">
        <v>89301042</v>
      </c>
      <c r="D1384" s="729" t="s">
        <v>5236</v>
      </c>
      <c r="E1384" s="730" t="s">
        <v>3400</v>
      </c>
      <c r="F1384" s="650" t="s">
        <v>3365</v>
      </c>
      <c r="G1384" s="650" t="s">
        <v>3678</v>
      </c>
      <c r="H1384" s="650" t="s">
        <v>597</v>
      </c>
      <c r="I1384" s="650" t="s">
        <v>3809</v>
      </c>
      <c r="J1384" s="650" t="s">
        <v>3812</v>
      </c>
      <c r="K1384" s="650" t="s">
        <v>3813</v>
      </c>
      <c r="L1384" s="651">
        <v>566</v>
      </c>
      <c r="M1384" s="651">
        <v>566</v>
      </c>
      <c r="N1384" s="650">
        <v>1</v>
      </c>
      <c r="O1384" s="731">
        <v>1</v>
      </c>
      <c r="P1384" s="651"/>
      <c r="Q1384" s="666">
        <v>0</v>
      </c>
      <c r="R1384" s="650"/>
      <c r="S1384" s="666">
        <v>0</v>
      </c>
      <c r="T1384" s="731"/>
      <c r="U1384" s="689">
        <v>0</v>
      </c>
    </row>
    <row r="1385" spans="1:21" ht="14.4" customHeight="1" x14ac:dyDescent="0.3">
      <c r="A1385" s="649">
        <v>4</v>
      </c>
      <c r="B1385" s="650" t="s">
        <v>3038</v>
      </c>
      <c r="C1385" s="650">
        <v>89301042</v>
      </c>
      <c r="D1385" s="729" t="s">
        <v>5236</v>
      </c>
      <c r="E1385" s="730" t="s">
        <v>3401</v>
      </c>
      <c r="F1385" s="650" t="s">
        <v>3363</v>
      </c>
      <c r="G1385" s="650" t="s">
        <v>3657</v>
      </c>
      <c r="H1385" s="650" t="s">
        <v>597</v>
      </c>
      <c r="I1385" s="650" t="s">
        <v>4608</v>
      </c>
      <c r="J1385" s="650" t="s">
        <v>4609</v>
      </c>
      <c r="K1385" s="650" t="s">
        <v>3305</v>
      </c>
      <c r="L1385" s="651">
        <v>5.37</v>
      </c>
      <c r="M1385" s="651">
        <v>10.74</v>
      </c>
      <c r="N1385" s="650">
        <v>2</v>
      </c>
      <c r="O1385" s="731">
        <v>1.5</v>
      </c>
      <c r="P1385" s="651">
        <v>10.74</v>
      </c>
      <c r="Q1385" s="666">
        <v>1</v>
      </c>
      <c r="R1385" s="650">
        <v>2</v>
      </c>
      <c r="S1385" s="666">
        <v>1</v>
      </c>
      <c r="T1385" s="731">
        <v>1.5</v>
      </c>
      <c r="U1385" s="689">
        <v>1</v>
      </c>
    </row>
    <row r="1386" spans="1:21" ht="14.4" customHeight="1" x14ac:dyDescent="0.3">
      <c r="A1386" s="649">
        <v>4</v>
      </c>
      <c r="B1386" s="650" t="s">
        <v>3038</v>
      </c>
      <c r="C1386" s="650">
        <v>89301042</v>
      </c>
      <c r="D1386" s="729" t="s">
        <v>5236</v>
      </c>
      <c r="E1386" s="730" t="s">
        <v>3401</v>
      </c>
      <c r="F1386" s="650" t="s">
        <v>3363</v>
      </c>
      <c r="G1386" s="650" t="s">
        <v>3419</v>
      </c>
      <c r="H1386" s="650" t="s">
        <v>597</v>
      </c>
      <c r="I1386" s="650" t="s">
        <v>4688</v>
      </c>
      <c r="J1386" s="650" t="s">
        <v>4689</v>
      </c>
      <c r="K1386" s="650" t="s">
        <v>3204</v>
      </c>
      <c r="L1386" s="651">
        <v>333.31</v>
      </c>
      <c r="M1386" s="651">
        <v>1999.8600000000001</v>
      </c>
      <c r="N1386" s="650">
        <v>6</v>
      </c>
      <c r="O1386" s="731">
        <v>2</v>
      </c>
      <c r="P1386" s="651">
        <v>1333.24</v>
      </c>
      <c r="Q1386" s="666">
        <v>0.66666666666666663</v>
      </c>
      <c r="R1386" s="650">
        <v>4</v>
      </c>
      <c r="S1386" s="666">
        <v>0.66666666666666663</v>
      </c>
      <c r="T1386" s="731">
        <v>1.5</v>
      </c>
      <c r="U1386" s="689">
        <v>0.75</v>
      </c>
    </row>
    <row r="1387" spans="1:21" ht="14.4" customHeight="1" x14ac:dyDescent="0.3">
      <c r="A1387" s="649">
        <v>4</v>
      </c>
      <c r="B1387" s="650" t="s">
        <v>3038</v>
      </c>
      <c r="C1387" s="650">
        <v>89301042</v>
      </c>
      <c r="D1387" s="729" t="s">
        <v>5236</v>
      </c>
      <c r="E1387" s="730" t="s">
        <v>3401</v>
      </c>
      <c r="F1387" s="650" t="s">
        <v>3363</v>
      </c>
      <c r="G1387" s="650" t="s">
        <v>3419</v>
      </c>
      <c r="H1387" s="650" t="s">
        <v>597</v>
      </c>
      <c r="I1387" s="650" t="s">
        <v>4688</v>
      </c>
      <c r="J1387" s="650" t="s">
        <v>4689</v>
      </c>
      <c r="K1387" s="650" t="s">
        <v>3204</v>
      </c>
      <c r="L1387" s="651">
        <v>156.86000000000001</v>
      </c>
      <c r="M1387" s="651">
        <v>941.16000000000008</v>
      </c>
      <c r="N1387" s="650">
        <v>6</v>
      </c>
      <c r="O1387" s="731">
        <v>2.5</v>
      </c>
      <c r="P1387" s="651">
        <v>941.16000000000008</v>
      </c>
      <c r="Q1387" s="666">
        <v>1</v>
      </c>
      <c r="R1387" s="650">
        <v>6</v>
      </c>
      <c r="S1387" s="666">
        <v>1</v>
      </c>
      <c r="T1387" s="731">
        <v>2.5</v>
      </c>
      <c r="U1387" s="689">
        <v>1</v>
      </c>
    </row>
    <row r="1388" spans="1:21" ht="14.4" customHeight="1" x14ac:dyDescent="0.3">
      <c r="A1388" s="649">
        <v>4</v>
      </c>
      <c r="B1388" s="650" t="s">
        <v>3038</v>
      </c>
      <c r="C1388" s="650">
        <v>89301042</v>
      </c>
      <c r="D1388" s="729" t="s">
        <v>5236</v>
      </c>
      <c r="E1388" s="730" t="s">
        <v>3401</v>
      </c>
      <c r="F1388" s="650" t="s">
        <v>3363</v>
      </c>
      <c r="G1388" s="650" t="s">
        <v>3419</v>
      </c>
      <c r="H1388" s="650" t="s">
        <v>597</v>
      </c>
      <c r="I1388" s="650" t="s">
        <v>1544</v>
      </c>
      <c r="J1388" s="650" t="s">
        <v>3203</v>
      </c>
      <c r="K1388" s="650" t="s">
        <v>3204</v>
      </c>
      <c r="L1388" s="651">
        <v>156.86000000000001</v>
      </c>
      <c r="M1388" s="651">
        <v>941.16000000000008</v>
      </c>
      <c r="N1388" s="650">
        <v>6</v>
      </c>
      <c r="O1388" s="731">
        <v>3</v>
      </c>
      <c r="P1388" s="651">
        <v>627.44000000000005</v>
      </c>
      <c r="Q1388" s="666">
        <v>0.66666666666666663</v>
      </c>
      <c r="R1388" s="650">
        <v>4</v>
      </c>
      <c r="S1388" s="666">
        <v>0.66666666666666663</v>
      </c>
      <c r="T1388" s="731">
        <v>2</v>
      </c>
      <c r="U1388" s="689">
        <v>0.66666666666666663</v>
      </c>
    </row>
    <row r="1389" spans="1:21" ht="14.4" customHeight="1" x14ac:dyDescent="0.3">
      <c r="A1389" s="649">
        <v>4</v>
      </c>
      <c r="B1389" s="650" t="s">
        <v>3038</v>
      </c>
      <c r="C1389" s="650">
        <v>89301042</v>
      </c>
      <c r="D1389" s="729" t="s">
        <v>5236</v>
      </c>
      <c r="E1389" s="730" t="s">
        <v>3401</v>
      </c>
      <c r="F1389" s="650" t="s">
        <v>3363</v>
      </c>
      <c r="G1389" s="650" t="s">
        <v>3419</v>
      </c>
      <c r="H1389" s="650" t="s">
        <v>597</v>
      </c>
      <c r="I1389" s="650" t="s">
        <v>2376</v>
      </c>
      <c r="J1389" s="650" t="s">
        <v>3290</v>
      </c>
      <c r="K1389" s="650" t="s">
        <v>3291</v>
      </c>
      <c r="L1389" s="651">
        <v>151.61000000000001</v>
      </c>
      <c r="M1389" s="651">
        <v>151.61000000000001</v>
      </c>
      <c r="N1389" s="650">
        <v>1</v>
      </c>
      <c r="O1389" s="731">
        <v>1</v>
      </c>
      <c r="P1389" s="651">
        <v>151.61000000000001</v>
      </c>
      <c r="Q1389" s="666">
        <v>1</v>
      </c>
      <c r="R1389" s="650">
        <v>1</v>
      </c>
      <c r="S1389" s="666">
        <v>1</v>
      </c>
      <c r="T1389" s="731">
        <v>1</v>
      </c>
      <c r="U1389" s="689">
        <v>1</v>
      </c>
    </row>
    <row r="1390" spans="1:21" ht="14.4" customHeight="1" x14ac:dyDescent="0.3">
      <c r="A1390" s="649">
        <v>4</v>
      </c>
      <c r="B1390" s="650" t="s">
        <v>3038</v>
      </c>
      <c r="C1390" s="650">
        <v>89301042</v>
      </c>
      <c r="D1390" s="729" t="s">
        <v>5236</v>
      </c>
      <c r="E1390" s="730" t="s">
        <v>3401</v>
      </c>
      <c r="F1390" s="650" t="s">
        <v>3363</v>
      </c>
      <c r="G1390" s="650" t="s">
        <v>4210</v>
      </c>
      <c r="H1390" s="650" t="s">
        <v>597</v>
      </c>
      <c r="I1390" s="650" t="s">
        <v>4907</v>
      </c>
      <c r="J1390" s="650" t="s">
        <v>4908</v>
      </c>
      <c r="K1390" s="650" t="s">
        <v>4213</v>
      </c>
      <c r="L1390" s="651">
        <v>222.25</v>
      </c>
      <c r="M1390" s="651">
        <v>444.5</v>
      </c>
      <c r="N1390" s="650">
        <v>2</v>
      </c>
      <c r="O1390" s="731">
        <v>1</v>
      </c>
      <c r="P1390" s="651">
        <v>444.5</v>
      </c>
      <c r="Q1390" s="666">
        <v>1</v>
      </c>
      <c r="R1390" s="650">
        <v>2</v>
      </c>
      <c r="S1390" s="666">
        <v>1</v>
      </c>
      <c r="T1390" s="731">
        <v>1</v>
      </c>
      <c r="U1390" s="689">
        <v>1</v>
      </c>
    </row>
    <row r="1391" spans="1:21" ht="14.4" customHeight="1" x14ac:dyDescent="0.3">
      <c r="A1391" s="649">
        <v>4</v>
      </c>
      <c r="B1391" s="650" t="s">
        <v>3038</v>
      </c>
      <c r="C1391" s="650">
        <v>89301042</v>
      </c>
      <c r="D1391" s="729" t="s">
        <v>5236</v>
      </c>
      <c r="E1391" s="730" t="s">
        <v>3401</v>
      </c>
      <c r="F1391" s="650" t="s">
        <v>3363</v>
      </c>
      <c r="G1391" s="650" t="s">
        <v>4210</v>
      </c>
      <c r="H1391" s="650" t="s">
        <v>597</v>
      </c>
      <c r="I1391" s="650" t="s">
        <v>4909</v>
      </c>
      <c r="J1391" s="650" t="s">
        <v>4910</v>
      </c>
      <c r="K1391" s="650" t="s">
        <v>4911</v>
      </c>
      <c r="L1391" s="651">
        <v>148.16</v>
      </c>
      <c r="M1391" s="651">
        <v>296.32</v>
      </c>
      <c r="N1391" s="650">
        <v>2</v>
      </c>
      <c r="O1391" s="731">
        <v>1</v>
      </c>
      <c r="P1391" s="651">
        <v>296.32</v>
      </c>
      <c r="Q1391" s="666">
        <v>1</v>
      </c>
      <c r="R1391" s="650">
        <v>2</v>
      </c>
      <c r="S1391" s="666">
        <v>1</v>
      </c>
      <c r="T1391" s="731">
        <v>1</v>
      </c>
      <c r="U1391" s="689">
        <v>1</v>
      </c>
    </row>
    <row r="1392" spans="1:21" ht="14.4" customHeight="1" x14ac:dyDescent="0.3">
      <c r="A1392" s="649">
        <v>4</v>
      </c>
      <c r="B1392" s="650" t="s">
        <v>3038</v>
      </c>
      <c r="C1392" s="650">
        <v>89301042</v>
      </c>
      <c r="D1392" s="729" t="s">
        <v>5236</v>
      </c>
      <c r="E1392" s="730" t="s">
        <v>3401</v>
      </c>
      <c r="F1392" s="650" t="s">
        <v>3363</v>
      </c>
      <c r="G1392" s="650" t="s">
        <v>3555</v>
      </c>
      <c r="H1392" s="650" t="s">
        <v>597</v>
      </c>
      <c r="I1392" s="650" t="s">
        <v>863</v>
      </c>
      <c r="J1392" s="650" t="s">
        <v>3615</v>
      </c>
      <c r="K1392" s="650" t="s">
        <v>3616</v>
      </c>
      <c r="L1392" s="651">
        <v>0</v>
      </c>
      <c r="M1392" s="651">
        <v>0</v>
      </c>
      <c r="N1392" s="650">
        <v>2</v>
      </c>
      <c r="O1392" s="731">
        <v>1</v>
      </c>
      <c r="P1392" s="651"/>
      <c r="Q1392" s="666"/>
      <c r="R1392" s="650"/>
      <c r="S1392" s="666">
        <v>0</v>
      </c>
      <c r="T1392" s="731"/>
      <c r="U1392" s="689">
        <v>0</v>
      </c>
    </row>
    <row r="1393" spans="1:21" ht="14.4" customHeight="1" x14ac:dyDescent="0.3">
      <c r="A1393" s="649">
        <v>4</v>
      </c>
      <c r="B1393" s="650" t="s">
        <v>3038</v>
      </c>
      <c r="C1393" s="650">
        <v>89301042</v>
      </c>
      <c r="D1393" s="729" t="s">
        <v>5236</v>
      </c>
      <c r="E1393" s="730" t="s">
        <v>3401</v>
      </c>
      <c r="F1393" s="650" t="s">
        <v>3363</v>
      </c>
      <c r="G1393" s="650" t="s">
        <v>4912</v>
      </c>
      <c r="H1393" s="650" t="s">
        <v>597</v>
      </c>
      <c r="I1393" s="650" t="s">
        <v>4913</v>
      </c>
      <c r="J1393" s="650" t="s">
        <v>4914</v>
      </c>
      <c r="K1393" s="650" t="s">
        <v>4915</v>
      </c>
      <c r="L1393" s="651">
        <v>0</v>
      </c>
      <c r="M1393" s="651">
        <v>0</v>
      </c>
      <c r="N1393" s="650">
        <v>1</v>
      </c>
      <c r="O1393" s="731">
        <v>0.5</v>
      </c>
      <c r="P1393" s="651"/>
      <c r="Q1393" s="666"/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4</v>
      </c>
      <c r="B1394" s="650" t="s">
        <v>3038</v>
      </c>
      <c r="C1394" s="650">
        <v>89301042</v>
      </c>
      <c r="D1394" s="729" t="s">
        <v>5236</v>
      </c>
      <c r="E1394" s="730" t="s">
        <v>3401</v>
      </c>
      <c r="F1394" s="650" t="s">
        <v>3363</v>
      </c>
      <c r="G1394" s="650" t="s">
        <v>3658</v>
      </c>
      <c r="H1394" s="650" t="s">
        <v>597</v>
      </c>
      <c r="I1394" s="650" t="s">
        <v>4615</v>
      </c>
      <c r="J1394" s="650" t="s">
        <v>4616</v>
      </c>
      <c r="K1394" s="650" t="s">
        <v>4617</v>
      </c>
      <c r="L1394" s="651">
        <v>309.91000000000003</v>
      </c>
      <c r="M1394" s="651">
        <v>619.82000000000005</v>
      </c>
      <c r="N1394" s="650">
        <v>2</v>
      </c>
      <c r="O1394" s="731">
        <v>0.5</v>
      </c>
      <c r="P1394" s="651"/>
      <c r="Q1394" s="666">
        <v>0</v>
      </c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4</v>
      </c>
      <c r="B1395" s="650" t="s">
        <v>3038</v>
      </c>
      <c r="C1395" s="650">
        <v>89301042</v>
      </c>
      <c r="D1395" s="729" t="s">
        <v>5236</v>
      </c>
      <c r="E1395" s="730" t="s">
        <v>3401</v>
      </c>
      <c r="F1395" s="650" t="s">
        <v>3363</v>
      </c>
      <c r="G1395" s="650" t="s">
        <v>4270</v>
      </c>
      <c r="H1395" s="650" t="s">
        <v>597</v>
      </c>
      <c r="I1395" s="650" t="s">
        <v>700</v>
      </c>
      <c r="J1395" s="650" t="s">
        <v>4271</v>
      </c>
      <c r="K1395" s="650" t="s">
        <v>4272</v>
      </c>
      <c r="L1395" s="651">
        <v>18.940000000000001</v>
      </c>
      <c r="M1395" s="651">
        <v>94.700000000000017</v>
      </c>
      <c r="N1395" s="650">
        <v>5</v>
      </c>
      <c r="O1395" s="731">
        <v>5</v>
      </c>
      <c r="P1395" s="651">
        <v>56.820000000000007</v>
      </c>
      <c r="Q1395" s="666">
        <v>0.6</v>
      </c>
      <c r="R1395" s="650">
        <v>3</v>
      </c>
      <c r="S1395" s="666">
        <v>0.6</v>
      </c>
      <c r="T1395" s="731">
        <v>3</v>
      </c>
      <c r="U1395" s="689">
        <v>0.6</v>
      </c>
    </row>
    <row r="1396" spans="1:21" ht="14.4" customHeight="1" x14ac:dyDescent="0.3">
      <c r="A1396" s="649">
        <v>4</v>
      </c>
      <c r="B1396" s="650" t="s">
        <v>3038</v>
      </c>
      <c r="C1396" s="650">
        <v>89301042</v>
      </c>
      <c r="D1396" s="729" t="s">
        <v>5236</v>
      </c>
      <c r="E1396" s="730" t="s">
        <v>3401</v>
      </c>
      <c r="F1396" s="650" t="s">
        <v>3363</v>
      </c>
      <c r="G1396" s="650" t="s">
        <v>3749</v>
      </c>
      <c r="H1396" s="650" t="s">
        <v>597</v>
      </c>
      <c r="I1396" s="650" t="s">
        <v>738</v>
      </c>
      <c r="J1396" s="650" t="s">
        <v>739</v>
      </c>
      <c r="K1396" s="650" t="s">
        <v>3154</v>
      </c>
      <c r="L1396" s="651">
        <v>115.3</v>
      </c>
      <c r="M1396" s="651">
        <v>115.3</v>
      </c>
      <c r="N1396" s="650">
        <v>1</v>
      </c>
      <c r="O1396" s="731">
        <v>1</v>
      </c>
      <c r="P1396" s="651"/>
      <c r="Q1396" s="666">
        <v>0</v>
      </c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4</v>
      </c>
      <c r="B1397" s="650" t="s">
        <v>3038</v>
      </c>
      <c r="C1397" s="650">
        <v>89301042</v>
      </c>
      <c r="D1397" s="729" t="s">
        <v>5236</v>
      </c>
      <c r="E1397" s="730" t="s">
        <v>3401</v>
      </c>
      <c r="F1397" s="650" t="s">
        <v>3363</v>
      </c>
      <c r="G1397" s="650" t="s">
        <v>4726</v>
      </c>
      <c r="H1397" s="650" t="s">
        <v>597</v>
      </c>
      <c r="I1397" s="650" t="s">
        <v>4727</v>
      </c>
      <c r="J1397" s="650" t="s">
        <v>4728</v>
      </c>
      <c r="K1397" s="650" t="s">
        <v>4729</v>
      </c>
      <c r="L1397" s="651">
        <v>0</v>
      </c>
      <c r="M1397" s="651">
        <v>0</v>
      </c>
      <c r="N1397" s="650">
        <v>4</v>
      </c>
      <c r="O1397" s="731">
        <v>1</v>
      </c>
      <c r="P1397" s="651"/>
      <c r="Q1397" s="666"/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4</v>
      </c>
      <c r="B1398" s="650" t="s">
        <v>3038</v>
      </c>
      <c r="C1398" s="650">
        <v>89301042</v>
      </c>
      <c r="D1398" s="729" t="s">
        <v>5236</v>
      </c>
      <c r="E1398" s="730" t="s">
        <v>3401</v>
      </c>
      <c r="F1398" s="650" t="s">
        <v>3363</v>
      </c>
      <c r="G1398" s="650" t="s">
        <v>3633</v>
      </c>
      <c r="H1398" s="650" t="s">
        <v>597</v>
      </c>
      <c r="I1398" s="650" t="s">
        <v>1808</v>
      </c>
      <c r="J1398" s="650" t="s">
        <v>1809</v>
      </c>
      <c r="K1398" s="650" t="s">
        <v>3634</v>
      </c>
      <c r="L1398" s="651">
        <v>163.9</v>
      </c>
      <c r="M1398" s="651">
        <v>491.70000000000005</v>
      </c>
      <c r="N1398" s="650">
        <v>3</v>
      </c>
      <c r="O1398" s="731">
        <v>0.5</v>
      </c>
      <c r="P1398" s="651"/>
      <c r="Q1398" s="666">
        <v>0</v>
      </c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4</v>
      </c>
      <c r="B1399" s="650" t="s">
        <v>3038</v>
      </c>
      <c r="C1399" s="650">
        <v>89301042</v>
      </c>
      <c r="D1399" s="729" t="s">
        <v>5236</v>
      </c>
      <c r="E1399" s="730" t="s">
        <v>3401</v>
      </c>
      <c r="F1399" s="650" t="s">
        <v>3363</v>
      </c>
      <c r="G1399" s="650" t="s">
        <v>3420</v>
      </c>
      <c r="H1399" s="650" t="s">
        <v>597</v>
      </c>
      <c r="I1399" s="650" t="s">
        <v>746</v>
      </c>
      <c r="J1399" s="650" t="s">
        <v>747</v>
      </c>
      <c r="K1399" s="650" t="s">
        <v>3560</v>
      </c>
      <c r="L1399" s="651">
        <v>40.36</v>
      </c>
      <c r="M1399" s="651">
        <v>40.36</v>
      </c>
      <c r="N1399" s="650">
        <v>1</v>
      </c>
      <c r="O1399" s="731">
        <v>0.5</v>
      </c>
      <c r="P1399" s="651"/>
      <c r="Q1399" s="666">
        <v>0</v>
      </c>
      <c r="R1399" s="650"/>
      <c r="S1399" s="666">
        <v>0</v>
      </c>
      <c r="T1399" s="731"/>
      <c r="U1399" s="689">
        <v>0</v>
      </c>
    </row>
    <row r="1400" spans="1:21" ht="14.4" customHeight="1" x14ac:dyDescent="0.3">
      <c r="A1400" s="649">
        <v>4</v>
      </c>
      <c r="B1400" s="650" t="s">
        <v>3038</v>
      </c>
      <c r="C1400" s="650">
        <v>89301042</v>
      </c>
      <c r="D1400" s="729" t="s">
        <v>5236</v>
      </c>
      <c r="E1400" s="730" t="s">
        <v>3401</v>
      </c>
      <c r="F1400" s="650" t="s">
        <v>3363</v>
      </c>
      <c r="G1400" s="650" t="s">
        <v>4916</v>
      </c>
      <c r="H1400" s="650" t="s">
        <v>597</v>
      </c>
      <c r="I1400" s="650" t="s">
        <v>4917</v>
      </c>
      <c r="J1400" s="650" t="s">
        <v>4918</v>
      </c>
      <c r="K1400" s="650" t="s">
        <v>4579</v>
      </c>
      <c r="L1400" s="651">
        <v>0</v>
      </c>
      <c r="M1400" s="651">
        <v>0</v>
      </c>
      <c r="N1400" s="650">
        <v>1</v>
      </c>
      <c r="O1400" s="731">
        <v>1</v>
      </c>
      <c r="P1400" s="651"/>
      <c r="Q1400" s="666"/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4</v>
      </c>
      <c r="B1401" s="650" t="s">
        <v>3038</v>
      </c>
      <c r="C1401" s="650">
        <v>89301042</v>
      </c>
      <c r="D1401" s="729" t="s">
        <v>5236</v>
      </c>
      <c r="E1401" s="730" t="s">
        <v>3401</v>
      </c>
      <c r="F1401" s="650" t="s">
        <v>3363</v>
      </c>
      <c r="G1401" s="650" t="s">
        <v>4916</v>
      </c>
      <c r="H1401" s="650" t="s">
        <v>597</v>
      </c>
      <c r="I1401" s="650" t="s">
        <v>4919</v>
      </c>
      <c r="J1401" s="650" t="s">
        <v>4918</v>
      </c>
      <c r="K1401" s="650" t="s">
        <v>4579</v>
      </c>
      <c r="L1401" s="651">
        <v>0</v>
      </c>
      <c r="M1401" s="651">
        <v>0</v>
      </c>
      <c r="N1401" s="650">
        <v>1</v>
      </c>
      <c r="O1401" s="731">
        <v>0.5</v>
      </c>
      <c r="P1401" s="651"/>
      <c r="Q1401" s="666"/>
      <c r="R1401" s="650"/>
      <c r="S1401" s="666">
        <v>0</v>
      </c>
      <c r="T1401" s="731"/>
      <c r="U1401" s="689">
        <v>0</v>
      </c>
    </row>
    <row r="1402" spans="1:21" ht="14.4" customHeight="1" x14ac:dyDescent="0.3">
      <c r="A1402" s="649">
        <v>4</v>
      </c>
      <c r="B1402" s="650" t="s">
        <v>3038</v>
      </c>
      <c r="C1402" s="650">
        <v>89301042</v>
      </c>
      <c r="D1402" s="729" t="s">
        <v>5236</v>
      </c>
      <c r="E1402" s="730" t="s">
        <v>3401</v>
      </c>
      <c r="F1402" s="650" t="s">
        <v>3363</v>
      </c>
      <c r="G1402" s="650" t="s">
        <v>3579</v>
      </c>
      <c r="H1402" s="650" t="s">
        <v>597</v>
      </c>
      <c r="I1402" s="650" t="s">
        <v>933</v>
      </c>
      <c r="J1402" s="650" t="s">
        <v>934</v>
      </c>
      <c r="K1402" s="650" t="s">
        <v>4181</v>
      </c>
      <c r="L1402" s="651">
        <v>0</v>
      </c>
      <c r="M1402" s="651">
        <v>0</v>
      </c>
      <c r="N1402" s="650">
        <v>2</v>
      </c>
      <c r="O1402" s="731">
        <v>0.5</v>
      </c>
      <c r="P1402" s="651"/>
      <c r="Q1402" s="666"/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4</v>
      </c>
      <c r="B1403" s="650" t="s">
        <v>3038</v>
      </c>
      <c r="C1403" s="650">
        <v>89301042</v>
      </c>
      <c r="D1403" s="729" t="s">
        <v>5236</v>
      </c>
      <c r="E1403" s="730" t="s">
        <v>3401</v>
      </c>
      <c r="F1403" s="650" t="s">
        <v>3363</v>
      </c>
      <c r="G1403" s="650" t="s">
        <v>3579</v>
      </c>
      <c r="H1403" s="650" t="s">
        <v>597</v>
      </c>
      <c r="I1403" s="650" t="s">
        <v>3580</v>
      </c>
      <c r="J1403" s="650" t="s">
        <v>934</v>
      </c>
      <c r="K1403" s="650" t="s">
        <v>3581</v>
      </c>
      <c r="L1403" s="651">
        <v>0</v>
      </c>
      <c r="M1403" s="651">
        <v>0</v>
      </c>
      <c r="N1403" s="650">
        <v>1</v>
      </c>
      <c r="O1403" s="731">
        <v>1</v>
      </c>
      <c r="P1403" s="651"/>
      <c r="Q1403" s="666"/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4</v>
      </c>
      <c r="B1404" s="650" t="s">
        <v>3038</v>
      </c>
      <c r="C1404" s="650">
        <v>89301042</v>
      </c>
      <c r="D1404" s="729" t="s">
        <v>5236</v>
      </c>
      <c r="E1404" s="730" t="s">
        <v>3401</v>
      </c>
      <c r="F1404" s="650" t="s">
        <v>3363</v>
      </c>
      <c r="G1404" s="650" t="s">
        <v>3579</v>
      </c>
      <c r="H1404" s="650" t="s">
        <v>597</v>
      </c>
      <c r="I1404" s="650" t="s">
        <v>3605</v>
      </c>
      <c r="J1404" s="650" t="s">
        <v>934</v>
      </c>
      <c r="K1404" s="650" t="s">
        <v>3606</v>
      </c>
      <c r="L1404" s="651">
        <v>0</v>
      </c>
      <c r="M1404" s="651">
        <v>0</v>
      </c>
      <c r="N1404" s="650">
        <v>1</v>
      </c>
      <c r="O1404" s="731">
        <v>0.5</v>
      </c>
      <c r="P1404" s="651">
        <v>0</v>
      </c>
      <c r="Q1404" s="666"/>
      <c r="R1404" s="650">
        <v>1</v>
      </c>
      <c r="S1404" s="666">
        <v>1</v>
      </c>
      <c r="T1404" s="731">
        <v>0.5</v>
      </c>
      <c r="U1404" s="689">
        <v>1</v>
      </c>
    </row>
    <row r="1405" spans="1:21" ht="14.4" customHeight="1" x14ac:dyDescent="0.3">
      <c r="A1405" s="649">
        <v>4</v>
      </c>
      <c r="B1405" s="650" t="s">
        <v>3038</v>
      </c>
      <c r="C1405" s="650">
        <v>89301042</v>
      </c>
      <c r="D1405" s="729" t="s">
        <v>5236</v>
      </c>
      <c r="E1405" s="730" t="s">
        <v>3401</v>
      </c>
      <c r="F1405" s="650" t="s">
        <v>3363</v>
      </c>
      <c r="G1405" s="650" t="s">
        <v>3612</v>
      </c>
      <c r="H1405" s="650" t="s">
        <v>597</v>
      </c>
      <c r="I1405" s="650" t="s">
        <v>4920</v>
      </c>
      <c r="J1405" s="650" t="s">
        <v>1660</v>
      </c>
      <c r="K1405" s="650" t="s">
        <v>1661</v>
      </c>
      <c r="L1405" s="651">
        <v>154.01</v>
      </c>
      <c r="M1405" s="651">
        <v>308.02</v>
      </c>
      <c r="N1405" s="650">
        <v>2</v>
      </c>
      <c r="O1405" s="731">
        <v>1</v>
      </c>
      <c r="P1405" s="651"/>
      <c r="Q1405" s="666">
        <v>0</v>
      </c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4</v>
      </c>
      <c r="B1406" s="650" t="s">
        <v>3038</v>
      </c>
      <c r="C1406" s="650">
        <v>89301042</v>
      </c>
      <c r="D1406" s="729" t="s">
        <v>5236</v>
      </c>
      <c r="E1406" s="730" t="s">
        <v>3401</v>
      </c>
      <c r="F1406" s="650" t="s">
        <v>3363</v>
      </c>
      <c r="G1406" s="650" t="s">
        <v>3424</v>
      </c>
      <c r="H1406" s="650" t="s">
        <v>597</v>
      </c>
      <c r="I1406" s="650" t="s">
        <v>3425</v>
      </c>
      <c r="J1406" s="650" t="s">
        <v>3426</v>
      </c>
      <c r="K1406" s="650" t="s">
        <v>3427</v>
      </c>
      <c r="L1406" s="651">
        <v>0</v>
      </c>
      <c r="M1406" s="651">
        <v>0</v>
      </c>
      <c r="N1406" s="650">
        <v>2</v>
      </c>
      <c r="O1406" s="731">
        <v>1</v>
      </c>
      <c r="P1406" s="651">
        <v>0</v>
      </c>
      <c r="Q1406" s="666"/>
      <c r="R1406" s="650">
        <v>2</v>
      </c>
      <c r="S1406" s="666">
        <v>1</v>
      </c>
      <c r="T1406" s="731">
        <v>1</v>
      </c>
      <c r="U1406" s="689">
        <v>1</v>
      </c>
    </row>
    <row r="1407" spans="1:21" ht="14.4" customHeight="1" x14ac:dyDescent="0.3">
      <c r="A1407" s="649">
        <v>4</v>
      </c>
      <c r="B1407" s="650" t="s">
        <v>3038</v>
      </c>
      <c r="C1407" s="650">
        <v>89301042</v>
      </c>
      <c r="D1407" s="729" t="s">
        <v>5236</v>
      </c>
      <c r="E1407" s="730" t="s">
        <v>3401</v>
      </c>
      <c r="F1407" s="650" t="s">
        <v>3363</v>
      </c>
      <c r="G1407" s="650" t="s">
        <v>4921</v>
      </c>
      <c r="H1407" s="650" t="s">
        <v>597</v>
      </c>
      <c r="I1407" s="650" t="s">
        <v>677</v>
      </c>
      <c r="J1407" s="650" t="s">
        <v>4922</v>
      </c>
      <c r="K1407" s="650" t="s">
        <v>4923</v>
      </c>
      <c r="L1407" s="651">
        <v>41.83</v>
      </c>
      <c r="M1407" s="651">
        <v>125.49</v>
      </c>
      <c r="N1407" s="650">
        <v>3</v>
      </c>
      <c r="O1407" s="731">
        <v>0.5</v>
      </c>
      <c r="P1407" s="651">
        <v>125.49</v>
      </c>
      <c r="Q1407" s="666">
        <v>1</v>
      </c>
      <c r="R1407" s="650">
        <v>3</v>
      </c>
      <c r="S1407" s="666">
        <v>1</v>
      </c>
      <c r="T1407" s="731">
        <v>0.5</v>
      </c>
      <c r="U1407" s="689">
        <v>1</v>
      </c>
    </row>
    <row r="1408" spans="1:21" ht="14.4" customHeight="1" x14ac:dyDescent="0.3">
      <c r="A1408" s="649">
        <v>4</v>
      </c>
      <c r="B1408" s="650" t="s">
        <v>3038</v>
      </c>
      <c r="C1408" s="650">
        <v>89301042</v>
      </c>
      <c r="D1408" s="729" t="s">
        <v>5236</v>
      </c>
      <c r="E1408" s="730" t="s">
        <v>3401</v>
      </c>
      <c r="F1408" s="650" t="s">
        <v>3363</v>
      </c>
      <c r="G1408" s="650" t="s">
        <v>3483</v>
      </c>
      <c r="H1408" s="650" t="s">
        <v>597</v>
      </c>
      <c r="I1408" s="650" t="s">
        <v>3525</v>
      </c>
      <c r="J1408" s="650" t="s">
        <v>3485</v>
      </c>
      <c r="K1408" s="650" t="s">
        <v>3526</v>
      </c>
      <c r="L1408" s="651">
        <v>0</v>
      </c>
      <c r="M1408" s="651">
        <v>0</v>
      </c>
      <c r="N1408" s="650">
        <v>1</v>
      </c>
      <c r="O1408" s="731">
        <v>1</v>
      </c>
      <c r="P1408" s="651">
        <v>0</v>
      </c>
      <c r="Q1408" s="666"/>
      <c r="R1408" s="650">
        <v>1</v>
      </c>
      <c r="S1408" s="666">
        <v>1</v>
      </c>
      <c r="T1408" s="731">
        <v>1</v>
      </c>
      <c r="U1408" s="689">
        <v>1</v>
      </c>
    </row>
    <row r="1409" spans="1:21" ht="14.4" customHeight="1" x14ac:dyDescent="0.3">
      <c r="A1409" s="649">
        <v>4</v>
      </c>
      <c r="B1409" s="650" t="s">
        <v>3038</v>
      </c>
      <c r="C1409" s="650">
        <v>89301042</v>
      </c>
      <c r="D1409" s="729" t="s">
        <v>5236</v>
      </c>
      <c r="E1409" s="730" t="s">
        <v>3401</v>
      </c>
      <c r="F1409" s="650" t="s">
        <v>3363</v>
      </c>
      <c r="G1409" s="650" t="s">
        <v>3527</v>
      </c>
      <c r="H1409" s="650" t="s">
        <v>597</v>
      </c>
      <c r="I1409" s="650" t="s">
        <v>4924</v>
      </c>
      <c r="J1409" s="650" t="s">
        <v>4925</v>
      </c>
      <c r="K1409" s="650" t="s">
        <v>4926</v>
      </c>
      <c r="L1409" s="651">
        <v>33.79</v>
      </c>
      <c r="M1409" s="651">
        <v>67.58</v>
      </c>
      <c r="N1409" s="650">
        <v>2</v>
      </c>
      <c r="O1409" s="731">
        <v>2</v>
      </c>
      <c r="P1409" s="651">
        <v>33.79</v>
      </c>
      <c r="Q1409" s="666">
        <v>0.5</v>
      </c>
      <c r="R1409" s="650">
        <v>1</v>
      </c>
      <c r="S1409" s="666">
        <v>0.5</v>
      </c>
      <c r="T1409" s="731">
        <v>1</v>
      </c>
      <c r="U1409" s="689">
        <v>0.5</v>
      </c>
    </row>
    <row r="1410" spans="1:21" ht="14.4" customHeight="1" x14ac:dyDescent="0.3">
      <c r="A1410" s="649">
        <v>4</v>
      </c>
      <c r="B1410" s="650" t="s">
        <v>3038</v>
      </c>
      <c r="C1410" s="650">
        <v>89301042</v>
      </c>
      <c r="D1410" s="729" t="s">
        <v>5236</v>
      </c>
      <c r="E1410" s="730" t="s">
        <v>3401</v>
      </c>
      <c r="F1410" s="650" t="s">
        <v>3363</v>
      </c>
      <c r="G1410" s="650" t="s">
        <v>3583</v>
      </c>
      <c r="H1410" s="650" t="s">
        <v>597</v>
      </c>
      <c r="I1410" s="650" t="s">
        <v>4927</v>
      </c>
      <c r="J1410" s="650" t="s">
        <v>4928</v>
      </c>
      <c r="K1410" s="650" t="s">
        <v>3662</v>
      </c>
      <c r="L1410" s="651">
        <v>229.57</v>
      </c>
      <c r="M1410" s="651">
        <v>459.14</v>
      </c>
      <c r="N1410" s="650">
        <v>2</v>
      </c>
      <c r="O1410" s="731">
        <v>0.5</v>
      </c>
      <c r="P1410" s="651"/>
      <c r="Q1410" s="666">
        <v>0</v>
      </c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4</v>
      </c>
      <c r="B1411" s="650" t="s">
        <v>3038</v>
      </c>
      <c r="C1411" s="650">
        <v>89301042</v>
      </c>
      <c r="D1411" s="729" t="s">
        <v>5236</v>
      </c>
      <c r="E1411" s="730" t="s">
        <v>3401</v>
      </c>
      <c r="F1411" s="650" t="s">
        <v>3363</v>
      </c>
      <c r="G1411" s="650" t="s">
        <v>3583</v>
      </c>
      <c r="H1411" s="650" t="s">
        <v>597</v>
      </c>
      <c r="I1411" s="650" t="s">
        <v>4927</v>
      </c>
      <c r="J1411" s="650" t="s">
        <v>4928</v>
      </c>
      <c r="K1411" s="650" t="s">
        <v>3662</v>
      </c>
      <c r="L1411" s="651">
        <v>198.04</v>
      </c>
      <c r="M1411" s="651">
        <v>396.08</v>
      </c>
      <c r="N1411" s="650">
        <v>2</v>
      </c>
      <c r="O1411" s="731">
        <v>0.5</v>
      </c>
      <c r="P1411" s="651"/>
      <c r="Q1411" s="666">
        <v>0</v>
      </c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4</v>
      </c>
      <c r="B1412" s="650" t="s">
        <v>3038</v>
      </c>
      <c r="C1412" s="650">
        <v>89301042</v>
      </c>
      <c r="D1412" s="729" t="s">
        <v>5236</v>
      </c>
      <c r="E1412" s="730" t="s">
        <v>3401</v>
      </c>
      <c r="F1412" s="650" t="s">
        <v>3363</v>
      </c>
      <c r="G1412" s="650" t="s">
        <v>3757</v>
      </c>
      <c r="H1412" s="650" t="s">
        <v>1281</v>
      </c>
      <c r="I1412" s="650" t="s">
        <v>2221</v>
      </c>
      <c r="J1412" s="650" t="s">
        <v>2222</v>
      </c>
      <c r="K1412" s="650" t="s">
        <v>3289</v>
      </c>
      <c r="L1412" s="651">
        <v>86.76</v>
      </c>
      <c r="M1412" s="651">
        <v>347.04</v>
      </c>
      <c r="N1412" s="650">
        <v>4</v>
      </c>
      <c r="O1412" s="731">
        <v>1.5</v>
      </c>
      <c r="P1412" s="651">
        <v>347.04</v>
      </c>
      <c r="Q1412" s="666">
        <v>1</v>
      </c>
      <c r="R1412" s="650">
        <v>4</v>
      </c>
      <c r="S1412" s="666">
        <v>1</v>
      </c>
      <c r="T1412" s="731">
        <v>1.5</v>
      </c>
      <c r="U1412" s="689">
        <v>1</v>
      </c>
    </row>
    <row r="1413" spans="1:21" ht="14.4" customHeight="1" x14ac:dyDescent="0.3">
      <c r="A1413" s="649">
        <v>4</v>
      </c>
      <c r="B1413" s="650" t="s">
        <v>3038</v>
      </c>
      <c r="C1413" s="650">
        <v>89301042</v>
      </c>
      <c r="D1413" s="729" t="s">
        <v>5236</v>
      </c>
      <c r="E1413" s="730" t="s">
        <v>3401</v>
      </c>
      <c r="F1413" s="650" t="s">
        <v>3363</v>
      </c>
      <c r="G1413" s="650" t="s">
        <v>3727</v>
      </c>
      <c r="H1413" s="650" t="s">
        <v>597</v>
      </c>
      <c r="I1413" s="650" t="s">
        <v>831</v>
      </c>
      <c r="J1413" s="650" t="s">
        <v>832</v>
      </c>
      <c r="K1413" s="650" t="s">
        <v>3728</v>
      </c>
      <c r="L1413" s="651">
        <v>242.93</v>
      </c>
      <c r="M1413" s="651">
        <v>971.72</v>
      </c>
      <c r="N1413" s="650">
        <v>4</v>
      </c>
      <c r="O1413" s="731">
        <v>4</v>
      </c>
      <c r="P1413" s="651">
        <v>485.86</v>
      </c>
      <c r="Q1413" s="666">
        <v>0.5</v>
      </c>
      <c r="R1413" s="650">
        <v>2</v>
      </c>
      <c r="S1413" s="666">
        <v>0.5</v>
      </c>
      <c r="T1413" s="731">
        <v>2</v>
      </c>
      <c r="U1413" s="689">
        <v>0.5</v>
      </c>
    </row>
    <row r="1414" spans="1:21" ht="14.4" customHeight="1" x14ac:dyDescent="0.3">
      <c r="A1414" s="649">
        <v>4</v>
      </c>
      <c r="B1414" s="650" t="s">
        <v>3038</v>
      </c>
      <c r="C1414" s="650">
        <v>89301042</v>
      </c>
      <c r="D1414" s="729" t="s">
        <v>5236</v>
      </c>
      <c r="E1414" s="730" t="s">
        <v>3401</v>
      </c>
      <c r="F1414" s="650" t="s">
        <v>3363</v>
      </c>
      <c r="G1414" s="650" t="s">
        <v>3453</v>
      </c>
      <c r="H1414" s="650" t="s">
        <v>597</v>
      </c>
      <c r="I1414" s="650" t="s">
        <v>886</v>
      </c>
      <c r="J1414" s="650" t="s">
        <v>3454</v>
      </c>
      <c r="K1414" s="650" t="s">
        <v>3455</v>
      </c>
      <c r="L1414" s="651">
        <v>56.01</v>
      </c>
      <c r="M1414" s="651">
        <v>112.02</v>
      </c>
      <c r="N1414" s="650">
        <v>2</v>
      </c>
      <c r="O1414" s="731">
        <v>1</v>
      </c>
      <c r="P1414" s="651">
        <v>112.02</v>
      </c>
      <c r="Q1414" s="666">
        <v>1</v>
      </c>
      <c r="R1414" s="650">
        <v>2</v>
      </c>
      <c r="S1414" s="666">
        <v>1</v>
      </c>
      <c r="T1414" s="731">
        <v>1</v>
      </c>
      <c r="U1414" s="689">
        <v>1</v>
      </c>
    </row>
    <row r="1415" spans="1:21" ht="14.4" customHeight="1" x14ac:dyDescent="0.3">
      <c r="A1415" s="649">
        <v>4</v>
      </c>
      <c r="B1415" s="650" t="s">
        <v>3038</v>
      </c>
      <c r="C1415" s="650">
        <v>89301042</v>
      </c>
      <c r="D1415" s="729" t="s">
        <v>5236</v>
      </c>
      <c r="E1415" s="730" t="s">
        <v>3401</v>
      </c>
      <c r="F1415" s="650" t="s">
        <v>3363</v>
      </c>
      <c r="G1415" s="650" t="s">
        <v>3456</v>
      </c>
      <c r="H1415" s="650" t="s">
        <v>597</v>
      </c>
      <c r="I1415" s="650" t="s">
        <v>1751</v>
      </c>
      <c r="J1415" s="650" t="s">
        <v>1752</v>
      </c>
      <c r="K1415" s="650" t="s">
        <v>3534</v>
      </c>
      <c r="L1415" s="651">
        <v>391.83</v>
      </c>
      <c r="M1415" s="651">
        <v>1175.49</v>
      </c>
      <c r="N1415" s="650">
        <v>3</v>
      </c>
      <c r="O1415" s="731">
        <v>0.5</v>
      </c>
      <c r="P1415" s="651"/>
      <c r="Q1415" s="666">
        <v>0</v>
      </c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4</v>
      </c>
      <c r="B1416" s="650" t="s">
        <v>3038</v>
      </c>
      <c r="C1416" s="650">
        <v>89301042</v>
      </c>
      <c r="D1416" s="729" t="s">
        <v>5236</v>
      </c>
      <c r="E1416" s="730" t="s">
        <v>3401</v>
      </c>
      <c r="F1416" s="650" t="s">
        <v>3363</v>
      </c>
      <c r="G1416" s="650" t="s">
        <v>3456</v>
      </c>
      <c r="H1416" s="650" t="s">
        <v>597</v>
      </c>
      <c r="I1416" s="650" t="s">
        <v>3535</v>
      </c>
      <c r="J1416" s="650" t="s">
        <v>1752</v>
      </c>
      <c r="K1416" s="650" t="s">
        <v>3534</v>
      </c>
      <c r="L1416" s="651">
        <v>391.83</v>
      </c>
      <c r="M1416" s="651">
        <v>1567.32</v>
      </c>
      <c r="N1416" s="650">
        <v>4</v>
      </c>
      <c r="O1416" s="731">
        <v>0.5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4</v>
      </c>
      <c r="B1417" s="650" t="s">
        <v>3038</v>
      </c>
      <c r="C1417" s="650">
        <v>89301042</v>
      </c>
      <c r="D1417" s="729" t="s">
        <v>5236</v>
      </c>
      <c r="E1417" s="730" t="s">
        <v>3401</v>
      </c>
      <c r="F1417" s="650" t="s">
        <v>3363</v>
      </c>
      <c r="G1417" s="650" t="s">
        <v>4929</v>
      </c>
      <c r="H1417" s="650" t="s">
        <v>597</v>
      </c>
      <c r="I1417" s="650" t="s">
        <v>4930</v>
      </c>
      <c r="J1417" s="650" t="s">
        <v>4931</v>
      </c>
      <c r="K1417" s="650" t="s">
        <v>4932</v>
      </c>
      <c r="L1417" s="651">
        <v>0</v>
      </c>
      <c r="M1417" s="651">
        <v>0</v>
      </c>
      <c r="N1417" s="650">
        <v>1</v>
      </c>
      <c r="O1417" s="731">
        <v>1</v>
      </c>
      <c r="P1417" s="651"/>
      <c r="Q1417" s="666"/>
      <c r="R1417" s="650"/>
      <c r="S1417" s="666">
        <v>0</v>
      </c>
      <c r="T1417" s="731"/>
      <c r="U1417" s="689">
        <v>0</v>
      </c>
    </row>
    <row r="1418" spans="1:21" ht="14.4" customHeight="1" x14ac:dyDescent="0.3">
      <c r="A1418" s="649">
        <v>4</v>
      </c>
      <c r="B1418" s="650" t="s">
        <v>3038</v>
      </c>
      <c r="C1418" s="650">
        <v>89301042</v>
      </c>
      <c r="D1418" s="729" t="s">
        <v>5236</v>
      </c>
      <c r="E1418" s="730" t="s">
        <v>3401</v>
      </c>
      <c r="F1418" s="650" t="s">
        <v>3363</v>
      </c>
      <c r="G1418" s="650" t="s">
        <v>3459</v>
      </c>
      <c r="H1418" s="650" t="s">
        <v>597</v>
      </c>
      <c r="I1418" s="650" t="s">
        <v>4933</v>
      </c>
      <c r="J1418" s="650" t="s">
        <v>4591</v>
      </c>
      <c r="K1418" s="650" t="s">
        <v>4934</v>
      </c>
      <c r="L1418" s="651">
        <v>0</v>
      </c>
      <c r="M1418" s="651">
        <v>0</v>
      </c>
      <c r="N1418" s="650">
        <v>1</v>
      </c>
      <c r="O1418" s="731">
        <v>0.5</v>
      </c>
      <c r="P1418" s="651"/>
      <c r="Q1418" s="666"/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4</v>
      </c>
      <c r="B1419" s="650" t="s">
        <v>3038</v>
      </c>
      <c r="C1419" s="650">
        <v>89301042</v>
      </c>
      <c r="D1419" s="729" t="s">
        <v>5236</v>
      </c>
      <c r="E1419" s="730" t="s">
        <v>3401</v>
      </c>
      <c r="F1419" s="650" t="s">
        <v>3363</v>
      </c>
      <c r="G1419" s="650" t="s">
        <v>3459</v>
      </c>
      <c r="H1419" s="650" t="s">
        <v>597</v>
      </c>
      <c r="I1419" s="650" t="s">
        <v>3460</v>
      </c>
      <c r="J1419" s="650" t="s">
        <v>3461</v>
      </c>
      <c r="K1419" s="650" t="s">
        <v>1768</v>
      </c>
      <c r="L1419" s="651">
        <v>97.97</v>
      </c>
      <c r="M1419" s="651">
        <v>587.81999999999994</v>
      </c>
      <c r="N1419" s="650">
        <v>6</v>
      </c>
      <c r="O1419" s="731">
        <v>2</v>
      </c>
      <c r="P1419" s="651">
        <v>195.94</v>
      </c>
      <c r="Q1419" s="666">
        <v>0.33333333333333337</v>
      </c>
      <c r="R1419" s="650">
        <v>2</v>
      </c>
      <c r="S1419" s="666">
        <v>0.33333333333333331</v>
      </c>
      <c r="T1419" s="731">
        <v>1</v>
      </c>
      <c r="U1419" s="689">
        <v>0.5</v>
      </c>
    </row>
    <row r="1420" spans="1:21" ht="14.4" customHeight="1" x14ac:dyDescent="0.3">
      <c r="A1420" s="649">
        <v>4</v>
      </c>
      <c r="B1420" s="650" t="s">
        <v>3038</v>
      </c>
      <c r="C1420" s="650">
        <v>89301042</v>
      </c>
      <c r="D1420" s="729" t="s">
        <v>5236</v>
      </c>
      <c r="E1420" s="730" t="s">
        <v>3401</v>
      </c>
      <c r="F1420" s="650" t="s">
        <v>3363</v>
      </c>
      <c r="G1420" s="650" t="s">
        <v>3459</v>
      </c>
      <c r="H1420" s="650" t="s">
        <v>597</v>
      </c>
      <c r="I1420" s="650" t="s">
        <v>3462</v>
      </c>
      <c r="J1420" s="650" t="s">
        <v>3461</v>
      </c>
      <c r="K1420" s="650" t="s">
        <v>759</v>
      </c>
      <c r="L1420" s="651">
        <v>314.89999999999998</v>
      </c>
      <c r="M1420" s="651">
        <v>1574.5</v>
      </c>
      <c r="N1420" s="650">
        <v>5</v>
      </c>
      <c r="O1420" s="731">
        <v>2.5</v>
      </c>
      <c r="P1420" s="651"/>
      <c r="Q1420" s="666">
        <v>0</v>
      </c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4</v>
      </c>
      <c r="B1421" s="650" t="s">
        <v>3038</v>
      </c>
      <c r="C1421" s="650">
        <v>89301042</v>
      </c>
      <c r="D1421" s="729" t="s">
        <v>5236</v>
      </c>
      <c r="E1421" s="730" t="s">
        <v>3401</v>
      </c>
      <c r="F1421" s="650" t="s">
        <v>3363</v>
      </c>
      <c r="G1421" s="650" t="s">
        <v>3418</v>
      </c>
      <c r="H1421" s="650" t="s">
        <v>597</v>
      </c>
      <c r="I1421" s="650" t="s">
        <v>1261</v>
      </c>
      <c r="J1421" s="650" t="s">
        <v>805</v>
      </c>
      <c r="K1421" s="650" t="s">
        <v>1262</v>
      </c>
      <c r="L1421" s="651">
        <v>113.37</v>
      </c>
      <c r="M1421" s="651">
        <v>566.85</v>
      </c>
      <c r="N1421" s="650">
        <v>5</v>
      </c>
      <c r="O1421" s="731">
        <v>3</v>
      </c>
      <c r="P1421" s="651">
        <v>340.11</v>
      </c>
      <c r="Q1421" s="666">
        <v>0.6</v>
      </c>
      <c r="R1421" s="650">
        <v>3</v>
      </c>
      <c r="S1421" s="666">
        <v>0.6</v>
      </c>
      <c r="T1421" s="731">
        <v>2</v>
      </c>
      <c r="U1421" s="689">
        <v>0.66666666666666663</v>
      </c>
    </row>
    <row r="1422" spans="1:21" ht="14.4" customHeight="1" x14ac:dyDescent="0.3">
      <c r="A1422" s="649">
        <v>4</v>
      </c>
      <c r="B1422" s="650" t="s">
        <v>3038</v>
      </c>
      <c r="C1422" s="650">
        <v>89301042</v>
      </c>
      <c r="D1422" s="729" t="s">
        <v>5236</v>
      </c>
      <c r="E1422" s="730" t="s">
        <v>3401</v>
      </c>
      <c r="F1422" s="650" t="s">
        <v>3363</v>
      </c>
      <c r="G1422" s="650" t="s">
        <v>3418</v>
      </c>
      <c r="H1422" s="650" t="s">
        <v>597</v>
      </c>
      <c r="I1422" s="650" t="s">
        <v>804</v>
      </c>
      <c r="J1422" s="650" t="s">
        <v>805</v>
      </c>
      <c r="K1422" s="650" t="s">
        <v>806</v>
      </c>
      <c r="L1422" s="651">
        <v>56.69</v>
      </c>
      <c r="M1422" s="651">
        <v>56.69</v>
      </c>
      <c r="N1422" s="650">
        <v>1</v>
      </c>
      <c r="O1422" s="731">
        <v>0.5</v>
      </c>
      <c r="P1422" s="651">
        <v>56.69</v>
      </c>
      <c r="Q1422" s="666">
        <v>1</v>
      </c>
      <c r="R1422" s="650">
        <v>1</v>
      </c>
      <c r="S1422" s="666">
        <v>1</v>
      </c>
      <c r="T1422" s="731">
        <v>0.5</v>
      </c>
      <c r="U1422" s="689">
        <v>1</v>
      </c>
    </row>
    <row r="1423" spans="1:21" ht="14.4" customHeight="1" x14ac:dyDescent="0.3">
      <c r="A1423" s="649">
        <v>4</v>
      </c>
      <c r="B1423" s="650" t="s">
        <v>3038</v>
      </c>
      <c r="C1423" s="650">
        <v>89301042</v>
      </c>
      <c r="D1423" s="729" t="s">
        <v>5236</v>
      </c>
      <c r="E1423" s="730" t="s">
        <v>3401</v>
      </c>
      <c r="F1423" s="650" t="s">
        <v>3363</v>
      </c>
      <c r="G1423" s="650" t="s">
        <v>3418</v>
      </c>
      <c r="H1423" s="650" t="s">
        <v>597</v>
      </c>
      <c r="I1423" s="650" t="s">
        <v>4250</v>
      </c>
      <c r="J1423" s="650" t="s">
        <v>4251</v>
      </c>
      <c r="K1423" s="650" t="s">
        <v>1897</v>
      </c>
      <c r="L1423" s="651">
        <v>45.34</v>
      </c>
      <c r="M1423" s="651">
        <v>362.72</v>
      </c>
      <c r="N1423" s="650">
        <v>8</v>
      </c>
      <c r="O1423" s="731">
        <v>3.5</v>
      </c>
      <c r="P1423" s="651">
        <v>272.04000000000002</v>
      </c>
      <c r="Q1423" s="666">
        <v>0.75</v>
      </c>
      <c r="R1423" s="650">
        <v>6</v>
      </c>
      <c r="S1423" s="666">
        <v>0.75</v>
      </c>
      <c r="T1423" s="731">
        <v>2.5</v>
      </c>
      <c r="U1423" s="689">
        <v>0.7142857142857143</v>
      </c>
    </row>
    <row r="1424" spans="1:21" ht="14.4" customHeight="1" x14ac:dyDescent="0.3">
      <c r="A1424" s="649">
        <v>4</v>
      </c>
      <c r="B1424" s="650" t="s">
        <v>3038</v>
      </c>
      <c r="C1424" s="650">
        <v>89301042</v>
      </c>
      <c r="D1424" s="729" t="s">
        <v>5236</v>
      </c>
      <c r="E1424" s="730" t="s">
        <v>3401</v>
      </c>
      <c r="F1424" s="650" t="s">
        <v>3363</v>
      </c>
      <c r="G1424" s="650" t="s">
        <v>3515</v>
      </c>
      <c r="H1424" s="650" t="s">
        <v>1281</v>
      </c>
      <c r="I1424" s="650" t="s">
        <v>1461</v>
      </c>
      <c r="J1424" s="650" t="s">
        <v>1462</v>
      </c>
      <c r="K1424" s="650" t="s">
        <v>1463</v>
      </c>
      <c r="L1424" s="651">
        <v>140.03</v>
      </c>
      <c r="M1424" s="651">
        <v>560.12</v>
      </c>
      <c r="N1424" s="650">
        <v>4</v>
      </c>
      <c r="O1424" s="731">
        <v>3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4</v>
      </c>
      <c r="B1425" s="650" t="s">
        <v>3038</v>
      </c>
      <c r="C1425" s="650">
        <v>89301042</v>
      </c>
      <c r="D1425" s="729" t="s">
        <v>5236</v>
      </c>
      <c r="E1425" s="730" t="s">
        <v>3401</v>
      </c>
      <c r="F1425" s="650" t="s">
        <v>3363</v>
      </c>
      <c r="G1425" s="650" t="s">
        <v>3431</v>
      </c>
      <c r="H1425" s="650" t="s">
        <v>597</v>
      </c>
      <c r="I1425" s="650" t="s">
        <v>2612</v>
      </c>
      <c r="J1425" s="650" t="s">
        <v>2613</v>
      </c>
      <c r="K1425" s="650" t="s">
        <v>3432</v>
      </c>
      <c r="L1425" s="651">
        <v>0</v>
      </c>
      <c r="M1425" s="651">
        <v>0</v>
      </c>
      <c r="N1425" s="650">
        <v>4</v>
      </c>
      <c r="O1425" s="731">
        <v>2</v>
      </c>
      <c r="P1425" s="651">
        <v>0</v>
      </c>
      <c r="Q1425" s="666"/>
      <c r="R1425" s="650">
        <v>4</v>
      </c>
      <c r="S1425" s="666">
        <v>1</v>
      </c>
      <c r="T1425" s="731">
        <v>2</v>
      </c>
      <c r="U1425" s="689">
        <v>1</v>
      </c>
    </row>
    <row r="1426" spans="1:21" ht="14.4" customHeight="1" x14ac:dyDescent="0.3">
      <c r="A1426" s="649">
        <v>4</v>
      </c>
      <c r="B1426" s="650" t="s">
        <v>3038</v>
      </c>
      <c r="C1426" s="650">
        <v>89301042</v>
      </c>
      <c r="D1426" s="729" t="s">
        <v>5236</v>
      </c>
      <c r="E1426" s="730" t="s">
        <v>3401</v>
      </c>
      <c r="F1426" s="650" t="s">
        <v>3363</v>
      </c>
      <c r="G1426" s="650" t="s">
        <v>3570</v>
      </c>
      <c r="H1426" s="650" t="s">
        <v>597</v>
      </c>
      <c r="I1426" s="650" t="s">
        <v>1854</v>
      </c>
      <c r="J1426" s="650" t="s">
        <v>1855</v>
      </c>
      <c r="K1426" s="650" t="s">
        <v>4935</v>
      </c>
      <c r="L1426" s="651">
        <v>112.13</v>
      </c>
      <c r="M1426" s="651">
        <v>112.13</v>
      </c>
      <c r="N1426" s="650">
        <v>1</v>
      </c>
      <c r="O1426" s="731">
        <v>0.5</v>
      </c>
      <c r="P1426" s="651"/>
      <c r="Q1426" s="666">
        <v>0</v>
      </c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4</v>
      </c>
      <c r="B1427" s="650" t="s">
        <v>3038</v>
      </c>
      <c r="C1427" s="650">
        <v>89301042</v>
      </c>
      <c r="D1427" s="729" t="s">
        <v>5236</v>
      </c>
      <c r="E1427" s="730" t="s">
        <v>3401</v>
      </c>
      <c r="F1427" s="650" t="s">
        <v>3363</v>
      </c>
      <c r="G1427" s="650" t="s">
        <v>4326</v>
      </c>
      <c r="H1427" s="650" t="s">
        <v>597</v>
      </c>
      <c r="I1427" s="650" t="s">
        <v>4936</v>
      </c>
      <c r="J1427" s="650" t="s">
        <v>820</v>
      </c>
      <c r="K1427" s="650" t="s">
        <v>4937</v>
      </c>
      <c r="L1427" s="651">
        <v>0</v>
      </c>
      <c r="M1427" s="651">
        <v>0</v>
      </c>
      <c r="N1427" s="650">
        <v>2</v>
      </c>
      <c r="O1427" s="731">
        <v>1</v>
      </c>
      <c r="P1427" s="651">
        <v>0</v>
      </c>
      <c r="Q1427" s="666"/>
      <c r="R1427" s="650">
        <v>2</v>
      </c>
      <c r="S1427" s="666">
        <v>1</v>
      </c>
      <c r="T1427" s="731">
        <v>1</v>
      </c>
      <c r="U1427" s="689">
        <v>1</v>
      </c>
    </row>
    <row r="1428" spans="1:21" ht="14.4" customHeight="1" x14ac:dyDescent="0.3">
      <c r="A1428" s="649">
        <v>4</v>
      </c>
      <c r="B1428" s="650" t="s">
        <v>3038</v>
      </c>
      <c r="C1428" s="650">
        <v>89301042</v>
      </c>
      <c r="D1428" s="729" t="s">
        <v>5236</v>
      </c>
      <c r="E1428" s="730" t="s">
        <v>3401</v>
      </c>
      <c r="F1428" s="650" t="s">
        <v>3363</v>
      </c>
      <c r="G1428" s="650" t="s">
        <v>4789</v>
      </c>
      <c r="H1428" s="650" t="s">
        <v>597</v>
      </c>
      <c r="I1428" s="650" t="s">
        <v>1268</v>
      </c>
      <c r="J1428" s="650" t="s">
        <v>1269</v>
      </c>
      <c r="K1428" s="650" t="s">
        <v>1270</v>
      </c>
      <c r="L1428" s="651">
        <v>82.08</v>
      </c>
      <c r="M1428" s="651">
        <v>246.24</v>
      </c>
      <c r="N1428" s="650">
        <v>3</v>
      </c>
      <c r="O1428" s="731">
        <v>0.5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4</v>
      </c>
      <c r="B1429" s="650" t="s">
        <v>3038</v>
      </c>
      <c r="C1429" s="650">
        <v>89301042</v>
      </c>
      <c r="D1429" s="729" t="s">
        <v>5236</v>
      </c>
      <c r="E1429" s="730" t="s">
        <v>3401</v>
      </c>
      <c r="F1429" s="650" t="s">
        <v>3363</v>
      </c>
      <c r="G1429" s="650" t="s">
        <v>4789</v>
      </c>
      <c r="H1429" s="650" t="s">
        <v>597</v>
      </c>
      <c r="I1429" s="650" t="s">
        <v>4938</v>
      </c>
      <c r="J1429" s="650" t="s">
        <v>1269</v>
      </c>
      <c r="K1429" s="650" t="s">
        <v>4939</v>
      </c>
      <c r="L1429" s="651">
        <v>0</v>
      </c>
      <c r="M1429" s="651">
        <v>0</v>
      </c>
      <c r="N1429" s="650">
        <v>1</v>
      </c>
      <c r="O1429" s="731">
        <v>0.5</v>
      </c>
      <c r="P1429" s="651"/>
      <c r="Q1429" s="666"/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4</v>
      </c>
      <c r="B1430" s="650" t="s">
        <v>3038</v>
      </c>
      <c r="C1430" s="650">
        <v>89301042</v>
      </c>
      <c r="D1430" s="729" t="s">
        <v>5236</v>
      </c>
      <c r="E1430" s="730" t="s">
        <v>3401</v>
      </c>
      <c r="F1430" s="650" t="s">
        <v>3363</v>
      </c>
      <c r="G1430" s="650" t="s">
        <v>3541</v>
      </c>
      <c r="H1430" s="650" t="s">
        <v>597</v>
      </c>
      <c r="I1430" s="650" t="s">
        <v>4940</v>
      </c>
      <c r="J1430" s="650" t="s">
        <v>4941</v>
      </c>
      <c r="K1430" s="650" t="s">
        <v>4942</v>
      </c>
      <c r="L1430" s="651">
        <v>73.34</v>
      </c>
      <c r="M1430" s="651">
        <v>146.68</v>
      </c>
      <c r="N1430" s="650">
        <v>2</v>
      </c>
      <c r="O1430" s="731">
        <v>1</v>
      </c>
      <c r="P1430" s="651">
        <v>146.68</v>
      </c>
      <c r="Q1430" s="666">
        <v>1</v>
      </c>
      <c r="R1430" s="650">
        <v>2</v>
      </c>
      <c r="S1430" s="666">
        <v>1</v>
      </c>
      <c r="T1430" s="731">
        <v>1</v>
      </c>
      <c r="U1430" s="689">
        <v>1</v>
      </c>
    </row>
    <row r="1431" spans="1:21" ht="14.4" customHeight="1" x14ac:dyDescent="0.3">
      <c r="A1431" s="649">
        <v>4</v>
      </c>
      <c r="B1431" s="650" t="s">
        <v>3038</v>
      </c>
      <c r="C1431" s="650">
        <v>89301042</v>
      </c>
      <c r="D1431" s="729" t="s">
        <v>5236</v>
      </c>
      <c r="E1431" s="730" t="s">
        <v>3401</v>
      </c>
      <c r="F1431" s="650" t="s">
        <v>3363</v>
      </c>
      <c r="G1431" s="650" t="s">
        <v>3480</v>
      </c>
      <c r="H1431" s="650" t="s">
        <v>597</v>
      </c>
      <c r="I1431" s="650" t="s">
        <v>808</v>
      </c>
      <c r="J1431" s="650" t="s">
        <v>3481</v>
      </c>
      <c r="K1431" s="650" t="s">
        <v>3482</v>
      </c>
      <c r="L1431" s="651">
        <v>0</v>
      </c>
      <c r="M1431" s="651">
        <v>0</v>
      </c>
      <c r="N1431" s="650">
        <v>9</v>
      </c>
      <c r="O1431" s="731">
        <v>1.5</v>
      </c>
      <c r="P1431" s="651">
        <v>0</v>
      </c>
      <c r="Q1431" s="666"/>
      <c r="R1431" s="650">
        <v>3</v>
      </c>
      <c r="S1431" s="666">
        <v>0.33333333333333331</v>
      </c>
      <c r="T1431" s="731">
        <v>0.5</v>
      </c>
      <c r="U1431" s="689">
        <v>0.33333333333333331</v>
      </c>
    </row>
    <row r="1432" spans="1:21" ht="14.4" customHeight="1" x14ac:dyDescent="0.3">
      <c r="A1432" s="649">
        <v>4</v>
      </c>
      <c r="B1432" s="650" t="s">
        <v>3038</v>
      </c>
      <c r="C1432" s="650">
        <v>89301042</v>
      </c>
      <c r="D1432" s="729" t="s">
        <v>5236</v>
      </c>
      <c r="E1432" s="730" t="s">
        <v>3401</v>
      </c>
      <c r="F1432" s="650" t="s">
        <v>3363</v>
      </c>
      <c r="G1432" s="650" t="s">
        <v>3444</v>
      </c>
      <c r="H1432" s="650" t="s">
        <v>597</v>
      </c>
      <c r="I1432" s="650" t="s">
        <v>4943</v>
      </c>
      <c r="J1432" s="650" t="s">
        <v>4944</v>
      </c>
      <c r="K1432" s="650" t="s">
        <v>3298</v>
      </c>
      <c r="L1432" s="651">
        <v>0</v>
      </c>
      <c r="M1432" s="651">
        <v>0</v>
      </c>
      <c r="N1432" s="650">
        <v>1</v>
      </c>
      <c r="O1432" s="731">
        <v>1</v>
      </c>
      <c r="P1432" s="651"/>
      <c r="Q1432" s="666"/>
      <c r="R1432" s="650"/>
      <c r="S1432" s="666">
        <v>0</v>
      </c>
      <c r="T1432" s="731"/>
      <c r="U1432" s="689">
        <v>0</v>
      </c>
    </row>
    <row r="1433" spans="1:21" ht="14.4" customHeight="1" x14ac:dyDescent="0.3">
      <c r="A1433" s="649">
        <v>4</v>
      </c>
      <c r="B1433" s="650" t="s">
        <v>3038</v>
      </c>
      <c r="C1433" s="650">
        <v>89301042</v>
      </c>
      <c r="D1433" s="729" t="s">
        <v>5236</v>
      </c>
      <c r="E1433" s="730" t="s">
        <v>3401</v>
      </c>
      <c r="F1433" s="650" t="s">
        <v>3363</v>
      </c>
      <c r="G1433" s="650" t="s">
        <v>3444</v>
      </c>
      <c r="H1433" s="650" t="s">
        <v>597</v>
      </c>
      <c r="I1433" s="650" t="s">
        <v>4945</v>
      </c>
      <c r="J1433" s="650" t="s">
        <v>4946</v>
      </c>
      <c r="K1433" s="650" t="s">
        <v>3275</v>
      </c>
      <c r="L1433" s="651">
        <v>0</v>
      </c>
      <c r="M1433" s="651">
        <v>0</v>
      </c>
      <c r="N1433" s="650">
        <v>1</v>
      </c>
      <c r="O1433" s="731">
        <v>1</v>
      </c>
      <c r="P1433" s="651"/>
      <c r="Q1433" s="666"/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4</v>
      </c>
      <c r="B1434" s="650" t="s">
        <v>3038</v>
      </c>
      <c r="C1434" s="650">
        <v>89301042</v>
      </c>
      <c r="D1434" s="729" t="s">
        <v>5236</v>
      </c>
      <c r="E1434" s="730" t="s">
        <v>3401</v>
      </c>
      <c r="F1434" s="650" t="s">
        <v>3363</v>
      </c>
      <c r="G1434" s="650" t="s">
        <v>4947</v>
      </c>
      <c r="H1434" s="650" t="s">
        <v>597</v>
      </c>
      <c r="I1434" s="650" t="s">
        <v>2660</v>
      </c>
      <c r="J1434" s="650" t="s">
        <v>4948</v>
      </c>
      <c r="K1434" s="650" t="s">
        <v>2662</v>
      </c>
      <c r="L1434" s="651">
        <v>1692.27</v>
      </c>
      <c r="M1434" s="651">
        <v>3384.54</v>
      </c>
      <c r="N1434" s="650">
        <v>2</v>
      </c>
      <c r="O1434" s="731">
        <v>1.5</v>
      </c>
      <c r="P1434" s="651">
        <v>3384.54</v>
      </c>
      <c r="Q1434" s="666">
        <v>1</v>
      </c>
      <c r="R1434" s="650">
        <v>2</v>
      </c>
      <c r="S1434" s="666">
        <v>1</v>
      </c>
      <c r="T1434" s="731">
        <v>1.5</v>
      </c>
      <c r="U1434" s="689">
        <v>1</v>
      </c>
    </row>
    <row r="1435" spans="1:21" ht="14.4" customHeight="1" x14ac:dyDescent="0.3">
      <c r="A1435" s="649">
        <v>4</v>
      </c>
      <c r="B1435" s="650" t="s">
        <v>3038</v>
      </c>
      <c r="C1435" s="650">
        <v>89301042</v>
      </c>
      <c r="D1435" s="729" t="s">
        <v>5236</v>
      </c>
      <c r="E1435" s="730" t="s">
        <v>3401</v>
      </c>
      <c r="F1435" s="650" t="s">
        <v>3364</v>
      </c>
      <c r="G1435" s="650" t="s">
        <v>3463</v>
      </c>
      <c r="H1435" s="650" t="s">
        <v>597</v>
      </c>
      <c r="I1435" s="650" t="s">
        <v>3503</v>
      </c>
      <c r="J1435" s="650" t="s">
        <v>3465</v>
      </c>
      <c r="K1435" s="650"/>
      <c r="L1435" s="651">
        <v>0</v>
      </c>
      <c r="M1435" s="651">
        <v>0</v>
      </c>
      <c r="N1435" s="650">
        <v>2</v>
      </c>
      <c r="O1435" s="731">
        <v>2</v>
      </c>
      <c r="P1435" s="651">
        <v>0</v>
      </c>
      <c r="Q1435" s="666"/>
      <c r="R1435" s="650">
        <v>2</v>
      </c>
      <c r="S1435" s="666">
        <v>1</v>
      </c>
      <c r="T1435" s="731">
        <v>2</v>
      </c>
      <c r="U1435" s="689">
        <v>1</v>
      </c>
    </row>
    <row r="1436" spans="1:21" ht="14.4" customHeight="1" x14ac:dyDescent="0.3">
      <c r="A1436" s="649">
        <v>4</v>
      </c>
      <c r="B1436" s="650" t="s">
        <v>3038</v>
      </c>
      <c r="C1436" s="650">
        <v>89301042</v>
      </c>
      <c r="D1436" s="729" t="s">
        <v>5236</v>
      </c>
      <c r="E1436" s="730" t="s">
        <v>3401</v>
      </c>
      <c r="F1436" s="650" t="s">
        <v>3365</v>
      </c>
      <c r="G1436" s="650" t="s">
        <v>3678</v>
      </c>
      <c r="H1436" s="650" t="s">
        <v>597</v>
      </c>
      <c r="I1436" s="650" t="s">
        <v>3679</v>
      </c>
      <c r="J1436" s="650" t="s">
        <v>3807</v>
      </c>
      <c r="K1436" s="650" t="s">
        <v>3808</v>
      </c>
      <c r="L1436" s="651">
        <v>410</v>
      </c>
      <c r="M1436" s="651">
        <v>4920</v>
      </c>
      <c r="N1436" s="650">
        <v>12</v>
      </c>
      <c r="O1436" s="731">
        <v>12</v>
      </c>
      <c r="P1436" s="651">
        <v>4920</v>
      </c>
      <c r="Q1436" s="666">
        <v>1</v>
      </c>
      <c r="R1436" s="650">
        <v>12</v>
      </c>
      <c r="S1436" s="666">
        <v>1</v>
      </c>
      <c r="T1436" s="731">
        <v>12</v>
      </c>
      <c r="U1436" s="689">
        <v>1</v>
      </c>
    </row>
    <row r="1437" spans="1:21" ht="14.4" customHeight="1" x14ac:dyDescent="0.3">
      <c r="A1437" s="649">
        <v>4</v>
      </c>
      <c r="B1437" s="650" t="s">
        <v>3038</v>
      </c>
      <c r="C1437" s="650">
        <v>89301042</v>
      </c>
      <c r="D1437" s="729" t="s">
        <v>5236</v>
      </c>
      <c r="E1437" s="730" t="s">
        <v>3401</v>
      </c>
      <c r="F1437" s="650" t="s">
        <v>3365</v>
      </c>
      <c r="G1437" s="650" t="s">
        <v>3678</v>
      </c>
      <c r="H1437" s="650" t="s">
        <v>597</v>
      </c>
      <c r="I1437" s="650" t="s">
        <v>3679</v>
      </c>
      <c r="J1437" s="650" t="s">
        <v>3680</v>
      </c>
      <c r="K1437" s="650" t="s">
        <v>3681</v>
      </c>
      <c r="L1437" s="651">
        <v>410</v>
      </c>
      <c r="M1437" s="651">
        <v>34030</v>
      </c>
      <c r="N1437" s="650">
        <v>83</v>
      </c>
      <c r="O1437" s="731">
        <v>82</v>
      </c>
      <c r="P1437" s="651">
        <v>31160</v>
      </c>
      <c r="Q1437" s="666">
        <v>0.91566265060240959</v>
      </c>
      <c r="R1437" s="650">
        <v>76</v>
      </c>
      <c r="S1437" s="666">
        <v>0.91566265060240959</v>
      </c>
      <c r="T1437" s="731">
        <v>76</v>
      </c>
      <c r="U1437" s="689">
        <v>0.92682926829268297</v>
      </c>
    </row>
    <row r="1438" spans="1:21" ht="14.4" customHeight="1" x14ac:dyDescent="0.3">
      <c r="A1438" s="649">
        <v>4</v>
      </c>
      <c r="B1438" s="650" t="s">
        <v>3038</v>
      </c>
      <c r="C1438" s="650">
        <v>89301042</v>
      </c>
      <c r="D1438" s="729" t="s">
        <v>5236</v>
      </c>
      <c r="E1438" s="730" t="s">
        <v>3401</v>
      </c>
      <c r="F1438" s="650" t="s">
        <v>3365</v>
      </c>
      <c r="G1438" s="650" t="s">
        <v>3678</v>
      </c>
      <c r="H1438" s="650" t="s">
        <v>597</v>
      </c>
      <c r="I1438" s="650" t="s">
        <v>3809</v>
      </c>
      <c r="J1438" s="650" t="s">
        <v>3810</v>
      </c>
      <c r="K1438" s="650" t="s">
        <v>3811</v>
      </c>
      <c r="L1438" s="651">
        <v>566</v>
      </c>
      <c r="M1438" s="651">
        <v>566</v>
      </c>
      <c r="N1438" s="650">
        <v>1</v>
      </c>
      <c r="O1438" s="731">
        <v>1</v>
      </c>
      <c r="P1438" s="651"/>
      <c r="Q1438" s="666">
        <v>0</v>
      </c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4</v>
      </c>
      <c r="B1439" s="650" t="s">
        <v>3038</v>
      </c>
      <c r="C1439" s="650">
        <v>89301042</v>
      </c>
      <c r="D1439" s="729" t="s">
        <v>5236</v>
      </c>
      <c r="E1439" s="730" t="s">
        <v>3401</v>
      </c>
      <c r="F1439" s="650" t="s">
        <v>3365</v>
      </c>
      <c r="G1439" s="650" t="s">
        <v>3678</v>
      </c>
      <c r="H1439" s="650" t="s">
        <v>597</v>
      </c>
      <c r="I1439" s="650" t="s">
        <v>3809</v>
      </c>
      <c r="J1439" s="650" t="s">
        <v>3812</v>
      </c>
      <c r="K1439" s="650" t="s">
        <v>3813</v>
      </c>
      <c r="L1439" s="651">
        <v>566</v>
      </c>
      <c r="M1439" s="651">
        <v>7358</v>
      </c>
      <c r="N1439" s="650">
        <v>13</v>
      </c>
      <c r="O1439" s="731">
        <v>13</v>
      </c>
      <c r="P1439" s="651">
        <v>3962</v>
      </c>
      <c r="Q1439" s="666">
        <v>0.53846153846153844</v>
      </c>
      <c r="R1439" s="650">
        <v>7</v>
      </c>
      <c r="S1439" s="666">
        <v>0.53846153846153844</v>
      </c>
      <c r="T1439" s="731">
        <v>7</v>
      </c>
      <c r="U1439" s="689">
        <v>0.53846153846153844</v>
      </c>
    </row>
    <row r="1440" spans="1:21" ht="14.4" customHeight="1" x14ac:dyDescent="0.3">
      <c r="A1440" s="649">
        <v>4</v>
      </c>
      <c r="B1440" s="650" t="s">
        <v>3038</v>
      </c>
      <c r="C1440" s="650">
        <v>89301042</v>
      </c>
      <c r="D1440" s="729" t="s">
        <v>5236</v>
      </c>
      <c r="E1440" s="730" t="s">
        <v>3401</v>
      </c>
      <c r="F1440" s="650" t="s">
        <v>3365</v>
      </c>
      <c r="G1440" s="650" t="s">
        <v>3678</v>
      </c>
      <c r="H1440" s="650" t="s">
        <v>597</v>
      </c>
      <c r="I1440" s="650" t="s">
        <v>4949</v>
      </c>
      <c r="J1440" s="650" t="s">
        <v>4950</v>
      </c>
      <c r="K1440" s="650" t="s">
        <v>4951</v>
      </c>
      <c r="L1440" s="651">
        <v>277.75</v>
      </c>
      <c r="M1440" s="651">
        <v>277.75</v>
      </c>
      <c r="N1440" s="650">
        <v>1</v>
      </c>
      <c r="O1440" s="731">
        <v>1</v>
      </c>
      <c r="P1440" s="651"/>
      <c r="Q1440" s="666">
        <v>0</v>
      </c>
      <c r="R1440" s="650"/>
      <c r="S1440" s="666">
        <v>0</v>
      </c>
      <c r="T1440" s="731"/>
      <c r="U1440" s="689">
        <v>0</v>
      </c>
    </row>
    <row r="1441" spans="1:21" ht="14.4" customHeight="1" x14ac:dyDescent="0.3">
      <c r="A1441" s="649">
        <v>4</v>
      </c>
      <c r="B1441" s="650" t="s">
        <v>3038</v>
      </c>
      <c r="C1441" s="650">
        <v>89301042</v>
      </c>
      <c r="D1441" s="729" t="s">
        <v>5236</v>
      </c>
      <c r="E1441" s="730" t="s">
        <v>3401</v>
      </c>
      <c r="F1441" s="650" t="s">
        <v>3365</v>
      </c>
      <c r="G1441" s="650" t="s">
        <v>3678</v>
      </c>
      <c r="H1441" s="650" t="s">
        <v>597</v>
      </c>
      <c r="I1441" s="650" t="s">
        <v>4952</v>
      </c>
      <c r="J1441" s="650" t="s">
        <v>4953</v>
      </c>
      <c r="K1441" s="650" t="s">
        <v>4954</v>
      </c>
      <c r="L1441" s="651">
        <v>587</v>
      </c>
      <c r="M1441" s="651">
        <v>587</v>
      </c>
      <c r="N1441" s="650">
        <v>1</v>
      </c>
      <c r="O1441" s="731">
        <v>1</v>
      </c>
      <c r="P1441" s="651"/>
      <c r="Q1441" s="666">
        <v>0</v>
      </c>
      <c r="R1441" s="650"/>
      <c r="S1441" s="666">
        <v>0</v>
      </c>
      <c r="T1441" s="731"/>
      <c r="U1441" s="689">
        <v>0</v>
      </c>
    </row>
    <row r="1442" spans="1:21" ht="14.4" customHeight="1" x14ac:dyDescent="0.3">
      <c r="A1442" s="649">
        <v>4</v>
      </c>
      <c r="B1442" s="650" t="s">
        <v>3038</v>
      </c>
      <c r="C1442" s="650">
        <v>89301042</v>
      </c>
      <c r="D1442" s="729" t="s">
        <v>5236</v>
      </c>
      <c r="E1442" s="730" t="s">
        <v>3401</v>
      </c>
      <c r="F1442" s="650" t="s">
        <v>3365</v>
      </c>
      <c r="G1442" s="650" t="s">
        <v>3682</v>
      </c>
      <c r="H1442" s="650" t="s">
        <v>597</v>
      </c>
      <c r="I1442" s="650" t="s">
        <v>3692</v>
      </c>
      <c r="J1442" s="650" t="s">
        <v>3690</v>
      </c>
      <c r="K1442" s="650" t="s">
        <v>3693</v>
      </c>
      <c r="L1442" s="651">
        <v>200</v>
      </c>
      <c r="M1442" s="651">
        <v>8400</v>
      </c>
      <c r="N1442" s="650">
        <v>42</v>
      </c>
      <c r="O1442" s="731">
        <v>12</v>
      </c>
      <c r="P1442" s="651">
        <v>1200</v>
      </c>
      <c r="Q1442" s="666">
        <v>0.14285714285714285</v>
      </c>
      <c r="R1442" s="650">
        <v>6</v>
      </c>
      <c r="S1442" s="666">
        <v>0.14285714285714285</v>
      </c>
      <c r="T1442" s="731">
        <v>3</v>
      </c>
      <c r="U1442" s="689">
        <v>0.25</v>
      </c>
    </row>
    <row r="1443" spans="1:21" ht="14.4" customHeight="1" x14ac:dyDescent="0.3">
      <c r="A1443" s="649">
        <v>4</v>
      </c>
      <c r="B1443" s="650" t="s">
        <v>3038</v>
      </c>
      <c r="C1443" s="650">
        <v>89301042</v>
      </c>
      <c r="D1443" s="729" t="s">
        <v>5236</v>
      </c>
      <c r="E1443" s="730" t="s">
        <v>3401</v>
      </c>
      <c r="F1443" s="650" t="s">
        <v>3365</v>
      </c>
      <c r="G1443" s="650" t="s">
        <v>3682</v>
      </c>
      <c r="H1443" s="650" t="s">
        <v>597</v>
      </c>
      <c r="I1443" s="650" t="s">
        <v>3694</v>
      </c>
      <c r="J1443" s="650" t="s">
        <v>3695</v>
      </c>
      <c r="K1443" s="650" t="s">
        <v>3696</v>
      </c>
      <c r="L1443" s="651">
        <v>120</v>
      </c>
      <c r="M1443" s="651">
        <v>120</v>
      </c>
      <c r="N1443" s="650">
        <v>1</v>
      </c>
      <c r="O1443" s="731">
        <v>1</v>
      </c>
      <c r="P1443" s="651">
        <v>120</v>
      </c>
      <c r="Q1443" s="666">
        <v>1</v>
      </c>
      <c r="R1443" s="650">
        <v>1</v>
      </c>
      <c r="S1443" s="666">
        <v>1</v>
      </c>
      <c r="T1443" s="731">
        <v>1</v>
      </c>
      <c r="U1443" s="689">
        <v>1</v>
      </c>
    </row>
    <row r="1444" spans="1:21" ht="14.4" customHeight="1" x14ac:dyDescent="0.3">
      <c r="A1444" s="649">
        <v>4</v>
      </c>
      <c r="B1444" s="650" t="s">
        <v>3038</v>
      </c>
      <c r="C1444" s="650">
        <v>89301042</v>
      </c>
      <c r="D1444" s="729" t="s">
        <v>5236</v>
      </c>
      <c r="E1444" s="730" t="s">
        <v>3401</v>
      </c>
      <c r="F1444" s="650" t="s">
        <v>3365</v>
      </c>
      <c r="G1444" s="650" t="s">
        <v>3682</v>
      </c>
      <c r="H1444" s="650" t="s">
        <v>597</v>
      </c>
      <c r="I1444" s="650" t="s">
        <v>3817</v>
      </c>
      <c r="J1444" s="650" t="s">
        <v>3818</v>
      </c>
      <c r="K1444" s="650" t="s">
        <v>3819</v>
      </c>
      <c r="L1444" s="651">
        <v>1512.58</v>
      </c>
      <c r="M1444" s="651">
        <v>1512.58</v>
      </c>
      <c r="N1444" s="650">
        <v>1</v>
      </c>
      <c r="O1444" s="731">
        <v>1</v>
      </c>
      <c r="P1444" s="651">
        <v>1512.58</v>
      </c>
      <c r="Q1444" s="666">
        <v>1</v>
      </c>
      <c r="R1444" s="650">
        <v>1</v>
      </c>
      <c r="S1444" s="666">
        <v>1</v>
      </c>
      <c r="T1444" s="731">
        <v>1</v>
      </c>
      <c r="U1444" s="689">
        <v>1</v>
      </c>
    </row>
    <row r="1445" spans="1:21" ht="14.4" customHeight="1" x14ac:dyDescent="0.3">
      <c r="A1445" s="649">
        <v>4</v>
      </c>
      <c r="B1445" s="650" t="s">
        <v>3038</v>
      </c>
      <c r="C1445" s="650">
        <v>89301042</v>
      </c>
      <c r="D1445" s="729" t="s">
        <v>5236</v>
      </c>
      <c r="E1445" s="730" t="s">
        <v>3401</v>
      </c>
      <c r="F1445" s="650" t="s">
        <v>3365</v>
      </c>
      <c r="G1445" s="650" t="s">
        <v>3682</v>
      </c>
      <c r="H1445" s="650" t="s">
        <v>597</v>
      </c>
      <c r="I1445" s="650" t="s">
        <v>3700</v>
      </c>
      <c r="J1445" s="650" t="s">
        <v>3701</v>
      </c>
      <c r="K1445" s="650" t="s">
        <v>3702</v>
      </c>
      <c r="L1445" s="651">
        <v>909.93</v>
      </c>
      <c r="M1445" s="651">
        <v>1819.86</v>
      </c>
      <c r="N1445" s="650">
        <v>2</v>
      </c>
      <c r="O1445" s="731">
        <v>1</v>
      </c>
      <c r="P1445" s="651">
        <v>1819.86</v>
      </c>
      <c r="Q1445" s="666">
        <v>1</v>
      </c>
      <c r="R1445" s="650">
        <v>2</v>
      </c>
      <c r="S1445" s="666">
        <v>1</v>
      </c>
      <c r="T1445" s="731">
        <v>1</v>
      </c>
      <c r="U1445" s="689">
        <v>1</v>
      </c>
    </row>
    <row r="1446" spans="1:21" ht="14.4" customHeight="1" x14ac:dyDescent="0.3">
      <c r="A1446" s="649">
        <v>4</v>
      </c>
      <c r="B1446" s="650" t="s">
        <v>3038</v>
      </c>
      <c r="C1446" s="650">
        <v>89301042</v>
      </c>
      <c r="D1446" s="729" t="s">
        <v>5236</v>
      </c>
      <c r="E1446" s="730" t="s">
        <v>3401</v>
      </c>
      <c r="F1446" s="650" t="s">
        <v>3365</v>
      </c>
      <c r="G1446" s="650" t="s">
        <v>3682</v>
      </c>
      <c r="H1446" s="650" t="s">
        <v>597</v>
      </c>
      <c r="I1446" s="650" t="s">
        <v>4955</v>
      </c>
      <c r="J1446" s="650" t="s">
        <v>4956</v>
      </c>
      <c r="K1446" s="650" t="s">
        <v>4957</v>
      </c>
      <c r="L1446" s="651">
        <v>50</v>
      </c>
      <c r="M1446" s="651">
        <v>100</v>
      </c>
      <c r="N1446" s="650">
        <v>2</v>
      </c>
      <c r="O1446" s="731">
        <v>1</v>
      </c>
      <c r="P1446" s="651">
        <v>100</v>
      </c>
      <c r="Q1446" s="666">
        <v>1</v>
      </c>
      <c r="R1446" s="650">
        <v>2</v>
      </c>
      <c r="S1446" s="666">
        <v>1</v>
      </c>
      <c r="T1446" s="731">
        <v>1</v>
      </c>
      <c r="U1446" s="689">
        <v>1</v>
      </c>
    </row>
    <row r="1447" spans="1:21" ht="14.4" customHeight="1" x14ac:dyDescent="0.3">
      <c r="A1447" s="649">
        <v>4</v>
      </c>
      <c r="B1447" s="650" t="s">
        <v>3038</v>
      </c>
      <c r="C1447" s="650">
        <v>89301042</v>
      </c>
      <c r="D1447" s="729" t="s">
        <v>5236</v>
      </c>
      <c r="E1447" s="730" t="s">
        <v>3401</v>
      </c>
      <c r="F1447" s="650" t="s">
        <v>3365</v>
      </c>
      <c r="G1447" s="650" t="s">
        <v>3466</v>
      </c>
      <c r="H1447" s="650" t="s">
        <v>597</v>
      </c>
      <c r="I1447" s="650" t="s">
        <v>4958</v>
      </c>
      <c r="J1447" s="650" t="s">
        <v>4959</v>
      </c>
      <c r="K1447" s="650" t="s">
        <v>4960</v>
      </c>
      <c r="L1447" s="651">
        <v>1800</v>
      </c>
      <c r="M1447" s="651">
        <v>1800</v>
      </c>
      <c r="N1447" s="650">
        <v>1</v>
      </c>
      <c r="O1447" s="731">
        <v>1</v>
      </c>
      <c r="P1447" s="651">
        <v>1800</v>
      </c>
      <c r="Q1447" s="666">
        <v>1</v>
      </c>
      <c r="R1447" s="650">
        <v>1</v>
      </c>
      <c r="S1447" s="666">
        <v>1</v>
      </c>
      <c r="T1447" s="731">
        <v>1</v>
      </c>
      <c r="U1447" s="689">
        <v>1</v>
      </c>
    </row>
    <row r="1448" spans="1:21" ht="14.4" customHeight="1" x14ac:dyDescent="0.3">
      <c r="A1448" s="649">
        <v>4</v>
      </c>
      <c r="B1448" s="650" t="s">
        <v>3038</v>
      </c>
      <c r="C1448" s="650">
        <v>89301042</v>
      </c>
      <c r="D1448" s="729" t="s">
        <v>5236</v>
      </c>
      <c r="E1448" s="730" t="s">
        <v>3401</v>
      </c>
      <c r="F1448" s="650" t="s">
        <v>3365</v>
      </c>
      <c r="G1448" s="650" t="s">
        <v>3466</v>
      </c>
      <c r="H1448" s="650" t="s">
        <v>597</v>
      </c>
      <c r="I1448" s="650" t="s">
        <v>3713</v>
      </c>
      <c r="J1448" s="650" t="s">
        <v>3714</v>
      </c>
      <c r="K1448" s="650" t="s">
        <v>3715</v>
      </c>
      <c r="L1448" s="651">
        <v>1800</v>
      </c>
      <c r="M1448" s="651">
        <v>64800</v>
      </c>
      <c r="N1448" s="650">
        <v>36</v>
      </c>
      <c r="O1448" s="731">
        <v>34</v>
      </c>
      <c r="P1448" s="651">
        <v>14400</v>
      </c>
      <c r="Q1448" s="666">
        <v>0.22222222222222221</v>
      </c>
      <c r="R1448" s="650">
        <v>8</v>
      </c>
      <c r="S1448" s="666">
        <v>0.22222222222222221</v>
      </c>
      <c r="T1448" s="731">
        <v>8</v>
      </c>
      <c r="U1448" s="689">
        <v>0.23529411764705882</v>
      </c>
    </row>
    <row r="1449" spans="1:21" ht="14.4" customHeight="1" x14ac:dyDescent="0.3">
      <c r="A1449" s="649">
        <v>4</v>
      </c>
      <c r="B1449" s="650" t="s">
        <v>3038</v>
      </c>
      <c r="C1449" s="650">
        <v>89301042</v>
      </c>
      <c r="D1449" s="729" t="s">
        <v>5236</v>
      </c>
      <c r="E1449" s="730" t="s">
        <v>3401</v>
      </c>
      <c r="F1449" s="650" t="s">
        <v>3365</v>
      </c>
      <c r="G1449" s="650" t="s">
        <v>3466</v>
      </c>
      <c r="H1449" s="650" t="s">
        <v>597</v>
      </c>
      <c r="I1449" s="650" t="s">
        <v>4201</v>
      </c>
      <c r="J1449" s="650" t="s">
        <v>4202</v>
      </c>
      <c r="K1449" s="650" t="s">
        <v>4203</v>
      </c>
      <c r="L1449" s="651">
        <v>500</v>
      </c>
      <c r="M1449" s="651">
        <v>19500</v>
      </c>
      <c r="N1449" s="650">
        <v>39</v>
      </c>
      <c r="O1449" s="731">
        <v>37</v>
      </c>
      <c r="P1449" s="651">
        <v>19500</v>
      </c>
      <c r="Q1449" s="666">
        <v>1</v>
      </c>
      <c r="R1449" s="650">
        <v>39</v>
      </c>
      <c r="S1449" s="666">
        <v>1</v>
      </c>
      <c r="T1449" s="731">
        <v>37</v>
      </c>
      <c r="U1449" s="689">
        <v>1</v>
      </c>
    </row>
    <row r="1450" spans="1:21" ht="14.4" customHeight="1" x14ac:dyDescent="0.3">
      <c r="A1450" s="649">
        <v>4</v>
      </c>
      <c r="B1450" s="650" t="s">
        <v>3038</v>
      </c>
      <c r="C1450" s="650">
        <v>89301042</v>
      </c>
      <c r="D1450" s="729" t="s">
        <v>5236</v>
      </c>
      <c r="E1450" s="730" t="s">
        <v>3401</v>
      </c>
      <c r="F1450" s="650" t="s">
        <v>3365</v>
      </c>
      <c r="G1450" s="650" t="s">
        <v>3466</v>
      </c>
      <c r="H1450" s="650" t="s">
        <v>597</v>
      </c>
      <c r="I1450" s="650" t="s">
        <v>3607</v>
      </c>
      <c r="J1450" s="650" t="s">
        <v>3608</v>
      </c>
      <c r="K1450" s="650" t="s">
        <v>3609</v>
      </c>
      <c r="L1450" s="651">
        <v>900</v>
      </c>
      <c r="M1450" s="651">
        <v>29700</v>
      </c>
      <c r="N1450" s="650">
        <v>33</v>
      </c>
      <c r="O1450" s="731">
        <v>33</v>
      </c>
      <c r="P1450" s="651">
        <v>29700</v>
      </c>
      <c r="Q1450" s="666">
        <v>1</v>
      </c>
      <c r="R1450" s="650">
        <v>33</v>
      </c>
      <c r="S1450" s="666">
        <v>1</v>
      </c>
      <c r="T1450" s="731">
        <v>33</v>
      </c>
      <c r="U1450" s="689">
        <v>1</v>
      </c>
    </row>
    <row r="1451" spans="1:21" ht="14.4" customHeight="1" x14ac:dyDescent="0.3">
      <c r="A1451" s="649">
        <v>4</v>
      </c>
      <c r="B1451" s="650" t="s">
        <v>3038</v>
      </c>
      <c r="C1451" s="650">
        <v>89301042</v>
      </c>
      <c r="D1451" s="729" t="s">
        <v>5236</v>
      </c>
      <c r="E1451" s="730" t="s">
        <v>3401</v>
      </c>
      <c r="F1451" s="650" t="s">
        <v>3365</v>
      </c>
      <c r="G1451" s="650" t="s">
        <v>3466</v>
      </c>
      <c r="H1451" s="650" t="s">
        <v>597</v>
      </c>
      <c r="I1451" s="650" t="s">
        <v>3716</v>
      </c>
      <c r="J1451" s="650" t="s">
        <v>3717</v>
      </c>
      <c r="K1451" s="650" t="s">
        <v>3718</v>
      </c>
      <c r="L1451" s="651">
        <v>378.48</v>
      </c>
      <c r="M1451" s="651">
        <v>5677.1999999999989</v>
      </c>
      <c r="N1451" s="650">
        <v>15</v>
      </c>
      <c r="O1451" s="731">
        <v>15</v>
      </c>
      <c r="P1451" s="651">
        <v>5677.1999999999989</v>
      </c>
      <c r="Q1451" s="666">
        <v>1</v>
      </c>
      <c r="R1451" s="650">
        <v>15</v>
      </c>
      <c r="S1451" s="666">
        <v>1</v>
      </c>
      <c r="T1451" s="731">
        <v>15</v>
      </c>
      <c r="U1451" s="689">
        <v>1</v>
      </c>
    </row>
    <row r="1452" spans="1:21" ht="14.4" customHeight="1" x14ac:dyDescent="0.3">
      <c r="A1452" s="649">
        <v>4</v>
      </c>
      <c r="B1452" s="650" t="s">
        <v>3038</v>
      </c>
      <c r="C1452" s="650">
        <v>89301042</v>
      </c>
      <c r="D1452" s="729" t="s">
        <v>5236</v>
      </c>
      <c r="E1452" s="730" t="s">
        <v>3401</v>
      </c>
      <c r="F1452" s="650" t="s">
        <v>3365</v>
      </c>
      <c r="G1452" s="650" t="s">
        <v>3466</v>
      </c>
      <c r="H1452" s="650" t="s">
        <v>597</v>
      </c>
      <c r="I1452" s="650" t="s">
        <v>3719</v>
      </c>
      <c r="J1452" s="650" t="s">
        <v>3720</v>
      </c>
      <c r="K1452" s="650" t="s">
        <v>3721</v>
      </c>
      <c r="L1452" s="651">
        <v>378.48</v>
      </c>
      <c r="M1452" s="651">
        <v>3027.84</v>
      </c>
      <c r="N1452" s="650">
        <v>8</v>
      </c>
      <c r="O1452" s="731">
        <v>8</v>
      </c>
      <c r="P1452" s="651">
        <v>2649.36</v>
      </c>
      <c r="Q1452" s="666">
        <v>0.875</v>
      </c>
      <c r="R1452" s="650">
        <v>7</v>
      </c>
      <c r="S1452" s="666">
        <v>0.875</v>
      </c>
      <c r="T1452" s="731">
        <v>7</v>
      </c>
      <c r="U1452" s="689">
        <v>0.875</v>
      </c>
    </row>
    <row r="1453" spans="1:21" ht="14.4" customHeight="1" x14ac:dyDescent="0.3">
      <c r="A1453" s="649">
        <v>4</v>
      </c>
      <c r="B1453" s="650" t="s">
        <v>3038</v>
      </c>
      <c r="C1453" s="650">
        <v>89301042</v>
      </c>
      <c r="D1453" s="729" t="s">
        <v>5236</v>
      </c>
      <c r="E1453" s="730" t="s">
        <v>3401</v>
      </c>
      <c r="F1453" s="650" t="s">
        <v>3365</v>
      </c>
      <c r="G1453" s="650" t="s">
        <v>3466</v>
      </c>
      <c r="H1453" s="650" t="s">
        <v>597</v>
      </c>
      <c r="I1453" s="650" t="s">
        <v>4204</v>
      </c>
      <c r="J1453" s="650" t="s">
        <v>4205</v>
      </c>
      <c r="K1453" s="650" t="s">
        <v>4206</v>
      </c>
      <c r="L1453" s="651">
        <v>906.78</v>
      </c>
      <c r="M1453" s="651">
        <v>2720.34</v>
      </c>
      <c r="N1453" s="650">
        <v>3</v>
      </c>
      <c r="O1453" s="731">
        <v>3</v>
      </c>
      <c r="P1453" s="651">
        <v>1813.56</v>
      </c>
      <c r="Q1453" s="666">
        <v>0.66666666666666663</v>
      </c>
      <c r="R1453" s="650">
        <v>2</v>
      </c>
      <c r="S1453" s="666">
        <v>0.66666666666666663</v>
      </c>
      <c r="T1453" s="731">
        <v>2</v>
      </c>
      <c r="U1453" s="689">
        <v>0.66666666666666663</v>
      </c>
    </row>
    <row r="1454" spans="1:21" ht="14.4" customHeight="1" x14ac:dyDescent="0.3">
      <c r="A1454" s="649">
        <v>4</v>
      </c>
      <c r="B1454" s="650" t="s">
        <v>3038</v>
      </c>
      <c r="C1454" s="650">
        <v>89301042</v>
      </c>
      <c r="D1454" s="729" t="s">
        <v>5236</v>
      </c>
      <c r="E1454" s="730" t="s">
        <v>3401</v>
      </c>
      <c r="F1454" s="650" t="s">
        <v>3365</v>
      </c>
      <c r="G1454" s="650" t="s">
        <v>3823</v>
      </c>
      <c r="H1454" s="650" t="s">
        <v>597</v>
      </c>
      <c r="I1454" s="650" t="s">
        <v>4077</v>
      </c>
      <c r="J1454" s="650" t="s">
        <v>3872</v>
      </c>
      <c r="K1454" s="650" t="s">
        <v>4078</v>
      </c>
      <c r="L1454" s="651">
        <v>498.24</v>
      </c>
      <c r="M1454" s="651">
        <v>996.48</v>
      </c>
      <c r="N1454" s="650">
        <v>2</v>
      </c>
      <c r="O1454" s="731">
        <v>2</v>
      </c>
      <c r="P1454" s="651">
        <v>498.24</v>
      </c>
      <c r="Q1454" s="666">
        <v>0.5</v>
      </c>
      <c r="R1454" s="650">
        <v>1</v>
      </c>
      <c r="S1454" s="666">
        <v>0.5</v>
      </c>
      <c r="T1454" s="731">
        <v>1</v>
      </c>
      <c r="U1454" s="689">
        <v>0.5</v>
      </c>
    </row>
    <row r="1455" spans="1:21" ht="14.4" customHeight="1" x14ac:dyDescent="0.3">
      <c r="A1455" s="649">
        <v>4</v>
      </c>
      <c r="B1455" s="650" t="s">
        <v>3038</v>
      </c>
      <c r="C1455" s="650">
        <v>89301042</v>
      </c>
      <c r="D1455" s="729" t="s">
        <v>5236</v>
      </c>
      <c r="E1455" s="730" t="s">
        <v>3401</v>
      </c>
      <c r="F1455" s="650" t="s">
        <v>3365</v>
      </c>
      <c r="G1455" s="650" t="s">
        <v>3823</v>
      </c>
      <c r="H1455" s="650" t="s">
        <v>597</v>
      </c>
      <c r="I1455" s="650" t="s">
        <v>4961</v>
      </c>
      <c r="J1455" s="650" t="s">
        <v>4962</v>
      </c>
      <c r="K1455" s="650" t="s">
        <v>4963</v>
      </c>
      <c r="L1455" s="651">
        <v>600</v>
      </c>
      <c r="M1455" s="651">
        <v>600</v>
      </c>
      <c r="N1455" s="650">
        <v>1</v>
      </c>
      <c r="O1455" s="731">
        <v>1</v>
      </c>
      <c r="P1455" s="651"/>
      <c r="Q1455" s="666">
        <v>0</v>
      </c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4</v>
      </c>
      <c r="B1456" s="650" t="s">
        <v>3038</v>
      </c>
      <c r="C1456" s="650">
        <v>89301042</v>
      </c>
      <c r="D1456" s="729" t="s">
        <v>5236</v>
      </c>
      <c r="E1456" s="730" t="s">
        <v>3403</v>
      </c>
      <c r="F1456" s="650" t="s">
        <v>3363</v>
      </c>
      <c r="G1456" s="650" t="s">
        <v>3599</v>
      </c>
      <c r="H1456" s="650" t="s">
        <v>597</v>
      </c>
      <c r="I1456" s="650" t="s">
        <v>4218</v>
      </c>
      <c r="J1456" s="650" t="s">
        <v>4219</v>
      </c>
      <c r="K1456" s="650" t="s">
        <v>4220</v>
      </c>
      <c r="L1456" s="651">
        <v>83.09</v>
      </c>
      <c r="M1456" s="651">
        <v>166.18</v>
      </c>
      <c r="N1456" s="650">
        <v>2</v>
      </c>
      <c r="O1456" s="731">
        <v>1</v>
      </c>
      <c r="P1456" s="651">
        <v>166.18</v>
      </c>
      <c r="Q1456" s="666">
        <v>1</v>
      </c>
      <c r="R1456" s="650">
        <v>2</v>
      </c>
      <c r="S1456" s="666">
        <v>1</v>
      </c>
      <c r="T1456" s="731">
        <v>1</v>
      </c>
      <c r="U1456" s="689">
        <v>1</v>
      </c>
    </row>
    <row r="1457" spans="1:21" ht="14.4" customHeight="1" x14ac:dyDescent="0.3">
      <c r="A1457" s="649">
        <v>4</v>
      </c>
      <c r="B1457" s="650" t="s">
        <v>3038</v>
      </c>
      <c r="C1457" s="650">
        <v>89301042</v>
      </c>
      <c r="D1457" s="729" t="s">
        <v>5236</v>
      </c>
      <c r="E1457" s="730" t="s">
        <v>3403</v>
      </c>
      <c r="F1457" s="650" t="s">
        <v>3363</v>
      </c>
      <c r="G1457" s="650" t="s">
        <v>3727</v>
      </c>
      <c r="H1457" s="650" t="s">
        <v>597</v>
      </c>
      <c r="I1457" s="650" t="s">
        <v>831</v>
      </c>
      <c r="J1457" s="650" t="s">
        <v>832</v>
      </c>
      <c r="K1457" s="650" t="s">
        <v>3728</v>
      </c>
      <c r="L1457" s="651">
        <v>242.93</v>
      </c>
      <c r="M1457" s="651">
        <v>242.93</v>
      </c>
      <c r="N1457" s="650">
        <v>1</v>
      </c>
      <c r="O1457" s="731">
        <v>0.5</v>
      </c>
      <c r="P1457" s="651"/>
      <c r="Q1457" s="666">
        <v>0</v>
      </c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4</v>
      </c>
      <c r="B1458" s="650" t="s">
        <v>3038</v>
      </c>
      <c r="C1458" s="650">
        <v>89301042</v>
      </c>
      <c r="D1458" s="729" t="s">
        <v>5236</v>
      </c>
      <c r="E1458" s="730" t="s">
        <v>3403</v>
      </c>
      <c r="F1458" s="650" t="s">
        <v>3363</v>
      </c>
      <c r="G1458" s="650" t="s">
        <v>3418</v>
      </c>
      <c r="H1458" s="650" t="s">
        <v>597</v>
      </c>
      <c r="I1458" s="650" t="s">
        <v>804</v>
      </c>
      <c r="J1458" s="650" t="s">
        <v>805</v>
      </c>
      <c r="K1458" s="650" t="s">
        <v>806</v>
      </c>
      <c r="L1458" s="651">
        <v>56.69</v>
      </c>
      <c r="M1458" s="651">
        <v>56.69</v>
      </c>
      <c r="N1458" s="650">
        <v>1</v>
      </c>
      <c r="O1458" s="731">
        <v>1</v>
      </c>
      <c r="P1458" s="651"/>
      <c r="Q1458" s="666">
        <v>0</v>
      </c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4</v>
      </c>
      <c r="B1459" s="650" t="s">
        <v>3038</v>
      </c>
      <c r="C1459" s="650">
        <v>89301042</v>
      </c>
      <c r="D1459" s="729" t="s">
        <v>5236</v>
      </c>
      <c r="E1459" s="730" t="s">
        <v>3403</v>
      </c>
      <c r="F1459" s="650" t="s">
        <v>3363</v>
      </c>
      <c r="G1459" s="650" t="s">
        <v>4326</v>
      </c>
      <c r="H1459" s="650" t="s">
        <v>597</v>
      </c>
      <c r="I1459" s="650" t="s">
        <v>941</v>
      </c>
      <c r="J1459" s="650" t="s">
        <v>820</v>
      </c>
      <c r="K1459" s="650" t="s">
        <v>4327</v>
      </c>
      <c r="L1459" s="651">
        <v>0</v>
      </c>
      <c r="M1459" s="651">
        <v>0</v>
      </c>
      <c r="N1459" s="650">
        <v>1</v>
      </c>
      <c r="O1459" s="731">
        <v>0.5</v>
      </c>
      <c r="P1459" s="651"/>
      <c r="Q1459" s="666"/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4</v>
      </c>
      <c r="B1460" s="650" t="s">
        <v>3038</v>
      </c>
      <c r="C1460" s="650">
        <v>89301042</v>
      </c>
      <c r="D1460" s="729" t="s">
        <v>5236</v>
      </c>
      <c r="E1460" s="730" t="s">
        <v>3404</v>
      </c>
      <c r="F1460" s="650" t="s">
        <v>3363</v>
      </c>
      <c r="G1460" s="650" t="s">
        <v>3419</v>
      </c>
      <c r="H1460" s="650" t="s">
        <v>597</v>
      </c>
      <c r="I1460" s="650" t="s">
        <v>1544</v>
      </c>
      <c r="J1460" s="650" t="s">
        <v>3203</v>
      </c>
      <c r="K1460" s="650" t="s">
        <v>3204</v>
      </c>
      <c r="L1460" s="651">
        <v>156.86000000000001</v>
      </c>
      <c r="M1460" s="651">
        <v>627.44000000000005</v>
      </c>
      <c r="N1460" s="650">
        <v>4</v>
      </c>
      <c r="O1460" s="731">
        <v>3.5</v>
      </c>
      <c r="P1460" s="651">
        <v>470.58000000000004</v>
      </c>
      <c r="Q1460" s="666">
        <v>0.75</v>
      </c>
      <c r="R1460" s="650">
        <v>3</v>
      </c>
      <c r="S1460" s="666">
        <v>0.75</v>
      </c>
      <c r="T1460" s="731">
        <v>2.5</v>
      </c>
      <c r="U1460" s="689">
        <v>0.7142857142857143</v>
      </c>
    </row>
    <row r="1461" spans="1:21" ht="14.4" customHeight="1" x14ac:dyDescent="0.3">
      <c r="A1461" s="649">
        <v>4</v>
      </c>
      <c r="B1461" s="650" t="s">
        <v>3038</v>
      </c>
      <c r="C1461" s="650">
        <v>89301042</v>
      </c>
      <c r="D1461" s="729" t="s">
        <v>5236</v>
      </c>
      <c r="E1461" s="730" t="s">
        <v>3404</v>
      </c>
      <c r="F1461" s="650" t="s">
        <v>3363</v>
      </c>
      <c r="G1461" s="650" t="s">
        <v>3419</v>
      </c>
      <c r="H1461" s="650" t="s">
        <v>597</v>
      </c>
      <c r="I1461" s="650" t="s">
        <v>2376</v>
      </c>
      <c r="J1461" s="650" t="s">
        <v>3290</v>
      </c>
      <c r="K1461" s="650" t="s">
        <v>3291</v>
      </c>
      <c r="L1461" s="651">
        <v>333.31</v>
      </c>
      <c r="M1461" s="651">
        <v>333.31</v>
      </c>
      <c r="N1461" s="650">
        <v>1</v>
      </c>
      <c r="O1461" s="731">
        <v>1</v>
      </c>
      <c r="P1461" s="651"/>
      <c r="Q1461" s="666">
        <v>0</v>
      </c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4</v>
      </c>
      <c r="B1462" s="650" t="s">
        <v>3038</v>
      </c>
      <c r="C1462" s="650">
        <v>89301042</v>
      </c>
      <c r="D1462" s="729" t="s">
        <v>5236</v>
      </c>
      <c r="E1462" s="730" t="s">
        <v>3404</v>
      </c>
      <c r="F1462" s="650" t="s">
        <v>3363</v>
      </c>
      <c r="G1462" s="650" t="s">
        <v>3470</v>
      </c>
      <c r="H1462" s="650" t="s">
        <v>1281</v>
      </c>
      <c r="I1462" s="650" t="s">
        <v>1636</v>
      </c>
      <c r="J1462" s="650" t="s">
        <v>1637</v>
      </c>
      <c r="K1462" s="650" t="s">
        <v>3209</v>
      </c>
      <c r="L1462" s="651">
        <v>184.22</v>
      </c>
      <c r="M1462" s="651">
        <v>184.22</v>
      </c>
      <c r="N1462" s="650">
        <v>1</v>
      </c>
      <c r="O1462" s="731">
        <v>1</v>
      </c>
      <c r="P1462" s="651">
        <v>184.22</v>
      </c>
      <c r="Q1462" s="666">
        <v>1</v>
      </c>
      <c r="R1462" s="650">
        <v>1</v>
      </c>
      <c r="S1462" s="666">
        <v>1</v>
      </c>
      <c r="T1462" s="731">
        <v>1</v>
      </c>
      <c r="U1462" s="689">
        <v>1</v>
      </c>
    </row>
    <row r="1463" spans="1:21" ht="14.4" customHeight="1" x14ac:dyDescent="0.3">
      <c r="A1463" s="649">
        <v>4</v>
      </c>
      <c r="B1463" s="650" t="s">
        <v>3038</v>
      </c>
      <c r="C1463" s="650">
        <v>89301042</v>
      </c>
      <c r="D1463" s="729" t="s">
        <v>5236</v>
      </c>
      <c r="E1463" s="730" t="s">
        <v>3404</v>
      </c>
      <c r="F1463" s="650" t="s">
        <v>3363</v>
      </c>
      <c r="G1463" s="650" t="s">
        <v>3658</v>
      </c>
      <c r="H1463" s="650" t="s">
        <v>597</v>
      </c>
      <c r="I1463" s="650" t="s">
        <v>4615</v>
      </c>
      <c r="J1463" s="650" t="s">
        <v>4616</v>
      </c>
      <c r="K1463" s="650" t="s">
        <v>4617</v>
      </c>
      <c r="L1463" s="651">
        <v>309.91000000000003</v>
      </c>
      <c r="M1463" s="651">
        <v>309.91000000000003</v>
      </c>
      <c r="N1463" s="650">
        <v>1</v>
      </c>
      <c r="O1463" s="731">
        <v>0.5</v>
      </c>
      <c r="P1463" s="651">
        <v>309.91000000000003</v>
      </c>
      <c r="Q1463" s="666">
        <v>1</v>
      </c>
      <c r="R1463" s="650">
        <v>1</v>
      </c>
      <c r="S1463" s="666">
        <v>1</v>
      </c>
      <c r="T1463" s="731">
        <v>0.5</v>
      </c>
      <c r="U1463" s="689">
        <v>1</v>
      </c>
    </row>
    <row r="1464" spans="1:21" ht="14.4" customHeight="1" x14ac:dyDescent="0.3">
      <c r="A1464" s="649">
        <v>4</v>
      </c>
      <c r="B1464" s="650" t="s">
        <v>3038</v>
      </c>
      <c r="C1464" s="650">
        <v>89301042</v>
      </c>
      <c r="D1464" s="729" t="s">
        <v>5236</v>
      </c>
      <c r="E1464" s="730" t="s">
        <v>3404</v>
      </c>
      <c r="F1464" s="650" t="s">
        <v>3363</v>
      </c>
      <c r="G1464" s="650" t="s">
        <v>4726</v>
      </c>
      <c r="H1464" s="650" t="s">
        <v>597</v>
      </c>
      <c r="I1464" s="650" t="s">
        <v>4727</v>
      </c>
      <c r="J1464" s="650" t="s">
        <v>4728</v>
      </c>
      <c r="K1464" s="650" t="s">
        <v>4729</v>
      </c>
      <c r="L1464" s="651">
        <v>0</v>
      </c>
      <c r="M1464" s="651">
        <v>0</v>
      </c>
      <c r="N1464" s="650">
        <v>1</v>
      </c>
      <c r="O1464" s="731">
        <v>1</v>
      </c>
      <c r="P1464" s="651"/>
      <c r="Q1464" s="666"/>
      <c r="R1464" s="650"/>
      <c r="S1464" s="666">
        <v>0</v>
      </c>
      <c r="T1464" s="731"/>
      <c r="U1464" s="689">
        <v>0</v>
      </c>
    </row>
    <row r="1465" spans="1:21" ht="14.4" customHeight="1" x14ac:dyDescent="0.3">
      <c r="A1465" s="649">
        <v>4</v>
      </c>
      <c r="B1465" s="650" t="s">
        <v>3038</v>
      </c>
      <c r="C1465" s="650">
        <v>89301042</v>
      </c>
      <c r="D1465" s="729" t="s">
        <v>5236</v>
      </c>
      <c r="E1465" s="730" t="s">
        <v>3404</v>
      </c>
      <c r="F1465" s="650" t="s">
        <v>3363</v>
      </c>
      <c r="G1465" s="650" t="s">
        <v>4469</v>
      </c>
      <c r="H1465" s="650" t="s">
        <v>597</v>
      </c>
      <c r="I1465" s="650" t="s">
        <v>4964</v>
      </c>
      <c r="J1465" s="650" t="s">
        <v>4965</v>
      </c>
      <c r="K1465" s="650" t="s">
        <v>3676</v>
      </c>
      <c r="L1465" s="651">
        <v>0</v>
      </c>
      <c r="M1465" s="651">
        <v>0</v>
      </c>
      <c r="N1465" s="650">
        <v>1</v>
      </c>
      <c r="O1465" s="731">
        <v>1</v>
      </c>
      <c r="P1465" s="651"/>
      <c r="Q1465" s="666"/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4</v>
      </c>
      <c r="B1466" s="650" t="s">
        <v>3038</v>
      </c>
      <c r="C1466" s="650">
        <v>89301042</v>
      </c>
      <c r="D1466" s="729" t="s">
        <v>5236</v>
      </c>
      <c r="E1466" s="730" t="s">
        <v>3404</v>
      </c>
      <c r="F1466" s="650" t="s">
        <v>3363</v>
      </c>
      <c r="G1466" s="650" t="s">
        <v>3523</v>
      </c>
      <c r="H1466" s="650" t="s">
        <v>597</v>
      </c>
      <c r="I1466" s="650" t="s">
        <v>703</v>
      </c>
      <c r="J1466" s="650" t="s">
        <v>704</v>
      </c>
      <c r="K1466" s="650" t="s">
        <v>3524</v>
      </c>
      <c r="L1466" s="651">
        <v>28.52</v>
      </c>
      <c r="M1466" s="651">
        <v>28.52</v>
      </c>
      <c r="N1466" s="650">
        <v>1</v>
      </c>
      <c r="O1466" s="731">
        <v>0.5</v>
      </c>
      <c r="P1466" s="651">
        <v>28.52</v>
      </c>
      <c r="Q1466" s="666">
        <v>1</v>
      </c>
      <c r="R1466" s="650">
        <v>1</v>
      </c>
      <c r="S1466" s="666">
        <v>1</v>
      </c>
      <c r="T1466" s="731">
        <v>0.5</v>
      </c>
      <c r="U1466" s="689">
        <v>1</v>
      </c>
    </row>
    <row r="1467" spans="1:21" ht="14.4" customHeight="1" x14ac:dyDescent="0.3">
      <c r="A1467" s="649">
        <v>4</v>
      </c>
      <c r="B1467" s="650" t="s">
        <v>3038</v>
      </c>
      <c r="C1467" s="650">
        <v>89301042</v>
      </c>
      <c r="D1467" s="729" t="s">
        <v>5236</v>
      </c>
      <c r="E1467" s="730" t="s">
        <v>3404</v>
      </c>
      <c r="F1467" s="650" t="s">
        <v>3363</v>
      </c>
      <c r="G1467" s="650" t="s">
        <v>3582</v>
      </c>
      <c r="H1467" s="650" t="s">
        <v>1281</v>
      </c>
      <c r="I1467" s="650" t="s">
        <v>4966</v>
      </c>
      <c r="J1467" s="650" t="s">
        <v>3215</v>
      </c>
      <c r="K1467" s="650" t="s">
        <v>4967</v>
      </c>
      <c r="L1467" s="651">
        <v>87.6</v>
      </c>
      <c r="M1467" s="651">
        <v>175.2</v>
      </c>
      <c r="N1467" s="650">
        <v>2</v>
      </c>
      <c r="O1467" s="731">
        <v>1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4</v>
      </c>
      <c r="B1468" s="650" t="s">
        <v>3038</v>
      </c>
      <c r="C1468" s="650">
        <v>89301042</v>
      </c>
      <c r="D1468" s="729" t="s">
        <v>5236</v>
      </c>
      <c r="E1468" s="730" t="s">
        <v>3404</v>
      </c>
      <c r="F1468" s="650" t="s">
        <v>3363</v>
      </c>
      <c r="G1468" s="650" t="s">
        <v>4968</v>
      </c>
      <c r="H1468" s="650" t="s">
        <v>597</v>
      </c>
      <c r="I1468" s="650" t="s">
        <v>4969</v>
      </c>
      <c r="J1468" s="650" t="s">
        <v>4970</v>
      </c>
      <c r="K1468" s="650" t="s">
        <v>4971</v>
      </c>
      <c r="L1468" s="651">
        <v>103.57</v>
      </c>
      <c r="M1468" s="651">
        <v>103.57</v>
      </c>
      <c r="N1468" s="650">
        <v>1</v>
      </c>
      <c r="O1468" s="731">
        <v>1</v>
      </c>
      <c r="P1468" s="651">
        <v>103.57</v>
      </c>
      <c r="Q1468" s="666">
        <v>1</v>
      </c>
      <c r="R1468" s="650">
        <v>1</v>
      </c>
      <c r="S1468" s="666">
        <v>1</v>
      </c>
      <c r="T1468" s="731">
        <v>1</v>
      </c>
      <c r="U1468" s="689">
        <v>1</v>
      </c>
    </row>
    <row r="1469" spans="1:21" ht="14.4" customHeight="1" x14ac:dyDescent="0.3">
      <c r="A1469" s="649">
        <v>4</v>
      </c>
      <c r="B1469" s="650" t="s">
        <v>3038</v>
      </c>
      <c r="C1469" s="650">
        <v>89301042</v>
      </c>
      <c r="D1469" s="729" t="s">
        <v>5236</v>
      </c>
      <c r="E1469" s="730" t="s">
        <v>3404</v>
      </c>
      <c r="F1469" s="650" t="s">
        <v>3363</v>
      </c>
      <c r="G1469" s="650" t="s">
        <v>3416</v>
      </c>
      <c r="H1469" s="650" t="s">
        <v>597</v>
      </c>
      <c r="I1469" s="650" t="s">
        <v>1747</v>
      </c>
      <c r="J1469" s="650" t="s">
        <v>1748</v>
      </c>
      <c r="K1469" s="650" t="s">
        <v>3417</v>
      </c>
      <c r="L1469" s="651">
        <v>766.89</v>
      </c>
      <c r="M1469" s="651">
        <v>1533.78</v>
      </c>
      <c r="N1469" s="650">
        <v>2</v>
      </c>
      <c r="O1469" s="731">
        <v>1</v>
      </c>
      <c r="P1469" s="651">
        <v>1533.78</v>
      </c>
      <c r="Q1469" s="666">
        <v>1</v>
      </c>
      <c r="R1469" s="650">
        <v>2</v>
      </c>
      <c r="S1469" s="666">
        <v>1</v>
      </c>
      <c r="T1469" s="731">
        <v>1</v>
      </c>
      <c r="U1469" s="689">
        <v>1</v>
      </c>
    </row>
    <row r="1470" spans="1:21" ht="14.4" customHeight="1" x14ac:dyDescent="0.3">
      <c r="A1470" s="649">
        <v>4</v>
      </c>
      <c r="B1470" s="650" t="s">
        <v>3038</v>
      </c>
      <c r="C1470" s="650">
        <v>89301042</v>
      </c>
      <c r="D1470" s="729" t="s">
        <v>5236</v>
      </c>
      <c r="E1470" s="730" t="s">
        <v>3404</v>
      </c>
      <c r="F1470" s="650" t="s">
        <v>3363</v>
      </c>
      <c r="G1470" s="650" t="s">
        <v>4240</v>
      </c>
      <c r="H1470" s="650" t="s">
        <v>597</v>
      </c>
      <c r="I1470" s="650" t="s">
        <v>1846</v>
      </c>
      <c r="J1470" s="650" t="s">
        <v>1847</v>
      </c>
      <c r="K1470" s="650" t="s">
        <v>4241</v>
      </c>
      <c r="L1470" s="651">
        <v>0</v>
      </c>
      <c r="M1470" s="651">
        <v>0</v>
      </c>
      <c r="N1470" s="650">
        <v>1</v>
      </c>
      <c r="O1470" s="731">
        <v>1</v>
      </c>
      <c r="P1470" s="651">
        <v>0</v>
      </c>
      <c r="Q1470" s="666"/>
      <c r="R1470" s="650">
        <v>1</v>
      </c>
      <c r="S1470" s="666">
        <v>1</v>
      </c>
      <c r="T1470" s="731">
        <v>1</v>
      </c>
      <c r="U1470" s="689">
        <v>1</v>
      </c>
    </row>
    <row r="1471" spans="1:21" ht="14.4" customHeight="1" x14ac:dyDescent="0.3">
      <c r="A1471" s="649">
        <v>4</v>
      </c>
      <c r="B1471" s="650" t="s">
        <v>3038</v>
      </c>
      <c r="C1471" s="650">
        <v>89301042</v>
      </c>
      <c r="D1471" s="729" t="s">
        <v>5236</v>
      </c>
      <c r="E1471" s="730" t="s">
        <v>3404</v>
      </c>
      <c r="F1471" s="650" t="s">
        <v>3363</v>
      </c>
      <c r="G1471" s="650" t="s">
        <v>3727</v>
      </c>
      <c r="H1471" s="650" t="s">
        <v>597</v>
      </c>
      <c r="I1471" s="650" t="s">
        <v>831</v>
      </c>
      <c r="J1471" s="650" t="s">
        <v>832</v>
      </c>
      <c r="K1471" s="650" t="s">
        <v>3728</v>
      </c>
      <c r="L1471" s="651">
        <v>242.93</v>
      </c>
      <c r="M1471" s="651">
        <v>242.93</v>
      </c>
      <c r="N1471" s="650">
        <v>1</v>
      </c>
      <c r="O1471" s="731">
        <v>1</v>
      </c>
      <c r="P1471" s="651">
        <v>242.93</v>
      </c>
      <c r="Q1471" s="666">
        <v>1</v>
      </c>
      <c r="R1471" s="650">
        <v>1</v>
      </c>
      <c r="S1471" s="666">
        <v>1</v>
      </c>
      <c r="T1471" s="731">
        <v>1</v>
      </c>
      <c r="U1471" s="689">
        <v>1</v>
      </c>
    </row>
    <row r="1472" spans="1:21" ht="14.4" customHeight="1" x14ac:dyDescent="0.3">
      <c r="A1472" s="649">
        <v>4</v>
      </c>
      <c r="B1472" s="650" t="s">
        <v>3038</v>
      </c>
      <c r="C1472" s="650">
        <v>89301042</v>
      </c>
      <c r="D1472" s="729" t="s">
        <v>5236</v>
      </c>
      <c r="E1472" s="730" t="s">
        <v>3404</v>
      </c>
      <c r="F1472" s="650" t="s">
        <v>3363</v>
      </c>
      <c r="G1472" s="650" t="s">
        <v>3767</v>
      </c>
      <c r="H1472" s="650" t="s">
        <v>597</v>
      </c>
      <c r="I1472" s="650" t="s">
        <v>2148</v>
      </c>
      <c r="J1472" s="650" t="s">
        <v>1297</v>
      </c>
      <c r="K1472" s="650" t="s">
        <v>3768</v>
      </c>
      <c r="L1472" s="651">
        <v>96.63</v>
      </c>
      <c r="M1472" s="651">
        <v>193.26</v>
      </c>
      <c r="N1472" s="650">
        <v>2</v>
      </c>
      <c r="O1472" s="731">
        <v>1</v>
      </c>
      <c r="P1472" s="651">
        <v>193.26</v>
      </c>
      <c r="Q1472" s="666">
        <v>1</v>
      </c>
      <c r="R1472" s="650">
        <v>2</v>
      </c>
      <c r="S1472" s="666">
        <v>1</v>
      </c>
      <c r="T1472" s="731">
        <v>1</v>
      </c>
      <c r="U1472" s="689">
        <v>1</v>
      </c>
    </row>
    <row r="1473" spans="1:21" ht="14.4" customHeight="1" x14ac:dyDescent="0.3">
      <c r="A1473" s="649">
        <v>4</v>
      </c>
      <c r="B1473" s="650" t="s">
        <v>3038</v>
      </c>
      <c r="C1473" s="650">
        <v>89301042</v>
      </c>
      <c r="D1473" s="729" t="s">
        <v>5236</v>
      </c>
      <c r="E1473" s="730" t="s">
        <v>3404</v>
      </c>
      <c r="F1473" s="650" t="s">
        <v>3363</v>
      </c>
      <c r="G1473" s="650" t="s">
        <v>4512</v>
      </c>
      <c r="H1473" s="650" t="s">
        <v>597</v>
      </c>
      <c r="I1473" s="650" t="s">
        <v>4513</v>
      </c>
      <c r="J1473" s="650" t="s">
        <v>4514</v>
      </c>
      <c r="K1473" s="650" t="s">
        <v>4515</v>
      </c>
      <c r="L1473" s="651">
        <v>0</v>
      </c>
      <c r="M1473" s="651">
        <v>0</v>
      </c>
      <c r="N1473" s="650">
        <v>1</v>
      </c>
      <c r="O1473" s="731">
        <v>0.5</v>
      </c>
      <c r="P1473" s="651">
        <v>0</v>
      </c>
      <c r="Q1473" s="666"/>
      <c r="R1473" s="650">
        <v>1</v>
      </c>
      <c r="S1473" s="666">
        <v>1</v>
      </c>
      <c r="T1473" s="731">
        <v>0.5</v>
      </c>
      <c r="U1473" s="689">
        <v>1</v>
      </c>
    </row>
    <row r="1474" spans="1:21" ht="14.4" customHeight="1" x14ac:dyDescent="0.3">
      <c r="A1474" s="649">
        <v>4</v>
      </c>
      <c r="B1474" s="650" t="s">
        <v>3038</v>
      </c>
      <c r="C1474" s="650">
        <v>89301042</v>
      </c>
      <c r="D1474" s="729" t="s">
        <v>5236</v>
      </c>
      <c r="E1474" s="730" t="s">
        <v>3404</v>
      </c>
      <c r="F1474" s="650" t="s">
        <v>3363</v>
      </c>
      <c r="G1474" s="650" t="s">
        <v>3497</v>
      </c>
      <c r="H1474" s="650" t="s">
        <v>597</v>
      </c>
      <c r="I1474" s="650" t="s">
        <v>2380</v>
      </c>
      <c r="J1474" s="650" t="s">
        <v>2381</v>
      </c>
      <c r="K1474" s="650" t="s">
        <v>4325</v>
      </c>
      <c r="L1474" s="651">
        <v>203.33</v>
      </c>
      <c r="M1474" s="651">
        <v>203.33</v>
      </c>
      <c r="N1474" s="650">
        <v>1</v>
      </c>
      <c r="O1474" s="731">
        <v>0.5</v>
      </c>
      <c r="P1474" s="651">
        <v>203.33</v>
      </c>
      <c r="Q1474" s="666">
        <v>1</v>
      </c>
      <c r="R1474" s="650">
        <v>1</v>
      </c>
      <c r="S1474" s="666">
        <v>1</v>
      </c>
      <c r="T1474" s="731">
        <v>0.5</v>
      </c>
      <c r="U1474" s="689">
        <v>1</v>
      </c>
    </row>
    <row r="1475" spans="1:21" ht="14.4" customHeight="1" x14ac:dyDescent="0.3">
      <c r="A1475" s="649">
        <v>4</v>
      </c>
      <c r="B1475" s="650" t="s">
        <v>3038</v>
      </c>
      <c r="C1475" s="650">
        <v>89301042</v>
      </c>
      <c r="D1475" s="729" t="s">
        <v>5236</v>
      </c>
      <c r="E1475" s="730" t="s">
        <v>3404</v>
      </c>
      <c r="F1475" s="650" t="s">
        <v>3363</v>
      </c>
      <c r="G1475" s="650" t="s">
        <v>4228</v>
      </c>
      <c r="H1475" s="650" t="s">
        <v>1281</v>
      </c>
      <c r="I1475" s="650" t="s">
        <v>4229</v>
      </c>
      <c r="J1475" s="650" t="s">
        <v>4230</v>
      </c>
      <c r="K1475" s="650" t="s">
        <v>4231</v>
      </c>
      <c r="L1475" s="651">
        <v>94.8</v>
      </c>
      <c r="M1475" s="651">
        <v>189.6</v>
      </c>
      <c r="N1475" s="650">
        <v>2</v>
      </c>
      <c r="O1475" s="731">
        <v>1</v>
      </c>
      <c r="P1475" s="651">
        <v>189.6</v>
      </c>
      <c r="Q1475" s="666">
        <v>1</v>
      </c>
      <c r="R1475" s="650">
        <v>2</v>
      </c>
      <c r="S1475" s="666">
        <v>1</v>
      </c>
      <c r="T1475" s="731">
        <v>1</v>
      </c>
      <c r="U1475" s="689">
        <v>1</v>
      </c>
    </row>
    <row r="1476" spans="1:21" ht="14.4" customHeight="1" x14ac:dyDescent="0.3">
      <c r="A1476" s="649">
        <v>4</v>
      </c>
      <c r="B1476" s="650" t="s">
        <v>3038</v>
      </c>
      <c r="C1476" s="650">
        <v>89301042</v>
      </c>
      <c r="D1476" s="729" t="s">
        <v>5236</v>
      </c>
      <c r="E1476" s="730" t="s">
        <v>3404</v>
      </c>
      <c r="F1476" s="650" t="s">
        <v>3363</v>
      </c>
      <c r="G1476" s="650" t="s">
        <v>3480</v>
      </c>
      <c r="H1476" s="650" t="s">
        <v>597</v>
      </c>
      <c r="I1476" s="650" t="s">
        <v>808</v>
      </c>
      <c r="J1476" s="650" t="s">
        <v>3481</v>
      </c>
      <c r="K1476" s="650" t="s">
        <v>3482</v>
      </c>
      <c r="L1476" s="651">
        <v>0</v>
      </c>
      <c r="M1476" s="651">
        <v>0</v>
      </c>
      <c r="N1476" s="650">
        <v>1</v>
      </c>
      <c r="O1476" s="731">
        <v>0.5</v>
      </c>
      <c r="P1476" s="651">
        <v>0</v>
      </c>
      <c r="Q1476" s="666"/>
      <c r="R1476" s="650">
        <v>1</v>
      </c>
      <c r="S1476" s="666">
        <v>1</v>
      </c>
      <c r="T1476" s="731">
        <v>0.5</v>
      </c>
      <c r="U1476" s="689">
        <v>1</v>
      </c>
    </row>
    <row r="1477" spans="1:21" ht="14.4" customHeight="1" x14ac:dyDescent="0.3">
      <c r="A1477" s="649">
        <v>4</v>
      </c>
      <c r="B1477" s="650" t="s">
        <v>3038</v>
      </c>
      <c r="C1477" s="650">
        <v>89301042</v>
      </c>
      <c r="D1477" s="729" t="s">
        <v>5236</v>
      </c>
      <c r="E1477" s="730" t="s">
        <v>3404</v>
      </c>
      <c r="F1477" s="650" t="s">
        <v>3365</v>
      </c>
      <c r="G1477" s="650" t="s">
        <v>3678</v>
      </c>
      <c r="H1477" s="650" t="s">
        <v>597</v>
      </c>
      <c r="I1477" s="650" t="s">
        <v>3679</v>
      </c>
      <c r="J1477" s="650" t="s">
        <v>3680</v>
      </c>
      <c r="K1477" s="650" t="s">
        <v>3681</v>
      </c>
      <c r="L1477" s="651">
        <v>410</v>
      </c>
      <c r="M1477" s="651">
        <v>2460</v>
      </c>
      <c r="N1477" s="650">
        <v>6</v>
      </c>
      <c r="O1477" s="731">
        <v>6</v>
      </c>
      <c r="P1477" s="651">
        <v>2460</v>
      </c>
      <c r="Q1477" s="666">
        <v>1</v>
      </c>
      <c r="R1477" s="650">
        <v>6</v>
      </c>
      <c r="S1477" s="666">
        <v>1</v>
      </c>
      <c r="T1477" s="731">
        <v>6</v>
      </c>
      <c r="U1477" s="689">
        <v>1</v>
      </c>
    </row>
    <row r="1478" spans="1:21" ht="14.4" customHeight="1" x14ac:dyDescent="0.3">
      <c r="A1478" s="649">
        <v>4</v>
      </c>
      <c r="B1478" s="650" t="s">
        <v>3038</v>
      </c>
      <c r="C1478" s="650">
        <v>89301042</v>
      </c>
      <c r="D1478" s="729" t="s">
        <v>5236</v>
      </c>
      <c r="E1478" s="730" t="s">
        <v>3404</v>
      </c>
      <c r="F1478" s="650" t="s">
        <v>3365</v>
      </c>
      <c r="G1478" s="650" t="s">
        <v>3678</v>
      </c>
      <c r="H1478" s="650" t="s">
        <v>597</v>
      </c>
      <c r="I1478" s="650" t="s">
        <v>3809</v>
      </c>
      <c r="J1478" s="650" t="s">
        <v>3812</v>
      </c>
      <c r="K1478" s="650" t="s">
        <v>3813</v>
      </c>
      <c r="L1478" s="651">
        <v>566</v>
      </c>
      <c r="M1478" s="651">
        <v>566</v>
      </c>
      <c r="N1478" s="650">
        <v>1</v>
      </c>
      <c r="O1478" s="731">
        <v>1</v>
      </c>
      <c r="P1478" s="651"/>
      <c r="Q1478" s="666">
        <v>0</v>
      </c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4</v>
      </c>
      <c r="B1479" s="650" t="s">
        <v>3038</v>
      </c>
      <c r="C1479" s="650">
        <v>89301042</v>
      </c>
      <c r="D1479" s="729" t="s">
        <v>5236</v>
      </c>
      <c r="E1479" s="730" t="s">
        <v>3404</v>
      </c>
      <c r="F1479" s="650" t="s">
        <v>3365</v>
      </c>
      <c r="G1479" s="650" t="s">
        <v>3682</v>
      </c>
      <c r="H1479" s="650" t="s">
        <v>597</v>
      </c>
      <c r="I1479" s="650" t="s">
        <v>3692</v>
      </c>
      <c r="J1479" s="650" t="s">
        <v>3690</v>
      </c>
      <c r="K1479" s="650" t="s">
        <v>3693</v>
      </c>
      <c r="L1479" s="651">
        <v>200</v>
      </c>
      <c r="M1479" s="651">
        <v>800</v>
      </c>
      <c r="N1479" s="650">
        <v>4</v>
      </c>
      <c r="O1479" s="731">
        <v>2</v>
      </c>
      <c r="P1479" s="651">
        <v>800</v>
      </c>
      <c r="Q1479" s="666">
        <v>1</v>
      </c>
      <c r="R1479" s="650">
        <v>4</v>
      </c>
      <c r="S1479" s="666">
        <v>1</v>
      </c>
      <c r="T1479" s="731">
        <v>2</v>
      </c>
      <c r="U1479" s="689">
        <v>1</v>
      </c>
    </row>
    <row r="1480" spans="1:21" ht="14.4" customHeight="1" x14ac:dyDescent="0.3">
      <c r="A1480" s="649">
        <v>4</v>
      </c>
      <c r="B1480" s="650" t="s">
        <v>3038</v>
      </c>
      <c r="C1480" s="650">
        <v>89301042</v>
      </c>
      <c r="D1480" s="729" t="s">
        <v>5236</v>
      </c>
      <c r="E1480" s="730" t="s">
        <v>3404</v>
      </c>
      <c r="F1480" s="650" t="s">
        <v>3365</v>
      </c>
      <c r="G1480" s="650" t="s">
        <v>3466</v>
      </c>
      <c r="H1480" s="650" t="s">
        <v>597</v>
      </c>
      <c r="I1480" s="650" t="s">
        <v>3607</v>
      </c>
      <c r="J1480" s="650" t="s">
        <v>3608</v>
      </c>
      <c r="K1480" s="650" t="s">
        <v>3609</v>
      </c>
      <c r="L1480" s="651">
        <v>900</v>
      </c>
      <c r="M1480" s="651">
        <v>2700</v>
      </c>
      <c r="N1480" s="650">
        <v>3</v>
      </c>
      <c r="O1480" s="731">
        <v>3</v>
      </c>
      <c r="P1480" s="651">
        <v>1800</v>
      </c>
      <c r="Q1480" s="666">
        <v>0.66666666666666663</v>
      </c>
      <c r="R1480" s="650">
        <v>2</v>
      </c>
      <c r="S1480" s="666">
        <v>0.66666666666666663</v>
      </c>
      <c r="T1480" s="731">
        <v>2</v>
      </c>
      <c r="U1480" s="689">
        <v>0.66666666666666663</v>
      </c>
    </row>
    <row r="1481" spans="1:21" ht="14.4" customHeight="1" x14ac:dyDescent="0.3">
      <c r="A1481" s="649">
        <v>4</v>
      </c>
      <c r="B1481" s="650" t="s">
        <v>3038</v>
      </c>
      <c r="C1481" s="650">
        <v>89301042</v>
      </c>
      <c r="D1481" s="729" t="s">
        <v>5236</v>
      </c>
      <c r="E1481" s="730" t="s">
        <v>3404</v>
      </c>
      <c r="F1481" s="650" t="s">
        <v>3365</v>
      </c>
      <c r="G1481" s="650" t="s">
        <v>3466</v>
      </c>
      <c r="H1481" s="650" t="s">
        <v>597</v>
      </c>
      <c r="I1481" s="650" t="s">
        <v>4972</v>
      </c>
      <c r="J1481" s="650" t="s">
        <v>4973</v>
      </c>
      <c r="K1481" s="650" t="s">
        <v>4974</v>
      </c>
      <c r="L1481" s="651">
        <v>530.16999999999996</v>
      </c>
      <c r="M1481" s="651">
        <v>530.16999999999996</v>
      </c>
      <c r="N1481" s="650">
        <v>1</v>
      </c>
      <c r="O1481" s="731">
        <v>1</v>
      </c>
      <c r="P1481" s="651"/>
      <c r="Q1481" s="666">
        <v>0</v>
      </c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4</v>
      </c>
      <c r="B1482" s="650" t="s">
        <v>3038</v>
      </c>
      <c r="C1482" s="650">
        <v>89301042</v>
      </c>
      <c r="D1482" s="729" t="s">
        <v>5236</v>
      </c>
      <c r="E1482" s="730" t="s">
        <v>3405</v>
      </c>
      <c r="F1482" s="650" t="s">
        <v>3363</v>
      </c>
      <c r="G1482" s="650" t="s">
        <v>3658</v>
      </c>
      <c r="H1482" s="650" t="s">
        <v>597</v>
      </c>
      <c r="I1482" s="650" t="s">
        <v>4975</v>
      </c>
      <c r="J1482" s="650" t="s">
        <v>4619</v>
      </c>
      <c r="K1482" s="650" t="s">
        <v>4976</v>
      </c>
      <c r="L1482" s="651">
        <v>0</v>
      </c>
      <c r="M1482" s="651">
        <v>0</v>
      </c>
      <c r="N1482" s="650">
        <v>1</v>
      </c>
      <c r="O1482" s="731">
        <v>1</v>
      </c>
      <c r="P1482" s="651"/>
      <c r="Q1482" s="666"/>
      <c r="R1482" s="650"/>
      <c r="S1482" s="666">
        <v>0</v>
      </c>
      <c r="T1482" s="731"/>
      <c r="U1482" s="689">
        <v>0</v>
      </c>
    </row>
    <row r="1483" spans="1:21" ht="14.4" customHeight="1" x14ac:dyDescent="0.3">
      <c r="A1483" s="649">
        <v>4</v>
      </c>
      <c r="B1483" s="650" t="s">
        <v>3038</v>
      </c>
      <c r="C1483" s="650">
        <v>89301042</v>
      </c>
      <c r="D1483" s="729" t="s">
        <v>5236</v>
      </c>
      <c r="E1483" s="730" t="s">
        <v>3405</v>
      </c>
      <c r="F1483" s="650" t="s">
        <v>3363</v>
      </c>
      <c r="G1483" s="650" t="s">
        <v>3416</v>
      </c>
      <c r="H1483" s="650" t="s">
        <v>597</v>
      </c>
      <c r="I1483" s="650" t="s">
        <v>1747</v>
      </c>
      <c r="J1483" s="650" t="s">
        <v>1748</v>
      </c>
      <c r="K1483" s="650" t="s">
        <v>3417</v>
      </c>
      <c r="L1483" s="651">
        <v>709.97</v>
      </c>
      <c r="M1483" s="651">
        <v>1419.94</v>
      </c>
      <c r="N1483" s="650">
        <v>2</v>
      </c>
      <c r="O1483" s="731">
        <v>0.5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4</v>
      </c>
      <c r="B1484" s="650" t="s">
        <v>3038</v>
      </c>
      <c r="C1484" s="650">
        <v>89301042</v>
      </c>
      <c r="D1484" s="729" t="s">
        <v>5236</v>
      </c>
      <c r="E1484" s="730" t="s">
        <v>3405</v>
      </c>
      <c r="F1484" s="650" t="s">
        <v>3363</v>
      </c>
      <c r="G1484" s="650" t="s">
        <v>3486</v>
      </c>
      <c r="H1484" s="650" t="s">
        <v>1281</v>
      </c>
      <c r="I1484" s="650" t="s">
        <v>1340</v>
      </c>
      <c r="J1484" s="650" t="s">
        <v>1341</v>
      </c>
      <c r="K1484" s="650" t="s">
        <v>1342</v>
      </c>
      <c r="L1484" s="651">
        <v>0</v>
      </c>
      <c r="M1484" s="651">
        <v>0</v>
      </c>
      <c r="N1484" s="650">
        <v>1</v>
      </c>
      <c r="O1484" s="731">
        <v>1</v>
      </c>
      <c r="P1484" s="651">
        <v>0</v>
      </c>
      <c r="Q1484" s="666"/>
      <c r="R1484" s="650">
        <v>1</v>
      </c>
      <c r="S1484" s="666">
        <v>1</v>
      </c>
      <c r="T1484" s="731">
        <v>1</v>
      </c>
      <c r="U1484" s="689">
        <v>1</v>
      </c>
    </row>
    <row r="1485" spans="1:21" ht="14.4" customHeight="1" x14ac:dyDescent="0.3">
      <c r="A1485" s="649">
        <v>4</v>
      </c>
      <c r="B1485" s="650" t="s">
        <v>3038</v>
      </c>
      <c r="C1485" s="650">
        <v>89301042</v>
      </c>
      <c r="D1485" s="729" t="s">
        <v>5236</v>
      </c>
      <c r="E1485" s="730" t="s">
        <v>3405</v>
      </c>
      <c r="F1485" s="650" t="s">
        <v>3363</v>
      </c>
      <c r="G1485" s="650" t="s">
        <v>3459</v>
      </c>
      <c r="H1485" s="650" t="s">
        <v>597</v>
      </c>
      <c r="I1485" s="650" t="s">
        <v>757</v>
      </c>
      <c r="J1485" s="650" t="s">
        <v>758</v>
      </c>
      <c r="K1485" s="650" t="s">
        <v>3513</v>
      </c>
      <c r="L1485" s="651">
        <v>314.89999999999998</v>
      </c>
      <c r="M1485" s="651">
        <v>629.79999999999995</v>
      </c>
      <c r="N1485" s="650">
        <v>2</v>
      </c>
      <c r="O1485" s="731">
        <v>0.5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4</v>
      </c>
      <c r="B1486" s="650" t="s">
        <v>3038</v>
      </c>
      <c r="C1486" s="650">
        <v>89301042</v>
      </c>
      <c r="D1486" s="729" t="s">
        <v>5236</v>
      </c>
      <c r="E1486" s="730" t="s">
        <v>3405</v>
      </c>
      <c r="F1486" s="650" t="s">
        <v>3363</v>
      </c>
      <c r="G1486" s="650" t="s">
        <v>3515</v>
      </c>
      <c r="H1486" s="650" t="s">
        <v>1281</v>
      </c>
      <c r="I1486" s="650" t="s">
        <v>1461</v>
      </c>
      <c r="J1486" s="650" t="s">
        <v>1462</v>
      </c>
      <c r="K1486" s="650" t="s">
        <v>1463</v>
      </c>
      <c r="L1486" s="651">
        <v>140.03</v>
      </c>
      <c r="M1486" s="651">
        <v>280.06</v>
      </c>
      <c r="N1486" s="650">
        <v>2</v>
      </c>
      <c r="O1486" s="731">
        <v>0.5</v>
      </c>
      <c r="P1486" s="651"/>
      <c r="Q1486" s="666">
        <v>0</v>
      </c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4</v>
      </c>
      <c r="B1487" s="650" t="s">
        <v>3038</v>
      </c>
      <c r="C1487" s="650">
        <v>89301042</v>
      </c>
      <c r="D1487" s="729" t="s">
        <v>5236</v>
      </c>
      <c r="E1487" s="730" t="s">
        <v>3405</v>
      </c>
      <c r="F1487" s="650" t="s">
        <v>3363</v>
      </c>
      <c r="G1487" s="650" t="s">
        <v>3541</v>
      </c>
      <c r="H1487" s="650" t="s">
        <v>597</v>
      </c>
      <c r="I1487" s="650" t="s">
        <v>3542</v>
      </c>
      <c r="J1487" s="650" t="s">
        <v>2141</v>
      </c>
      <c r="K1487" s="650" t="s">
        <v>3543</v>
      </c>
      <c r="L1487" s="651">
        <v>116.52</v>
      </c>
      <c r="M1487" s="651">
        <v>233.04</v>
      </c>
      <c r="N1487" s="650">
        <v>2</v>
      </c>
      <c r="O1487" s="731">
        <v>0.5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4</v>
      </c>
      <c r="B1488" s="650" t="s">
        <v>3038</v>
      </c>
      <c r="C1488" s="650">
        <v>89301042</v>
      </c>
      <c r="D1488" s="729" t="s">
        <v>5236</v>
      </c>
      <c r="E1488" s="730" t="s">
        <v>3405</v>
      </c>
      <c r="F1488" s="650" t="s">
        <v>3365</v>
      </c>
      <c r="G1488" s="650" t="s">
        <v>3678</v>
      </c>
      <c r="H1488" s="650" t="s">
        <v>597</v>
      </c>
      <c r="I1488" s="650" t="s">
        <v>3679</v>
      </c>
      <c r="J1488" s="650" t="s">
        <v>3680</v>
      </c>
      <c r="K1488" s="650" t="s">
        <v>3681</v>
      </c>
      <c r="L1488" s="651">
        <v>410</v>
      </c>
      <c r="M1488" s="651">
        <v>820</v>
      </c>
      <c r="N1488" s="650">
        <v>2</v>
      </c>
      <c r="O1488" s="731">
        <v>2</v>
      </c>
      <c r="P1488" s="651">
        <v>820</v>
      </c>
      <c r="Q1488" s="666">
        <v>1</v>
      </c>
      <c r="R1488" s="650">
        <v>2</v>
      </c>
      <c r="S1488" s="666">
        <v>1</v>
      </c>
      <c r="T1488" s="731">
        <v>2</v>
      </c>
      <c r="U1488" s="689">
        <v>1</v>
      </c>
    </row>
    <row r="1489" spans="1:21" ht="14.4" customHeight="1" x14ac:dyDescent="0.3">
      <c r="A1489" s="649">
        <v>4</v>
      </c>
      <c r="B1489" s="650" t="s">
        <v>3038</v>
      </c>
      <c r="C1489" s="650">
        <v>89301042</v>
      </c>
      <c r="D1489" s="729" t="s">
        <v>5236</v>
      </c>
      <c r="E1489" s="730" t="s">
        <v>3406</v>
      </c>
      <c r="F1489" s="650" t="s">
        <v>3363</v>
      </c>
      <c r="G1489" s="650" t="s">
        <v>4977</v>
      </c>
      <c r="H1489" s="650" t="s">
        <v>597</v>
      </c>
      <c r="I1489" s="650" t="s">
        <v>4978</v>
      </c>
      <c r="J1489" s="650" t="s">
        <v>4979</v>
      </c>
      <c r="K1489" s="650" t="s">
        <v>2540</v>
      </c>
      <c r="L1489" s="651">
        <v>275.23</v>
      </c>
      <c r="M1489" s="651">
        <v>550.46</v>
      </c>
      <c r="N1489" s="650">
        <v>2</v>
      </c>
      <c r="O1489" s="731">
        <v>1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4</v>
      </c>
      <c r="B1490" s="650" t="s">
        <v>3038</v>
      </c>
      <c r="C1490" s="650">
        <v>89301042</v>
      </c>
      <c r="D1490" s="729" t="s">
        <v>5236</v>
      </c>
      <c r="E1490" s="730" t="s">
        <v>3406</v>
      </c>
      <c r="F1490" s="650" t="s">
        <v>3363</v>
      </c>
      <c r="G1490" s="650" t="s">
        <v>4980</v>
      </c>
      <c r="H1490" s="650" t="s">
        <v>597</v>
      </c>
      <c r="I1490" s="650" t="s">
        <v>4981</v>
      </c>
      <c r="J1490" s="650" t="s">
        <v>4982</v>
      </c>
      <c r="K1490" s="650" t="s">
        <v>951</v>
      </c>
      <c r="L1490" s="651">
        <v>95.25</v>
      </c>
      <c r="M1490" s="651">
        <v>95.25</v>
      </c>
      <c r="N1490" s="650">
        <v>1</v>
      </c>
      <c r="O1490" s="731">
        <v>0.5</v>
      </c>
      <c r="P1490" s="651">
        <v>95.25</v>
      </c>
      <c r="Q1490" s="666">
        <v>1</v>
      </c>
      <c r="R1490" s="650">
        <v>1</v>
      </c>
      <c r="S1490" s="666">
        <v>1</v>
      </c>
      <c r="T1490" s="731">
        <v>0.5</v>
      </c>
      <c r="U1490" s="689">
        <v>1</v>
      </c>
    </row>
    <row r="1491" spans="1:21" ht="14.4" customHeight="1" x14ac:dyDescent="0.3">
      <c r="A1491" s="649">
        <v>4</v>
      </c>
      <c r="B1491" s="650" t="s">
        <v>3038</v>
      </c>
      <c r="C1491" s="650">
        <v>89301042</v>
      </c>
      <c r="D1491" s="729" t="s">
        <v>5236</v>
      </c>
      <c r="E1491" s="730" t="s">
        <v>3406</v>
      </c>
      <c r="F1491" s="650" t="s">
        <v>3363</v>
      </c>
      <c r="G1491" s="650" t="s">
        <v>3419</v>
      </c>
      <c r="H1491" s="650" t="s">
        <v>597</v>
      </c>
      <c r="I1491" s="650" t="s">
        <v>1544</v>
      </c>
      <c r="J1491" s="650" t="s">
        <v>3203</v>
      </c>
      <c r="K1491" s="650" t="s">
        <v>3204</v>
      </c>
      <c r="L1491" s="651">
        <v>156.86000000000001</v>
      </c>
      <c r="M1491" s="651">
        <v>313.72000000000003</v>
      </c>
      <c r="N1491" s="650">
        <v>2</v>
      </c>
      <c r="O1491" s="731">
        <v>0.5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4</v>
      </c>
      <c r="B1492" s="650" t="s">
        <v>3038</v>
      </c>
      <c r="C1492" s="650">
        <v>89301042</v>
      </c>
      <c r="D1492" s="729" t="s">
        <v>5236</v>
      </c>
      <c r="E1492" s="730" t="s">
        <v>3406</v>
      </c>
      <c r="F1492" s="650" t="s">
        <v>3363</v>
      </c>
      <c r="G1492" s="650" t="s">
        <v>4610</v>
      </c>
      <c r="H1492" s="650" t="s">
        <v>1281</v>
      </c>
      <c r="I1492" s="650" t="s">
        <v>1384</v>
      </c>
      <c r="J1492" s="650" t="s">
        <v>2696</v>
      </c>
      <c r="K1492" s="650" t="s">
        <v>935</v>
      </c>
      <c r="L1492" s="651">
        <v>130.59</v>
      </c>
      <c r="M1492" s="651">
        <v>391.77</v>
      </c>
      <c r="N1492" s="650">
        <v>3</v>
      </c>
      <c r="O1492" s="731">
        <v>0.5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4</v>
      </c>
      <c r="B1493" s="650" t="s">
        <v>3038</v>
      </c>
      <c r="C1493" s="650">
        <v>89301042</v>
      </c>
      <c r="D1493" s="729" t="s">
        <v>5236</v>
      </c>
      <c r="E1493" s="730" t="s">
        <v>3406</v>
      </c>
      <c r="F1493" s="650" t="s">
        <v>3363</v>
      </c>
      <c r="G1493" s="650" t="s">
        <v>4610</v>
      </c>
      <c r="H1493" s="650" t="s">
        <v>1281</v>
      </c>
      <c r="I1493" s="650" t="s">
        <v>2695</v>
      </c>
      <c r="J1493" s="650" t="s">
        <v>2696</v>
      </c>
      <c r="K1493" s="650" t="s">
        <v>1163</v>
      </c>
      <c r="L1493" s="651">
        <v>435.3</v>
      </c>
      <c r="M1493" s="651">
        <v>435.3</v>
      </c>
      <c r="N1493" s="650">
        <v>1</v>
      </c>
      <c r="O1493" s="731">
        <v>0.5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4</v>
      </c>
      <c r="B1494" s="650" t="s">
        <v>3038</v>
      </c>
      <c r="C1494" s="650">
        <v>89301042</v>
      </c>
      <c r="D1494" s="729" t="s">
        <v>5236</v>
      </c>
      <c r="E1494" s="730" t="s">
        <v>3406</v>
      </c>
      <c r="F1494" s="650" t="s">
        <v>3363</v>
      </c>
      <c r="G1494" s="650" t="s">
        <v>4458</v>
      </c>
      <c r="H1494" s="650" t="s">
        <v>1281</v>
      </c>
      <c r="I1494" s="650" t="s">
        <v>4833</v>
      </c>
      <c r="J1494" s="650" t="s">
        <v>4834</v>
      </c>
      <c r="K1494" s="650" t="s">
        <v>1436</v>
      </c>
      <c r="L1494" s="651">
        <v>60.02</v>
      </c>
      <c r="M1494" s="651">
        <v>180.06</v>
      </c>
      <c r="N1494" s="650">
        <v>3</v>
      </c>
      <c r="O1494" s="731">
        <v>0.5</v>
      </c>
      <c r="P1494" s="651"/>
      <c r="Q1494" s="666">
        <v>0</v>
      </c>
      <c r="R1494" s="650"/>
      <c r="S1494" s="666">
        <v>0</v>
      </c>
      <c r="T1494" s="731"/>
      <c r="U1494" s="689">
        <v>0</v>
      </c>
    </row>
    <row r="1495" spans="1:21" ht="14.4" customHeight="1" x14ac:dyDescent="0.3">
      <c r="A1495" s="649">
        <v>4</v>
      </c>
      <c r="B1495" s="650" t="s">
        <v>3038</v>
      </c>
      <c r="C1495" s="650">
        <v>89301042</v>
      </c>
      <c r="D1495" s="729" t="s">
        <v>5236</v>
      </c>
      <c r="E1495" s="730" t="s">
        <v>3406</v>
      </c>
      <c r="F1495" s="650" t="s">
        <v>3363</v>
      </c>
      <c r="G1495" s="650" t="s">
        <v>4458</v>
      </c>
      <c r="H1495" s="650" t="s">
        <v>597</v>
      </c>
      <c r="I1495" s="650" t="s">
        <v>4983</v>
      </c>
      <c r="J1495" s="650" t="s">
        <v>4984</v>
      </c>
      <c r="K1495" s="650" t="s">
        <v>1436</v>
      </c>
      <c r="L1495" s="651">
        <v>60.02</v>
      </c>
      <c r="M1495" s="651">
        <v>180.06</v>
      </c>
      <c r="N1495" s="650">
        <v>3</v>
      </c>
      <c r="O1495" s="731">
        <v>0.5</v>
      </c>
      <c r="P1495" s="651"/>
      <c r="Q1495" s="666">
        <v>0</v>
      </c>
      <c r="R1495" s="650"/>
      <c r="S1495" s="666">
        <v>0</v>
      </c>
      <c r="T1495" s="731"/>
      <c r="U1495" s="689">
        <v>0</v>
      </c>
    </row>
    <row r="1496" spans="1:21" ht="14.4" customHeight="1" x14ac:dyDescent="0.3">
      <c r="A1496" s="649">
        <v>4</v>
      </c>
      <c r="B1496" s="650" t="s">
        <v>3038</v>
      </c>
      <c r="C1496" s="650">
        <v>89301042</v>
      </c>
      <c r="D1496" s="729" t="s">
        <v>5236</v>
      </c>
      <c r="E1496" s="730" t="s">
        <v>3406</v>
      </c>
      <c r="F1496" s="650" t="s">
        <v>3363</v>
      </c>
      <c r="G1496" s="650" t="s">
        <v>4718</v>
      </c>
      <c r="H1496" s="650" t="s">
        <v>597</v>
      </c>
      <c r="I1496" s="650" t="s">
        <v>4985</v>
      </c>
      <c r="J1496" s="650" t="s">
        <v>4720</v>
      </c>
      <c r="K1496" s="650" t="s">
        <v>4986</v>
      </c>
      <c r="L1496" s="651">
        <v>1113.94</v>
      </c>
      <c r="M1496" s="651">
        <v>3341.82</v>
      </c>
      <c r="N1496" s="650">
        <v>3</v>
      </c>
      <c r="O1496" s="731">
        <v>0.5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4</v>
      </c>
      <c r="B1497" s="650" t="s">
        <v>3038</v>
      </c>
      <c r="C1497" s="650">
        <v>89301042</v>
      </c>
      <c r="D1497" s="729" t="s">
        <v>5236</v>
      </c>
      <c r="E1497" s="730" t="s">
        <v>3406</v>
      </c>
      <c r="F1497" s="650" t="s">
        <v>3363</v>
      </c>
      <c r="G1497" s="650" t="s">
        <v>4718</v>
      </c>
      <c r="H1497" s="650" t="s">
        <v>597</v>
      </c>
      <c r="I1497" s="650" t="s">
        <v>4987</v>
      </c>
      <c r="J1497" s="650" t="s">
        <v>4720</v>
      </c>
      <c r="K1497" s="650" t="s">
        <v>4988</v>
      </c>
      <c r="L1497" s="651">
        <v>0</v>
      </c>
      <c r="M1497" s="651">
        <v>0</v>
      </c>
      <c r="N1497" s="650">
        <v>3</v>
      </c>
      <c r="O1497" s="731">
        <v>0.5</v>
      </c>
      <c r="P1497" s="651"/>
      <c r="Q1497" s="666"/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4</v>
      </c>
      <c r="B1498" s="650" t="s">
        <v>3038</v>
      </c>
      <c r="C1498" s="650">
        <v>89301042</v>
      </c>
      <c r="D1498" s="729" t="s">
        <v>5236</v>
      </c>
      <c r="E1498" s="730" t="s">
        <v>3406</v>
      </c>
      <c r="F1498" s="650" t="s">
        <v>3363</v>
      </c>
      <c r="G1498" s="650" t="s">
        <v>3473</v>
      </c>
      <c r="H1498" s="650" t="s">
        <v>597</v>
      </c>
      <c r="I1498" s="650" t="s">
        <v>4989</v>
      </c>
      <c r="J1498" s="650" t="s">
        <v>4990</v>
      </c>
      <c r="K1498" s="650" t="s">
        <v>4991</v>
      </c>
      <c r="L1498" s="651">
        <v>0</v>
      </c>
      <c r="M1498" s="651">
        <v>0</v>
      </c>
      <c r="N1498" s="650">
        <v>1</v>
      </c>
      <c r="O1498" s="731">
        <v>1</v>
      </c>
      <c r="P1498" s="651"/>
      <c r="Q1498" s="666"/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4</v>
      </c>
      <c r="B1499" s="650" t="s">
        <v>3038</v>
      </c>
      <c r="C1499" s="650">
        <v>89301042</v>
      </c>
      <c r="D1499" s="729" t="s">
        <v>5236</v>
      </c>
      <c r="E1499" s="730" t="s">
        <v>3406</v>
      </c>
      <c r="F1499" s="650" t="s">
        <v>3363</v>
      </c>
      <c r="G1499" s="650" t="s">
        <v>3489</v>
      </c>
      <c r="H1499" s="650" t="s">
        <v>597</v>
      </c>
      <c r="I1499" s="650" t="s">
        <v>1121</v>
      </c>
      <c r="J1499" s="650" t="s">
        <v>3490</v>
      </c>
      <c r="K1499" s="650" t="s">
        <v>3491</v>
      </c>
      <c r="L1499" s="651">
        <v>0</v>
      </c>
      <c r="M1499" s="651">
        <v>0</v>
      </c>
      <c r="N1499" s="650">
        <v>7</v>
      </c>
      <c r="O1499" s="731">
        <v>4.5</v>
      </c>
      <c r="P1499" s="651">
        <v>0</v>
      </c>
      <c r="Q1499" s="666"/>
      <c r="R1499" s="650">
        <v>5</v>
      </c>
      <c r="S1499" s="666">
        <v>0.7142857142857143</v>
      </c>
      <c r="T1499" s="731">
        <v>4</v>
      </c>
      <c r="U1499" s="689">
        <v>0.88888888888888884</v>
      </c>
    </row>
    <row r="1500" spans="1:21" ht="14.4" customHeight="1" x14ac:dyDescent="0.3">
      <c r="A1500" s="649">
        <v>4</v>
      </c>
      <c r="B1500" s="650" t="s">
        <v>3038</v>
      </c>
      <c r="C1500" s="650">
        <v>89301042</v>
      </c>
      <c r="D1500" s="729" t="s">
        <v>5236</v>
      </c>
      <c r="E1500" s="730" t="s">
        <v>3406</v>
      </c>
      <c r="F1500" s="650" t="s">
        <v>3363</v>
      </c>
      <c r="G1500" s="650" t="s">
        <v>4545</v>
      </c>
      <c r="H1500" s="650" t="s">
        <v>597</v>
      </c>
      <c r="I1500" s="650" t="s">
        <v>4992</v>
      </c>
      <c r="J1500" s="650" t="s">
        <v>4993</v>
      </c>
      <c r="K1500" s="650" t="s">
        <v>1884</v>
      </c>
      <c r="L1500" s="651">
        <v>0</v>
      </c>
      <c r="M1500" s="651">
        <v>0</v>
      </c>
      <c r="N1500" s="650">
        <v>2</v>
      </c>
      <c r="O1500" s="731">
        <v>0.5</v>
      </c>
      <c r="P1500" s="651"/>
      <c r="Q1500" s="666"/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4</v>
      </c>
      <c r="B1501" s="650" t="s">
        <v>3038</v>
      </c>
      <c r="C1501" s="650">
        <v>89301042</v>
      </c>
      <c r="D1501" s="729" t="s">
        <v>5236</v>
      </c>
      <c r="E1501" s="730" t="s">
        <v>3406</v>
      </c>
      <c r="F1501" s="650" t="s">
        <v>3363</v>
      </c>
      <c r="G1501" s="650" t="s">
        <v>4627</v>
      </c>
      <c r="H1501" s="650" t="s">
        <v>597</v>
      </c>
      <c r="I1501" s="650" t="s">
        <v>1706</v>
      </c>
      <c r="J1501" s="650" t="s">
        <v>1707</v>
      </c>
      <c r="K1501" s="650" t="s">
        <v>1708</v>
      </c>
      <c r="L1501" s="651">
        <v>104.66</v>
      </c>
      <c r="M1501" s="651">
        <v>313.98</v>
      </c>
      <c r="N1501" s="650">
        <v>3</v>
      </c>
      <c r="O1501" s="731">
        <v>0.5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4</v>
      </c>
      <c r="B1502" s="650" t="s">
        <v>3038</v>
      </c>
      <c r="C1502" s="650">
        <v>89301042</v>
      </c>
      <c r="D1502" s="729" t="s">
        <v>5236</v>
      </c>
      <c r="E1502" s="730" t="s">
        <v>3406</v>
      </c>
      <c r="F1502" s="650" t="s">
        <v>3363</v>
      </c>
      <c r="G1502" s="650" t="s">
        <v>4627</v>
      </c>
      <c r="H1502" s="650" t="s">
        <v>597</v>
      </c>
      <c r="I1502" s="650" t="s">
        <v>4994</v>
      </c>
      <c r="J1502" s="650" t="s">
        <v>4995</v>
      </c>
      <c r="K1502" s="650" t="s">
        <v>1708</v>
      </c>
      <c r="L1502" s="651">
        <v>104.66</v>
      </c>
      <c r="M1502" s="651">
        <v>313.98</v>
      </c>
      <c r="N1502" s="650">
        <v>3</v>
      </c>
      <c r="O1502" s="731">
        <v>0.5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4</v>
      </c>
      <c r="B1503" s="650" t="s">
        <v>3038</v>
      </c>
      <c r="C1503" s="650">
        <v>89301042</v>
      </c>
      <c r="D1503" s="729" t="s">
        <v>5236</v>
      </c>
      <c r="E1503" s="730" t="s">
        <v>3406</v>
      </c>
      <c r="F1503" s="650" t="s">
        <v>3363</v>
      </c>
      <c r="G1503" s="650" t="s">
        <v>3424</v>
      </c>
      <c r="H1503" s="650" t="s">
        <v>597</v>
      </c>
      <c r="I1503" s="650" t="s">
        <v>815</v>
      </c>
      <c r="J1503" s="650" t="s">
        <v>4996</v>
      </c>
      <c r="K1503" s="650" t="s">
        <v>4997</v>
      </c>
      <c r="L1503" s="651">
        <v>72.05</v>
      </c>
      <c r="M1503" s="651">
        <v>144.1</v>
      </c>
      <c r="N1503" s="650">
        <v>2</v>
      </c>
      <c r="O1503" s="731">
        <v>1</v>
      </c>
      <c r="P1503" s="651"/>
      <c r="Q1503" s="666">
        <v>0</v>
      </c>
      <c r="R1503" s="650"/>
      <c r="S1503" s="666">
        <v>0</v>
      </c>
      <c r="T1503" s="731"/>
      <c r="U1503" s="689">
        <v>0</v>
      </c>
    </row>
    <row r="1504" spans="1:21" ht="14.4" customHeight="1" x14ac:dyDescent="0.3">
      <c r="A1504" s="649">
        <v>4</v>
      </c>
      <c r="B1504" s="650" t="s">
        <v>3038</v>
      </c>
      <c r="C1504" s="650">
        <v>89301042</v>
      </c>
      <c r="D1504" s="729" t="s">
        <v>5236</v>
      </c>
      <c r="E1504" s="730" t="s">
        <v>3406</v>
      </c>
      <c r="F1504" s="650" t="s">
        <v>3363</v>
      </c>
      <c r="G1504" s="650" t="s">
        <v>4998</v>
      </c>
      <c r="H1504" s="650" t="s">
        <v>597</v>
      </c>
      <c r="I1504" s="650" t="s">
        <v>4999</v>
      </c>
      <c r="J1504" s="650" t="s">
        <v>5000</v>
      </c>
      <c r="K1504" s="650" t="s">
        <v>5001</v>
      </c>
      <c r="L1504" s="651">
        <v>132.34</v>
      </c>
      <c r="M1504" s="651">
        <v>132.34</v>
      </c>
      <c r="N1504" s="650">
        <v>1</v>
      </c>
      <c r="O1504" s="731">
        <v>1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4</v>
      </c>
      <c r="B1505" s="650" t="s">
        <v>3038</v>
      </c>
      <c r="C1505" s="650">
        <v>89301042</v>
      </c>
      <c r="D1505" s="729" t="s">
        <v>5236</v>
      </c>
      <c r="E1505" s="730" t="s">
        <v>3406</v>
      </c>
      <c r="F1505" s="650" t="s">
        <v>3363</v>
      </c>
      <c r="G1505" s="650" t="s">
        <v>3483</v>
      </c>
      <c r="H1505" s="650" t="s">
        <v>597</v>
      </c>
      <c r="I1505" s="650" t="s">
        <v>1886</v>
      </c>
      <c r="J1505" s="650" t="s">
        <v>1887</v>
      </c>
      <c r="K1505" s="650" t="s">
        <v>1888</v>
      </c>
      <c r="L1505" s="651">
        <v>61.29</v>
      </c>
      <c r="M1505" s="651">
        <v>122.58</v>
      </c>
      <c r="N1505" s="650">
        <v>2</v>
      </c>
      <c r="O1505" s="731">
        <v>1</v>
      </c>
      <c r="P1505" s="651"/>
      <c r="Q1505" s="666">
        <v>0</v>
      </c>
      <c r="R1505" s="650"/>
      <c r="S1505" s="666">
        <v>0</v>
      </c>
      <c r="T1505" s="731"/>
      <c r="U1505" s="689">
        <v>0</v>
      </c>
    </row>
    <row r="1506" spans="1:21" ht="14.4" customHeight="1" x14ac:dyDescent="0.3">
      <c r="A1506" s="649">
        <v>4</v>
      </c>
      <c r="B1506" s="650" t="s">
        <v>3038</v>
      </c>
      <c r="C1506" s="650">
        <v>89301042</v>
      </c>
      <c r="D1506" s="729" t="s">
        <v>5236</v>
      </c>
      <c r="E1506" s="730" t="s">
        <v>3406</v>
      </c>
      <c r="F1506" s="650" t="s">
        <v>3363</v>
      </c>
      <c r="G1506" s="650" t="s">
        <v>3486</v>
      </c>
      <c r="H1506" s="650" t="s">
        <v>1281</v>
      </c>
      <c r="I1506" s="650" t="s">
        <v>1340</v>
      </c>
      <c r="J1506" s="650" t="s">
        <v>1341</v>
      </c>
      <c r="K1506" s="650" t="s">
        <v>1342</v>
      </c>
      <c r="L1506" s="651">
        <v>0</v>
      </c>
      <c r="M1506" s="651">
        <v>0</v>
      </c>
      <c r="N1506" s="650">
        <v>2</v>
      </c>
      <c r="O1506" s="731">
        <v>0.5</v>
      </c>
      <c r="P1506" s="651"/>
      <c r="Q1506" s="666"/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4</v>
      </c>
      <c r="B1507" s="650" t="s">
        <v>3038</v>
      </c>
      <c r="C1507" s="650">
        <v>89301042</v>
      </c>
      <c r="D1507" s="729" t="s">
        <v>5236</v>
      </c>
      <c r="E1507" s="730" t="s">
        <v>3406</v>
      </c>
      <c r="F1507" s="650" t="s">
        <v>3363</v>
      </c>
      <c r="G1507" s="650" t="s">
        <v>3727</v>
      </c>
      <c r="H1507" s="650" t="s">
        <v>597</v>
      </c>
      <c r="I1507" s="650" t="s">
        <v>831</v>
      </c>
      <c r="J1507" s="650" t="s">
        <v>832</v>
      </c>
      <c r="K1507" s="650" t="s">
        <v>3728</v>
      </c>
      <c r="L1507" s="651">
        <v>242.93</v>
      </c>
      <c r="M1507" s="651">
        <v>9960.1300000000028</v>
      </c>
      <c r="N1507" s="650">
        <v>41</v>
      </c>
      <c r="O1507" s="731">
        <v>40</v>
      </c>
      <c r="P1507" s="651">
        <v>2429.3000000000002</v>
      </c>
      <c r="Q1507" s="666">
        <v>0.24390243902439018</v>
      </c>
      <c r="R1507" s="650">
        <v>10</v>
      </c>
      <c r="S1507" s="666">
        <v>0.24390243902439024</v>
      </c>
      <c r="T1507" s="731">
        <v>10</v>
      </c>
      <c r="U1507" s="689">
        <v>0.25</v>
      </c>
    </row>
    <row r="1508" spans="1:21" ht="14.4" customHeight="1" x14ac:dyDescent="0.3">
      <c r="A1508" s="649">
        <v>4</v>
      </c>
      <c r="B1508" s="650" t="s">
        <v>3038</v>
      </c>
      <c r="C1508" s="650">
        <v>89301042</v>
      </c>
      <c r="D1508" s="729" t="s">
        <v>5236</v>
      </c>
      <c r="E1508" s="730" t="s">
        <v>3406</v>
      </c>
      <c r="F1508" s="650" t="s">
        <v>3363</v>
      </c>
      <c r="G1508" s="650" t="s">
        <v>4586</v>
      </c>
      <c r="H1508" s="650" t="s">
        <v>597</v>
      </c>
      <c r="I1508" s="650" t="s">
        <v>5002</v>
      </c>
      <c r="J1508" s="650" t="s">
        <v>5003</v>
      </c>
      <c r="K1508" s="650" t="s">
        <v>5004</v>
      </c>
      <c r="L1508" s="651">
        <v>53.16</v>
      </c>
      <c r="M1508" s="651">
        <v>106.32</v>
      </c>
      <c r="N1508" s="650">
        <v>2</v>
      </c>
      <c r="O1508" s="731">
        <v>0.5</v>
      </c>
      <c r="P1508" s="651"/>
      <c r="Q1508" s="666">
        <v>0</v>
      </c>
      <c r="R1508" s="650"/>
      <c r="S1508" s="666">
        <v>0</v>
      </c>
      <c r="T1508" s="731"/>
      <c r="U1508" s="689">
        <v>0</v>
      </c>
    </row>
    <row r="1509" spans="1:21" ht="14.4" customHeight="1" x14ac:dyDescent="0.3">
      <c r="A1509" s="649">
        <v>4</v>
      </c>
      <c r="B1509" s="650" t="s">
        <v>3038</v>
      </c>
      <c r="C1509" s="650">
        <v>89301042</v>
      </c>
      <c r="D1509" s="729" t="s">
        <v>5236</v>
      </c>
      <c r="E1509" s="730" t="s">
        <v>3406</v>
      </c>
      <c r="F1509" s="650" t="s">
        <v>3363</v>
      </c>
      <c r="G1509" s="650" t="s">
        <v>3456</v>
      </c>
      <c r="H1509" s="650" t="s">
        <v>597</v>
      </c>
      <c r="I1509" s="650" t="s">
        <v>1751</v>
      </c>
      <c r="J1509" s="650" t="s">
        <v>1752</v>
      </c>
      <c r="K1509" s="650" t="s">
        <v>3534</v>
      </c>
      <c r="L1509" s="651">
        <v>391.83</v>
      </c>
      <c r="M1509" s="651">
        <v>391.83</v>
      </c>
      <c r="N1509" s="650">
        <v>1</v>
      </c>
      <c r="O1509" s="731">
        <v>1</v>
      </c>
      <c r="P1509" s="651"/>
      <c r="Q1509" s="666">
        <v>0</v>
      </c>
      <c r="R1509" s="650"/>
      <c r="S1509" s="666">
        <v>0</v>
      </c>
      <c r="T1509" s="731"/>
      <c r="U1509" s="689">
        <v>0</v>
      </c>
    </row>
    <row r="1510" spans="1:21" ht="14.4" customHeight="1" x14ac:dyDescent="0.3">
      <c r="A1510" s="649">
        <v>4</v>
      </c>
      <c r="B1510" s="650" t="s">
        <v>3038</v>
      </c>
      <c r="C1510" s="650">
        <v>89301042</v>
      </c>
      <c r="D1510" s="729" t="s">
        <v>5236</v>
      </c>
      <c r="E1510" s="730" t="s">
        <v>3406</v>
      </c>
      <c r="F1510" s="650" t="s">
        <v>3363</v>
      </c>
      <c r="G1510" s="650" t="s">
        <v>3440</v>
      </c>
      <c r="H1510" s="650" t="s">
        <v>1281</v>
      </c>
      <c r="I1510" s="650" t="s">
        <v>1318</v>
      </c>
      <c r="J1510" s="650" t="s">
        <v>1319</v>
      </c>
      <c r="K1510" s="650" t="s">
        <v>1320</v>
      </c>
      <c r="L1510" s="651">
        <v>937.93</v>
      </c>
      <c r="M1510" s="651">
        <v>937.93</v>
      </c>
      <c r="N1510" s="650">
        <v>1</v>
      </c>
      <c r="O1510" s="731">
        <v>1</v>
      </c>
      <c r="P1510" s="651">
        <v>937.93</v>
      </c>
      <c r="Q1510" s="666">
        <v>1</v>
      </c>
      <c r="R1510" s="650">
        <v>1</v>
      </c>
      <c r="S1510" s="666">
        <v>1</v>
      </c>
      <c r="T1510" s="731">
        <v>1</v>
      </c>
      <c r="U1510" s="689">
        <v>1</v>
      </c>
    </row>
    <row r="1511" spans="1:21" ht="14.4" customHeight="1" x14ac:dyDescent="0.3">
      <c r="A1511" s="649">
        <v>4</v>
      </c>
      <c r="B1511" s="650" t="s">
        <v>3038</v>
      </c>
      <c r="C1511" s="650">
        <v>89301042</v>
      </c>
      <c r="D1511" s="729" t="s">
        <v>5236</v>
      </c>
      <c r="E1511" s="730" t="s">
        <v>3406</v>
      </c>
      <c r="F1511" s="650" t="s">
        <v>3363</v>
      </c>
      <c r="G1511" s="650" t="s">
        <v>3767</v>
      </c>
      <c r="H1511" s="650" t="s">
        <v>1281</v>
      </c>
      <c r="I1511" s="650" t="s">
        <v>1296</v>
      </c>
      <c r="J1511" s="650" t="s">
        <v>1297</v>
      </c>
      <c r="K1511" s="650" t="s">
        <v>3234</v>
      </c>
      <c r="L1511" s="651">
        <v>96.63</v>
      </c>
      <c r="M1511" s="651">
        <v>193.26</v>
      </c>
      <c r="N1511" s="650">
        <v>2</v>
      </c>
      <c r="O1511" s="731">
        <v>1</v>
      </c>
      <c r="P1511" s="651"/>
      <c r="Q1511" s="666">
        <v>0</v>
      </c>
      <c r="R1511" s="650"/>
      <c r="S1511" s="666">
        <v>0</v>
      </c>
      <c r="T1511" s="731"/>
      <c r="U1511" s="689">
        <v>0</v>
      </c>
    </row>
    <row r="1512" spans="1:21" ht="14.4" customHeight="1" x14ac:dyDescent="0.3">
      <c r="A1512" s="649">
        <v>4</v>
      </c>
      <c r="B1512" s="650" t="s">
        <v>3038</v>
      </c>
      <c r="C1512" s="650">
        <v>89301042</v>
      </c>
      <c r="D1512" s="729" t="s">
        <v>5236</v>
      </c>
      <c r="E1512" s="730" t="s">
        <v>3406</v>
      </c>
      <c r="F1512" s="650" t="s">
        <v>3363</v>
      </c>
      <c r="G1512" s="650" t="s">
        <v>3767</v>
      </c>
      <c r="H1512" s="650" t="s">
        <v>1281</v>
      </c>
      <c r="I1512" s="650" t="s">
        <v>1296</v>
      </c>
      <c r="J1512" s="650" t="s">
        <v>1297</v>
      </c>
      <c r="K1512" s="650" t="s">
        <v>3234</v>
      </c>
      <c r="L1512" s="651">
        <v>59.55</v>
      </c>
      <c r="M1512" s="651">
        <v>119.1</v>
      </c>
      <c r="N1512" s="650">
        <v>2</v>
      </c>
      <c r="O1512" s="731">
        <v>1</v>
      </c>
      <c r="P1512" s="651"/>
      <c r="Q1512" s="666">
        <v>0</v>
      </c>
      <c r="R1512" s="650"/>
      <c r="S1512" s="666">
        <v>0</v>
      </c>
      <c r="T1512" s="731"/>
      <c r="U1512" s="689">
        <v>0</v>
      </c>
    </row>
    <row r="1513" spans="1:21" ht="14.4" customHeight="1" x14ac:dyDescent="0.3">
      <c r="A1513" s="649">
        <v>4</v>
      </c>
      <c r="B1513" s="650" t="s">
        <v>3038</v>
      </c>
      <c r="C1513" s="650">
        <v>89301042</v>
      </c>
      <c r="D1513" s="729" t="s">
        <v>5236</v>
      </c>
      <c r="E1513" s="730" t="s">
        <v>3406</v>
      </c>
      <c r="F1513" s="650" t="s">
        <v>3363</v>
      </c>
      <c r="G1513" s="650" t="s">
        <v>3459</v>
      </c>
      <c r="H1513" s="650" t="s">
        <v>597</v>
      </c>
      <c r="I1513" s="650" t="s">
        <v>4768</v>
      </c>
      <c r="J1513" s="650" t="s">
        <v>4769</v>
      </c>
      <c r="K1513" s="650" t="s">
        <v>4770</v>
      </c>
      <c r="L1513" s="651">
        <v>349.88</v>
      </c>
      <c r="M1513" s="651">
        <v>699.76</v>
      </c>
      <c r="N1513" s="650">
        <v>2</v>
      </c>
      <c r="O1513" s="731">
        <v>0.5</v>
      </c>
      <c r="P1513" s="651">
        <v>699.76</v>
      </c>
      <c r="Q1513" s="666">
        <v>1</v>
      </c>
      <c r="R1513" s="650">
        <v>2</v>
      </c>
      <c r="S1513" s="666">
        <v>1</v>
      </c>
      <c r="T1513" s="731">
        <v>0.5</v>
      </c>
      <c r="U1513" s="689">
        <v>1</v>
      </c>
    </row>
    <row r="1514" spans="1:21" ht="14.4" customHeight="1" x14ac:dyDescent="0.3">
      <c r="A1514" s="649">
        <v>4</v>
      </c>
      <c r="B1514" s="650" t="s">
        <v>3038</v>
      </c>
      <c r="C1514" s="650">
        <v>89301042</v>
      </c>
      <c r="D1514" s="729" t="s">
        <v>5236</v>
      </c>
      <c r="E1514" s="730" t="s">
        <v>3406</v>
      </c>
      <c r="F1514" s="650" t="s">
        <v>3363</v>
      </c>
      <c r="G1514" s="650" t="s">
        <v>3459</v>
      </c>
      <c r="H1514" s="650" t="s">
        <v>597</v>
      </c>
      <c r="I1514" s="650" t="s">
        <v>3462</v>
      </c>
      <c r="J1514" s="650" t="s">
        <v>3461</v>
      </c>
      <c r="K1514" s="650" t="s">
        <v>759</v>
      </c>
      <c r="L1514" s="651">
        <v>314.89999999999998</v>
      </c>
      <c r="M1514" s="651">
        <v>944.69999999999993</v>
      </c>
      <c r="N1514" s="650">
        <v>3</v>
      </c>
      <c r="O1514" s="731">
        <v>0.5</v>
      </c>
      <c r="P1514" s="651">
        <v>944.69999999999993</v>
      </c>
      <c r="Q1514" s="666">
        <v>1</v>
      </c>
      <c r="R1514" s="650">
        <v>3</v>
      </c>
      <c r="S1514" s="666">
        <v>1</v>
      </c>
      <c r="T1514" s="731">
        <v>0.5</v>
      </c>
      <c r="U1514" s="689">
        <v>1</v>
      </c>
    </row>
    <row r="1515" spans="1:21" ht="14.4" customHeight="1" x14ac:dyDescent="0.3">
      <c r="A1515" s="649">
        <v>4</v>
      </c>
      <c r="B1515" s="650" t="s">
        <v>3038</v>
      </c>
      <c r="C1515" s="650">
        <v>89301042</v>
      </c>
      <c r="D1515" s="729" t="s">
        <v>5236</v>
      </c>
      <c r="E1515" s="730" t="s">
        <v>3406</v>
      </c>
      <c r="F1515" s="650" t="s">
        <v>3363</v>
      </c>
      <c r="G1515" s="650" t="s">
        <v>3514</v>
      </c>
      <c r="H1515" s="650" t="s">
        <v>1281</v>
      </c>
      <c r="I1515" s="650" t="s">
        <v>2225</v>
      </c>
      <c r="J1515" s="650" t="s">
        <v>2226</v>
      </c>
      <c r="K1515" s="650" t="s">
        <v>3260</v>
      </c>
      <c r="L1515" s="651">
        <v>97.97</v>
      </c>
      <c r="M1515" s="651">
        <v>293.90999999999997</v>
      </c>
      <c r="N1515" s="650">
        <v>3</v>
      </c>
      <c r="O1515" s="731">
        <v>0.5</v>
      </c>
      <c r="P1515" s="651"/>
      <c r="Q1515" s="666">
        <v>0</v>
      </c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4</v>
      </c>
      <c r="B1516" s="650" t="s">
        <v>3038</v>
      </c>
      <c r="C1516" s="650">
        <v>89301042</v>
      </c>
      <c r="D1516" s="729" t="s">
        <v>5236</v>
      </c>
      <c r="E1516" s="730" t="s">
        <v>3406</v>
      </c>
      <c r="F1516" s="650" t="s">
        <v>3363</v>
      </c>
      <c r="G1516" s="650" t="s">
        <v>4509</v>
      </c>
      <c r="H1516" s="650" t="s">
        <v>597</v>
      </c>
      <c r="I1516" s="650" t="s">
        <v>5005</v>
      </c>
      <c r="J1516" s="650" t="s">
        <v>2020</v>
      </c>
      <c r="K1516" s="650" t="s">
        <v>2021</v>
      </c>
      <c r="L1516" s="651">
        <v>169</v>
      </c>
      <c r="M1516" s="651">
        <v>507</v>
      </c>
      <c r="N1516" s="650">
        <v>3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4</v>
      </c>
      <c r="B1517" s="650" t="s">
        <v>3038</v>
      </c>
      <c r="C1517" s="650">
        <v>89301042</v>
      </c>
      <c r="D1517" s="729" t="s">
        <v>5236</v>
      </c>
      <c r="E1517" s="730" t="s">
        <v>3406</v>
      </c>
      <c r="F1517" s="650" t="s">
        <v>3363</v>
      </c>
      <c r="G1517" s="650" t="s">
        <v>4593</v>
      </c>
      <c r="H1517" s="650" t="s">
        <v>1281</v>
      </c>
      <c r="I1517" s="650" t="s">
        <v>2279</v>
      </c>
      <c r="J1517" s="650" t="s">
        <v>2280</v>
      </c>
      <c r="K1517" s="650" t="s">
        <v>2281</v>
      </c>
      <c r="L1517" s="651">
        <v>67.42</v>
      </c>
      <c r="M1517" s="651">
        <v>202.26</v>
      </c>
      <c r="N1517" s="650">
        <v>3</v>
      </c>
      <c r="O1517" s="731">
        <v>1</v>
      </c>
      <c r="P1517" s="651"/>
      <c r="Q1517" s="666">
        <v>0</v>
      </c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4</v>
      </c>
      <c r="B1518" s="650" t="s">
        <v>3038</v>
      </c>
      <c r="C1518" s="650">
        <v>89301042</v>
      </c>
      <c r="D1518" s="729" t="s">
        <v>5236</v>
      </c>
      <c r="E1518" s="730" t="s">
        <v>3406</v>
      </c>
      <c r="F1518" s="650" t="s">
        <v>3363</v>
      </c>
      <c r="G1518" s="650" t="s">
        <v>4593</v>
      </c>
      <c r="H1518" s="650" t="s">
        <v>1281</v>
      </c>
      <c r="I1518" s="650" t="s">
        <v>5006</v>
      </c>
      <c r="J1518" s="650" t="s">
        <v>2280</v>
      </c>
      <c r="K1518" s="650" t="s">
        <v>5007</v>
      </c>
      <c r="L1518" s="651">
        <v>168.21</v>
      </c>
      <c r="M1518" s="651">
        <v>168.21</v>
      </c>
      <c r="N1518" s="650">
        <v>1</v>
      </c>
      <c r="O1518" s="731">
        <v>0.5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4</v>
      </c>
      <c r="B1519" s="650" t="s">
        <v>3038</v>
      </c>
      <c r="C1519" s="650">
        <v>89301042</v>
      </c>
      <c r="D1519" s="729" t="s">
        <v>5236</v>
      </c>
      <c r="E1519" s="730" t="s">
        <v>3406</v>
      </c>
      <c r="F1519" s="650" t="s">
        <v>3363</v>
      </c>
      <c r="G1519" s="650" t="s">
        <v>3778</v>
      </c>
      <c r="H1519" s="650" t="s">
        <v>597</v>
      </c>
      <c r="I1519" s="650" t="s">
        <v>3779</v>
      </c>
      <c r="J1519" s="650" t="s">
        <v>3780</v>
      </c>
      <c r="K1519" s="650" t="s">
        <v>3781</v>
      </c>
      <c r="L1519" s="651">
        <v>224.9</v>
      </c>
      <c r="M1519" s="651">
        <v>674.7</v>
      </c>
      <c r="N1519" s="650">
        <v>3</v>
      </c>
      <c r="O1519" s="731">
        <v>3</v>
      </c>
      <c r="P1519" s="651">
        <v>224.9</v>
      </c>
      <c r="Q1519" s="666">
        <v>0.33333333333333331</v>
      </c>
      <c r="R1519" s="650">
        <v>1</v>
      </c>
      <c r="S1519" s="666">
        <v>0.33333333333333331</v>
      </c>
      <c r="T1519" s="731">
        <v>1</v>
      </c>
      <c r="U1519" s="689">
        <v>0.33333333333333331</v>
      </c>
    </row>
    <row r="1520" spans="1:21" ht="14.4" customHeight="1" x14ac:dyDescent="0.3">
      <c r="A1520" s="649">
        <v>4</v>
      </c>
      <c r="B1520" s="650" t="s">
        <v>3038</v>
      </c>
      <c r="C1520" s="650">
        <v>89301042</v>
      </c>
      <c r="D1520" s="729" t="s">
        <v>5236</v>
      </c>
      <c r="E1520" s="730" t="s">
        <v>3406</v>
      </c>
      <c r="F1520" s="650" t="s">
        <v>3363</v>
      </c>
      <c r="G1520" s="650" t="s">
        <v>3778</v>
      </c>
      <c r="H1520" s="650" t="s">
        <v>597</v>
      </c>
      <c r="I1520" s="650" t="s">
        <v>3779</v>
      </c>
      <c r="J1520" s="650" t="s">
        <v>3782</v>
      </c>
      <c r="K1520" s="650" t="s">
        <v>3781</v>
      </c>
      <c r="L1520" s="651">
        <v>224.9</v>
      </c>
      <c r="M1520" s="651">
        <v>899.6</v>
      </c>
      <c r="N1520" s="650">
        <v>4</v>
      </c>
      <c r="O1520" s="731">
        <v>4</v>
      </c>
      <c r="P1520" s="651">
        <v>449.8</v>
      </c>
      <c r="Q1520" s="666">
        <v>0.5</v>
      </c>
      <c r="R1520" s="650">
        <v>2</v>
      </c>
      <c r="S1520" s="666">
        <v>0.5</v>
      </c>
      <c r="T1520" s="731">
        <v>2</v>
      </c>
      <c r="U1520" s="689">
        <v>0.5</v>
      </c>
    </row>
    <row r="1521" spans="1:21" ht="14.4" customHeight="1" x14ac:dyDescent="0.3">
      <c r="A1521" s="649">
        <v>4</v>
      </c>
      <c r="B1521" s="650" t="s">
        <v>3038</v>
      </c>
      <c r="C1521" s="650">
        <v>89301042</v>
      </c>
      <c r="D1521" s="729" t="s">
        <v>5236</v>
      </c>
      <c r="E1521" s="730" t="s">
        <v>3406</v>
      </c>
      <c r="F1521" s="650" t="s">
        <v>3363</v>
      </c>
      <c r="G1521" s="650" t="s">
        <v>3418</v>
      </c>
      <c r="H1521" s="650" t="s">
        <v>597</v>
      </c>
      <c r="I1521" s="650" t="s">
        <v>4249</v>
      </c>
      <c r="J1521" s="650" t="s">
        <v>805</v>
      </c>
      <c r="K1521" s="650" t="s">
        <v>3328</v>
      </c>
      <c r="L1521" s="651">
        <v>22.68</v>
      </c>
      <c r="M1521" s="651">
        <v>22.68</v>
      </c>
      <c r="N1521" s="650">
        <v>1</v>
      </c>
      <c r="O1521" s="731">
        <v>0.5</v>
      </c>
      <c r="P1521" s="651">
        <v>22.68</v>
      </c>
      <c r="Q1521" s="666">
        <v>1</v>
      </c>
      <c r="R1521" s="650">
        <v>1</v>
      </c>
      <c r="S1521" s="666">
        <v>1</v>
      </c>
      <c r="T1521" s="731">
        <v>0.5</v>
      </c>
      <c r="U1521" s="689">
        <v>1</v>
      </c>
    </row>
    <row r="1522" spans="1:21" ht="14.4" customHeight="1" x14ac:dyDescent="0.3">
      <c r="A1522" s="649">
        <v>4</v>
      </c>
      <c r="B1522" s="650" t="s">
        <v>3038</v>
      </c>
      <c r="C1522" s="650">
        <v>89301042</v>
      </c>
      <c r="D1522" s="729" t="s">
        <v>5236</v>
      </c>
      <c r="E1522" s="730" t="s">
        <v>3406</v>
      </c>
      <c r="F1522" s="650" t="s">
        <v>3363</v>
      </c>
      <c r="G1522" s="650" t="s">
        <v>3515</v>
      </c>
      <c r="H1522" s="650" t="s">
        <v>1281</v>
      </c>
      <c r="I1522" s="650" t="s">
        <v>1461</v>
      </c>
      <c r="J1522" s="650" t="s">
        <v>1462</v>
      </c>
      <c r="K1522" s="650" t="s">
        <v>1463</v>
      </c>
      <c r="L1522" s="651">
        <v>140.03</v>
      </c>
      <c r="M1522" s="651">
        <v>700.15000000000009</v>
      </c>
      <c r="N1522" s="650">
        <v>5</v>
      </c>
      <c r="O1522" s="731">
        <v>1</v>
      </c>
      <c r="P1522" s="651">
        <v>420.09000000000003</v>
      </c>
      <c r="Q1522" s="666">
        <v>0.6</v>
      </c>
      <c r="R1522" s="650">
        <v>3</v>
      </c>
      <c r="S1522" s="666">
        <v>0.6</v>
      </c>
      <c r="T1522" s="731">
        <v>0.5</v>
      </c>
      <c r="U1522" s="689">
        <v>0.5</v>
      </c>
    </row>
    <row r="1523" spans="1:21" ht="14.4" customHeight="1" x14ac:dyDescent="0.3">
      <c r="A1523" s="649">
        <v>4</v>
      </c>
      <c r="B1523" s="650" t="s">
        <v>3038</v>
      </c>
      <c r="C1523" s="650">
        <v>89301042</v>
      </c>
      <c r="D1523" s="729" t="s">
        <v>5236</v>
      </c>
      <c r="E1523" s="730" t="s">
        <v>3406</v>
      </c>
      <c r="F1523" s="650" t="s">
        <v>3363</v>
      </c>
      <c r="G1523" s="650" t="s">
        <v>3639</v>
      </c>
      <c r="H1523" s="650" t="s">
        <v>1281</v>
      </c>
      <c r="I1523" s="650" t="s">
        <v>1434</v>
      </c>
      <c r="J1523" s="650" t="s">
        <v>1435</v>
      </c>
      <c r="K1523" s="650" t="s">
        <v>1436</v>
      </c>
      <c r="L1523" s="651">
        <v>130.59</v>
      </c>
      <c r="M1523" s="651">
        <v>391.77</v>
      </c>
      <c r="N1523" s="650">
        <v>3</v>
      </c>
      <c r="O1523" s="731">
        <v>0.5</v>
      </c>
      <c r="P1523" s="651"/>
      <c r="Q1523" s="666">
        <v>0</v>
      </c>
      <c r="R1523" s="650"/>
      <c r="S1523" s="666">
        <v>0</v>
      </c>
      <c r="T1523" s="731"/>
      <c r="U1523" s="689">
        <v>0</v>
      </c>
    </row>
    <row r="1524" spans="1:21" ht="14.4" customHeight="1" x14ac:dyDescent="0.3">
      <c r="A1524" s="649">
        <v>4</v>
      </c>
      <c r="B1524" s="650" t="s">
        <v>3038</v>
      </c>
      <c r="C1524" s="650">
        <v>89301042</v>
      </c>
      <c r="D1524" s="729" t="s">
        <v>5236</v>
      </c>
      <c r="E1524" s="730" t="s">
        <v>3406</v>
      </c>
      <c r="F1524" s="650" t="s">
        <v>3363</v>
      </c>
      <c r="G1524" s="650" t="s">
        <v>3639</v>
      </c>
      <c r="H1524" s="650" t="s">
        <v>597</v>
      </c>
      <c r="I1524" s="650" t="s">
        <v>5008</v>
      </c>
      <c r="J1524" s="650" t="s">
        <v>1435</v>
      </c>
      <c r="K1524" s="650" t="s">
        <v>1436</v>
      </c>
      <c r="L1524" s="651">
        <v>130.59</v>
      </c>
      <c r="M1524" s="651">
        <v>391.77</v>
      </c>
      <c r="N1524" s="650">
        <v>3</v>
      </c>
      <c r="O1524" s="731">
        <v>0.5</v>
      </c>
      <c r="P1524" s="651"/>
      <c r="Q1524" s="666">
        <v>0</v>
      </c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4</v>
      </c>
      <c r="B1525" s="650" t="s">
        <v>3038</v>
      </c>
      <c r="C1525" s="650">
        <v>89301042</v>
      </c>
      <c r="D1525" s="729" t="s">
        <v>5236</v>
      </c>
      <c r="E1525" s="730" t="s">
        <v>3406</v>
      </c>
      <c r="F1525" s="650" t="s">
        <v>3363</v>
      </c>
      <c r="G1525" s="650" t="s">
        <v>3433</v>
      </c>
      <c r="H1525" s="650" t="s">
        <v>597</v>
      </c>
      <c r="I1525" s="650" t="s">
        <v>3008</v>
      </c>
      <c r="J1525" s="650" t="s">
        <v>1138</v>
      </c>
      <c r="K1525" s="650" t="s">
        <v>3434</v>
      </c>
      <c r="L1525" s="651">
        <v>127.5</v>
      </c>
      <c r="M1525" s="651">
        <v>1020</v>
      </c>
      <c r="N1525" s="650">
        <v>8</v>
      </c>
      <c r="O1525" s="731">
        <v>7.5</v>
      </c>
      <c r="P1525" s="651">
        <v>637.5</v>
      </c>
      <c r="Q1525" s="666">
        <v>0.625</v>
      </c>
      <c r="R1525" s="650">
        <v>5</v>
      </c>
      <c r="S1525" s="666">
        <v>0.625</v>
      </c>
      <c r="T1525" s="731">
        <v>5</v>
      </c>
      <c r="U1525" s="689">
        <v>0.66666666666666663</v>
      </c>
    </row>
    <row r="1526" spans="1:21" ht="14.4" customHeight="1" x14ac:dyDescent="0.3">
      <c r="A1526" s="649">
        <v>4</v>
      </c>
      <c r="B1526" s="650" t="s">
        <v>3038</v>
      </c>
      <c r="C1526" s="650">
        <v>89301042</v>
      </c>
      <c r="D1526" s="729" t="s">
        <v>5236</v>
      </c>
      <c r="E1526" s="730" t="s">
        <v>3406</v>
      </c>
      <c r="F1526" s="650" t="s">
        <v>3363</v>
      </c>
      <c r="G1526" s="650" t="s">
        <v>3433</v>
      </c>
      <c r="H1526" s="650" t="s">
        <v>597</v>
      </c>
      <c r="I1526" s="650" t="s">
        <v>1137</v>
      </c>
      <c r="J1526" s="650" t="s">
        <v>1138</v>
      </c>
      <c r="K1526" s="650" t="s">
        <v>4331</v>
      </c>
      <c r="L1526" s="651">
        <v>637.5</v>
      </c>
      <c r="M1526" s="651">
        <v>637.5</v>
      </c>
      <c r="N1526" s="650">
        <v>1</v>
      </c>
      <c r="O1526" s="731">
        <v>1</v>
      </c>
      <c r="P1526" s="651">
        <v>637.5</v>
      </c>
      <c r="Q1526" s="666">
        <v>1</v>
      </c>
      <c r="R1526" s="650">
        <v>1</v>
      </c>
      <c r="S1526" s="666">
        <v>1</v>
      </c>
      <c r="T1526" s="731">
        <v>1</v>
      </c>
      <c r="U1526" s="689">
        <v>1</v>
      </c>
    </row>
    <row r="1527" spans="1:21" ht="14.4" customHeight="1" x14ac:dyDescent="0.3">
      <c r="A1527" s="649">
        <v>4</v>
      </c>
      <c r="B1527" s="650" t="s">
        <v>3038</v>
      </c>
      <c r="C1527" s="650">
        <v>89301042</v>
      </c>
      <c r="D1527" s="729" t="s">
        <v>5236</v>
      </c>
      <c r="E1527" s="730" t="s">
        <v>3406</v>
      </c>
      <c r="F1527" s="650" t="s">
        <v>3363</v>
      </c>
      <c r="G1527" s="650" t="s">
        <v>3444</v>
      </c>
      <c r="H1527" s="650" t="s">
        <v>1281</v>
      </c>
      <c r="I1527" s="650" t="s">
        <v>2716</v>
      </c>
      <c r="J1527" s="650" t="s">
        <v>2717</v>
      </c>
      <c r="K1527" s="650" t="s">
        <v>3328</v>
      </c>
      <c r="L1527" s="651">
        <v>32.74</v>
      </c>
      <c r="M1527" s="651">
        <v>32.74</v>
      </c>
      <c r="N1527" s="650">
        <v>1</v>
      </c>
      <c r="O1527" s="731">
        <v>1</v>
      </c>
      <c r="P1527" s="651">
        <v>32.74</v>
      </c>
      <c r="Q1527" s="666">
        <v>1</v>
      </c>
      <c r="R1527" s="650">
        <v>1</v>
      </c>
      <c r="S1527" s="666">
        <v>1</v>
      </c>
      <c r="T1527" s="731">
        <v>1</v>
      </c>
      <c r="U1527" s="689">
        <v>1</v>
      </c>
    </row>
    <row r="1528" spans="1:21" ht="14.4" customHeight="1" x14ac:dyDescent="0.3">
      <c r="A1528" s="649">
        <v>4</v>
      </c>
      <c r="B1528" s="650" t="s">
        <v>3038</v>
      </c>
      <c r="C1528" s="650">
        <v>89301042</v>
      </c>
      <c r="D1528" s="729" t="s">
        <v>5236</v>
      </c>
      <c r="E1528" s="730" t="s">
        <v>3406</v>
      </c>
      <c r="F1528" s="650" t="s">
        <v>3363</v>
      </c>
      <c r="G1528" s="650" t="s">
        <v>3444</v>
      </c>
      <c r="H1528" s="650" t="s">
        <v>1281</v>
      </c>
      <c r="I1528" s="650" t="s">
        <v>4257</v>
      </c>
      <c r="J1528" s="650" t="s">
        <v>2717</v>
      </c>
      <c r="K1528" s="650" t="s">
        <v>4258</v>
      </c>
      <c r="L1528" s="651">
        <v>314.33999999999997</v>
      </c>
      <c r="M1528" s="651">
        <v>314.33999999999997</v>
      </c>
      <c r="N1528" s="650">
        <v>1</v>
      </c>
      <c r="O1528" s="731">
        <v>0.5</v>
      </c>
      <c r="P1528" s="651"/>
      <c r="Q1528" s="666">
        <v>0</v>
      </c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4</v>
      </c>
      <c r="B1529" s="650" t="s">
        <v>3038</v>
      </c>
      <c r="C1529" s="650">
        <v>89301042</v>
      </c>
      <c r="D1529" s="729" t="s">
        <v>5236</v>
      </c>
      <c r="E1529" s="730" t="s">
        <v>3406</v>
      </c>
      <c r="F1529" s="650" t="s">
        <v>3364</v>
      </c>
      <c r="G1529" s="650" t="s">
        <v>3463</v>
      </c>
      <c r="H1529" s="650" t="s">
        <v>597</v>
      </c>
      <c r="I1529" s="650" t="s">
        <v>3464</v>
      </c>
      <c r="J1529" s="650" t="s">
        <v>3465</v>
      </c>
      <c r="K1529" s="650"/>
      <c r="L1529" s="651">
        <v>0</v>
      </c>
      <c r="M1529" s="651">
        <v>0</v>
      </c>
      <c r="N1529" s="650">
        <v>7</v>
      </c>
      <c r="O1529" s="731">
        <v>5.5</v>
      </c>
      <c r="P1529" s="651">
        <v>0</v>
      </c>
      <c r="Q1529" s="666"/>
      <c r="R1529" s="650">
        <v>5</v>
      </c>
      <c r="S1529" s="666">
        <v>0.7142857142857143</v>
      </c>
      <c r="T1529" s="731">
        <v>3.5</v>
      </c>
      <c r="U1529" s="689">
        <v>0.63636363636363635</v>
      </c>
    </row>
    <row r="1530" spans="1:21" ht="14.4" customHeight="1" x14ac:dyDescent="0.3">
      <c r="A1530" s="649">
        <v>4</v>
      </c>
      <c r="B1530" s="650" t="s">
        <v>3038</v>
      </c>
      <c r="C1530" s="650">
        <v>89301042</v>
      </c>
      <c r="D1530" s="729" t="s">
        <v>5236</v>
      </c>
      <c r="E1530" s="730" t="s">
        <v>3406</v>
      </c>
      <c r="F1530" s="650" t="s">
        <v>3365</v>
      </c>
      <c r="G1530" s="650" t="s">
        <v>3678</v>
      </c>
      <c r="H1530" s="650" t="s">
        <v>597</v>
      </c>
      <c r="I1530" s="650" t="s">
        <v>3679</v>
      </c>
      <c r="J1530" s="650" t="s">
        <v>3807</v>
      </c>
      <c r="K1530" s="650" t="s">
        <v>3808</v>
      </c>
      <c r="L1530" s="651">
        <v>410</v>
      </c>
      <c r="M1530" s="651">
        <v>820</v>
      </c>
      <c r="N1530" s="650">
        <v>2</v>
      </c>
      <c r="O1530" s="731">
        <v>2</v>
      </c>
      <c r="P1530" s="651">
        <v>820</v>
      </c>
      <c r="Q1530" s="666">
        <v>1</v>
      </c>
      <c r="R1530" s="650">
        <v>2</v>
      </c>
      <c r="S1530" s="666">
        <v>1</v>
      </c>
      <c r="T1530" s="731">
        <v>2</v>
      </c>
      <c r="U1530" s="689">
        <v>1</v>
      </c>
    </row>
    <row r="1531" spans="1:21" ht="14.4" customHeight="1" x14ac:dyDescent="0.3">
      <c r="A1531" s="649">
        <v>4</v>
      </c>
      <c r="B1531" s="650" t="s">
        <v>3038</v>
      </c>
      <c r="C1531" s="650">
        <v>89301042</v>
      </c>
      <c r="D1531" s="729" t="s">
        <v>5236</v>
      </c>
      <c r="E1531" s="730" t="s">
        <v>3406</v>
      </c>
      <c r="F1531" s="650" t="s">
        <v>3365</v>
      </c>
      <c r="G1531" s="650" t="s">
        <v>3678</v>
      </c>
      <c r="H1531" s="650" t="s">
        <v>597</v>
      </c>
      <c r="I1531" s="650" t="s">
        <v>3679</v>
      </c>
      <c r="J1531" s="650" t="s">
        <v>3680</v>
      </c>
      <c r="K1531" s="650" t="s">
        <v>3681</v>
      </c>
      <c r="L1531" s="651">
        <v>410</v>
      </c>
      <c r="M1531" s="651">
        <v>9020</v>
      </c>
      <c r="N1531" s="650">
        <v>22</v>
      </c>
      <c r="O1531" s="731">
        <v>22</v>
      </c>
      <c r="P1531" s="651">
        <v>9020</v>
      </c>
      <c r="Q1531" s="666">
        <v>1</v>
      </c>
      <c r="R1531" s="650">
        <v>22</v>
      </c>
      <c r="S1531" s="666">
        <v>1</v>
      </c>
      <c r="T1531" s="731">
        <v>22</v>
      </c>
      <c r="U1531" s="689">
        <v>1</v>
      </c>
    </row>
    <row r="1532" spans="1:21" ht="14.4" customHeight="1" x14ac:dyDescent="0.3">
      <c r="A1532" s="649">
        <v>4</v>
      </c>
      <c r="B1532" s="650" t="s">
        <v>3038</v>
      </c>
      <c r="C1532" s="650">
        <v>89301042</v>
      </c>
      <c r="D1532" s="729" t="s">
        <v>5236</v>
      </c>
      <c r="E1532" s="730" t="s">
        <v>3407</v>
      </c>
      <c r="F1532" s="650" t="s">
        <v>3363</v>
      </c>
      <c r="G1532" s="650" t="s">
        <v>4262</v>
      </c>
      <c r="H1532" s="650" t="s">
        <v>597</v>
      </c>
      <c r="I1532" s="650" t="s">
        <v>1088</v>
      </c>
      <c r="J1532" s="650" t="s">
        <v>670</v>
      </c>
      <c r="K1532" s="650" t="s">
        <v>4263</v>
      </c>
      <c r="L1532" s="651">
        <v>35.380000000000003</v>
      </c>
      <c r="M1532" s="651">
        <v>530.70000000000005</v>
      </c>
      <c r="N1532" s="650">
        <v>15</v>
      </c>
      <c r="O1532" s="731">
        <v>4.5</v>
      </c>
      <c r="P1532" s="651">
        <v>212.28000000000003</v>
      </c>
      <c r="Q1532" s="666">
        <v>0.4</v>
      </c>
      <c r="R1532" s="650">
        <v>6</v>
      </c>
      <c r="S1532" s="666">
        <v>0.4</v>
      </c>
      <c r="T1532" s="731">
        <v>1.5</v>
      </c>
      <c r="U1532" s="689">
        <v>0.33333333333333331</v>
      </c>
    </row>
    <row r="1533" spans="1:21" ht="14.4" customHeight="1" x14ac:dyDescent="0.3">
      <c r="A1533" s="649">
        <v>4</v>
      </c>
      <c r="B1533" s="650" t="s">
        <v>3038</v>
      </c>
      <c r="C1533" s="650">
        <v>89301042</v>
      </c>
      <c r="D1533" s="729" t="s">
        <v>5236</v>
      </c>
      <c r="E1533" s="730" t="s">
        <v>3407</v>
      </c>
      <c r="F1533" s="650" t="s">
        <v>3363</v>
      </c>
      <c r="G1533" s="650" t="s">
        <v>3736</v>
      </c>
      <c r="H1533" s="650" t="s">
        <v>597</v>
      </c>
      <c r="I1533" s="650" t="s">
        <v>5009</v>
      </c>
      <c r="J1533" s="650" t="s">
        <v>5010</v>
      </c>
      <c r="K1533" s="650" t="s">
        <v>5011</v>
      </c>
      <c r="L1533" s="651">
        <v>64.23</v>
      </c>
      <c r="M1533" s="651">
        <v>192.69</v>
      </c>
      <c r="N1533" s="650">
        <v>3</v>
      </c>
      <c r="O1533" s="731">
        <v>1.5</v>
      </c>
      <c r="P1533" s="651">
        <v>64.23</v>
      </c>
      <c r="Q1533" s="666">
        <v>0.33333333333333337</v>
      </c>
      <c r="R1533" s="650">
        <v>1</v>
      </c>
      <c r="S1533" s="666">
        <v>0.33333333333333331</v>
      </c>
      <c r="T1533" s="731">
        <v>0.5</v>
      </c>
      <c r="U1533" s="689">
        <v>0.33333333333333331</v>
      </c>
    </row>
    <row r="1534" spans="1:21" ht="14.4" customHeight="1" x14ac:dyDescent="0.3">
      <c r="A1534" s="649">
        <v>4</v>
      </c>
      <c r="B1534" s="650" t="s">
        <v>3038</v>
      </c>
      <c r="C1534" s="650">
        <v>89301042</v>
      </c>
      <c r="D1534" s="729" t="s">
        <v>5236</v>
      </c>
      <c r="E1534" s="730" t="s">
        <v>3407</v>
      </c>
      <c r="F1534" s="650" t="s">
        <v>3363</v>
      </c>
      <c r="G1534" s="650" t="s">
        <v>3419</v>
      </c>
      <c r="H1534" s="650" t="s">
        <v>597</v>
      </c>
      <c r="I1534" s="650" t="s">
        <v>1544</v>
      </c>
      <c r="J1534" s="650" t="s">
        <v>3203</v>
      </c>
      <c r="K1534" s="650" t="s">
        <v>3204</v>
      </c>
      <c r="L1534" s="651">
        <v>333.31</v>
      </c>
      <c r="M1534" s="651">
        <v>333.31</v>
      </c>
      <c r="N1534" s="650">
        <v>1</v>
      </c>
      <c r="O1534" s="731">
        <v>1</v>
      </c>
      <c r="P1534" s="651">
        <v>333.31</v>
      </c>
      <c r="Q1534" s="666">
        <v>1</v>
      </c>
      <c r="R1534" s="650">
        <v>1</v>
      </c>
      <c r="S1534" s="666">
        <v>1</v>
      </c>
      <c r="T1534" s="731">
        <v>1</v>
      </c>
      <c r="U1534" s="689">
        <v>1</v>
      </c>
    </row>
    <row r="1535" spans="1:21" ht="14.4" customHeight="1" x14ac:dyDescent="0.3">
      <c r="A1535" s="649">
        <v>4</v>
      </c>
      <c r="B1535" s="650" t="s">
        <v>3038</v>
      </c>
      <c r="C1535" s="650">
        <v>89301042</v>
      </c>
      <c r="D1535" s="729" t="s">
        <v>5236</v>
      </c>
      <c r="E1535" s="730" t="s">
        <v>3407</v>
      </c>
      <c r="F1535" s="650" t="s">
        <v>3363</v>
      </c>
      <c r="G1535" s="650" t="s">
        <v>3419</v>
      </c>
      <c r="H1535" s="650" t="s">
        <v>597</v>
      </c>
      <c r="I1535" s="650" t="s">
        <v>1544</v>
      </c>
      <c r="J1535" s="650" t="s">
        <v>3203</v>
      </c>
      <c r="K1535" s="650" t="s">
        <v>3204</v>
      </c>
      <c r="L1535" s="651">
        <v>156.86000000000001</v>
      </c>
      <c r="M1535" s="651">
        <v>313.72000000000003</v>
      </c>
      <c r="N1535" s="650">
        <v>2</v>
      </c>
      <c r="O1535" s="731">
        <v>2</v>
      </c>
      <c r="P1535" s="651">
        <v>313.72000000000003</v>
      </c>
      <c r="Q1535" s="666">
        <v>1</v>
      </c>
      <c r="R1535" s="650">
        <v>2</v>
      </c>
      <c r="S1535" s="666">
        <v>1</v>
      </c>
      <c r="T1535" s="731">
        <v>2</v>
      </c>
      <c r="U1535" s="689">
        <v>1</v>
      </c>
    </row>
    <row r="1536" spans="1:21" ht="14.4" customHeight="1" x14ac:dyDescent="0.3">
      <c r="A1536" s="649">
        <v>4</v>
      </c>
      <c r="B1536" s="650" t="s">
        <v>3038</v>
      </c>
      <c r="C1536" s="650">
        <v>89301042</v>
      </c>
      <c r="D1536" s="729" t="s">
        <v>5236</v>
      </c>
      <c r="E1536" s="730" t="s">
        <v>3407</v>
      </c>
      <c r="F1536" s="650" t="s">
        <v>3363</v>
      </c>
      <c r="G1536" s="650" t="s">
        <v>4210</v>
      </c>
      <c r="H1536" s="650" t="s">
        <v>597</v>
      </c>
      <c r="I1536" s="650" t="s">
        <v>4613</v>
      </c>
      <c r="J1536" s="650" t="s">
        <v>4614</v>
      </c>
      <c r="K1536" s="650" t="s">
        <v>4213</v>
      </c>
      <c r="L1536" s="651">
        <v>222.25</v>
      </c>
      <c r="M1536" s="651">
        <v>444.5</v>
      </c>
      <c r="N1536" s="650">
        <v>2</v>
      </c>
      <c r="O1536" s="731">
        <v>2</v>
      </c>
      <c r="P1536" s="651">
        <v>444.5</v>
      </c>
      <c r="Q1536" s="666">
        <v>1</v>
      </c>
      <c r="R1536" s="650">
        <v>2</v>
      </c>
      <c r="S1536" s="666">
        <v>1</v>
      </c>
      <c r="T1536" s="731">
        <v>2</v>
      </c>
      <c r="U1536" s="689">
        <v>1</v>
      </c>
    </row>
    <row r="1537" spans="1:21" ht="14.4" customHeight="1" x14ac:dyDescent="0.3">
      <c r="A1537" s="649">
        <v>4</v>
      </c>
      <c r="B1537" s="650" t="s">
        <v>3038</v>
      </c>
      <c r="C1537" s="650">
        <v>89301042</v>
      </c>
      <c r="D1537" s="729" t="s">
        <v>5236</v>
      </c>
      <c r="E1537" s="730" t="s">
        <v>3407</v>
      </c>
      <c r="F1537" s="650" t="s">
        <v>3363</v>
      </c>
      <c r="G1537" s="650" t="s">
        <v>5012</v>
      </c>
      <c r="H1537" s="650" t="s">
        <v>597</v>
      </c>
      <c r="I1537" s="650" t="s">
        <v>5013</v>
      </c>
      <c r="J1537" s="650" t="s">
        <v>5014</v>
      </c>
      <c r="K1537" s="650" t="s">
        <v>2408</v>
      </c>
      <c r="L1537" s="651">
        <v>67.040000000000006</v>
      </c>
      <c r="M1537" s="651">
        <v>67.040000000000006</v>
      </c>
      <c r="N1537" s="650">
        <v>1</v>
      </c>
      <c r="O1537" s="731">
        <v>0.5</v>
      </c>
      <c r="P1537" s="651">
        <v>67.040000000000006</v>
      </c>
      <c r="Q1537" s="666">
        <v>1</v>
      </c>
      <c r="R1537" s="650">
        <v>1</v>
      </c>
      <c r="S1537" s="666">
        <v>1</v>
      </c>
      <c r="T1537" s="731">
        <v>0.5</v>
      </c>
      <c r="U1537" s="689">
        <v>1</v>
      </c>
    </row>
    <row r="1538" spans="1:21" ht="14.4" customHeight="1" x14ac:dyDescent="0.3">
      <c r="A1538" s="649">
        <v>4</v>
      </c>
      <c r="B1538" s="650" t="s">
        <v>3038</v>
      </c>
      <c r="C1538" s="650">
        <v>89301042</v>
      </c>
      <c r="D1538" s="729" t="s">
        <v>5236</v>
      </c>
      <c r="E1538" s="730" t="s">
        <v>3407</v>
      </c>
      <c r="F1538" s="650" t="s">
        <v>3363</v>
      </c>
      <c r="G1538" s="650" t="s">
        <v>5012</v>
      </c>
      <c r="H1538" s="650" t="s">
        <v>597</v>
      </c>
      <c r="I1538" s="650" t="s">
        <v>5015</v>
      </c>
      <c r="J1538" s="650" t="s">
        <v>5016</v>
      </c>
      <c r="K1538" s="650" t="s">
        <v>2808</v>
      </c>
      <c r="L1538" s="651">
        <v>67.040000000000006</v>
      </c>
      <c r="M1538" s="651">
        <v>67.040000000000006</v>
      </c>
      <c r="N1538" s="650">
        <v>1</v>
      </c>
      <c r="O1538" s="731">
        <v>0.5</v>
      </c>
      <c r="P1538" s="651">
        <v>67.040000000000006</v>
      </c>
      <c r="Q1538" s="666">
        <v>1</v>
      </c>
      <c r="R1538" s="650">
        <v>1</v>
      </c>
      <c r="S1538" s="666">
        <v>1</v>
      </c>
      <c r="T1538" s="731">
        <v>0.5</v>
      </c>
      <c r="U1538" s="689">
        <v>1</v>
      </c>
    </row>
    <row r="1539" spans="1:21" ht="14.4" customHeight="1" x14ac:dyDescent="0.3">
      <c r="A1539" s="649">
        <v>4</v>
      </c>
      <c r="B1539" s="650" t="s">
        <v>3038</v>
      </c>
      <c r="C1539" s="650">
        <v>89301042</v>
      </c>
      <c r="D1539" s="729" t="s">
        <v>5236</v>
      </c>
      <c r="E1539" s="730" t="s">
        <v>3407</v>
      </c>
      <c r="F1539" s="650" t="s">
        <v>3363</v>
      </c>
      <c r="G1539" s="650" t="s">
        <v>5017</v>
      </c>
      <c r="H1539" s="650" t="s">
        <v>597</v>
      </c>
      <c r="I1539" s="650" t="s">
        <v>5018</v>
      </c>
      <c r="J1539" s="650" t="s">
        <v>5019</v>
      </c>
      <c r="K1539" s="650" t="s">
        <v>5020</v>
      </c>
      <c r="L1539" s="651">
        <v>1166.76</v>
      </c>
      <c r="M1539" s="651">
        <v>1166.76</v>
      </c>
      <c r="N1539" s="650">
        <v>1</v>
      </c>
      <c r="O1539" s="731">
        <v>0.5</v>
      </c>
      <c r="P1539" s="651"/>
      <c r="Q1539" s="666">
        <v>0</v>
      </c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4</v>
      </c>
      <c r="B1540" s="650" t="s">
        <v>3038</v>
      </c>
      <c r="C1540" s="650">
        <v>89301042</v>
      </c>
      <c r="D1540" s="729" t="s">
        <v>5236</v>
      </c>
      <c r="E1540" s="730" t="s">
        <v>3407</v>
      </c>
      <c r="F1540" s="650" t="s">
        <v>3363</v>
      </c>
      <c r="G1540" s="650" t="s">
        <v>3749</v>
      </c>
      <c r="H1540" s="650" t="s">
        <v>597</v>
      </c>
      <c r="I1540" s="650" t="s">
        <v>4621</v>
      </c>
      <c r="J1540" s="650" t="s">
        <v>739</v>
      </c>
      <c r="K1540" s="650" t="s">
        <v>3154</v>
      </c>
      <c r="L1540" s="651">
        <v>115.3</v>
      </c>
      <c r="M1540" s="651">
        <v>115.3</v>
      </c>
      <c r="N1540" s="650">
        <v>1</v>
      </c>
      <c r="O1540" s="731">
        <v>1</v>
      </c>
      <c r="P1540" s="651"/>
      <c r="Q1540" s="666">
        <v>0</v>
      </c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4</v>
      </c>
      <c r="B1541" s="650" t="s">
        <v>3038</v>
      </c>
      <c r="C1541" s="650">
        <v>89301042</v>
      </c>
      <c r="D1541" s="729" t="s">
        <v>5236</v>
      </c>
      <c r="E1541" s="730" t="s">
        <v>3407</v>
      </c>
      <c r="F1541" s="650" t="s">
        <v>3363</v>
      </c>
      <c r="G1541" s="650" t="s">
        <v>5021</v>
      </c>
      <c r="H1541" s="650" t="s">
        <v>597</v>
      </c>
      <c r="I1541" s="650" t="s">
        <v>5022</v>
      </c>
      <c r="J1541" s="650" t="s">
        <v>5023</v>
      </c>
      <c r="K1541" s="650" t="s">
        <v>3509</v>
      </c>
      <c r="L1541" s="651">
        <v>43.23</v>
      </c>
      <c r="M1541" s="651">
        <v>43.23</v>
      </c>
      <c r="N1541" s="650">
        <v>1</v>
      </c>
      <c r="O1541" s="731">
        <v>0.5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4</v>
      </c>
      <c r="B1542" s="650" t="s">
        <v>3038</v>
      </c>
      <c r="C1542" s="650">
        <v>89301042</v>
      </c>
      <c r="D1542" s="729" t="s">
        <v>5236</v>
      </c>
      <c r="E1542" s="730" t="s">
        <v>3407</v>
      </c>
      <c r="F1542" s="650" t="s">
        <v>3363</v>
      </c>
      <c r="G1542" s="650" t="s">
        <v>5021</v>
      </c>
      <c r="H1542" s="650" t="s">
        <v>597</v>
      </c>
      <c r="I1542" s="650" t="s">
        <v>881</v>
      </c>
      <c r="J1542" s="650" t="s">
        <v>5023</v>
      </c>
      <c r="K1542" s="650" t="s">
        <v>5024</v>
      </c>
      <c r="L1542" s="651">
        <v>51.88</v>
      </c>
      <c r="M1542" s="651">
        <v>103.76</v>
      </c>
      <c r="N1542" s="650">
        <v>2</v>
      </c>
      <c r="O1542" s="731">
        <v>1</v>
      </c>
      <c r="P1542" s="651">
        <v>103.76</v>
      </c>
      <c r="Q1542" s="666">
        <v>1</v>
      </c>
      <c r="R1542" s="650">
        <v>2</v>
      </c>
      <c r="S1542" s="666">
        <v>1</v>
      </c>
      <c r="T1542" s="731">
        <v>1</v>
      </c>
      <c r="U1542" s="689">
        <v>1</v>
      </c>
    </row>
    <row r="1543" spans="1:21" ht="14.4" customHeight="1" x14ac:dyDescent="0.3">
      <c r="A1543" s="649">
        <v>4</v>
      </c>
      <c r="B1543" s="650" t="s">
        <v>3038</v>
      </c>
      <c r="C1543" s="650">
        <v>89301042</v>
      </c>
      <c r="D1543" s="729" t="s">
        <v>5236</v>
      </c>
      <c r="E1543" s="730" t="s">
        <v>3407</v>
      </c>
      <c r="F1543" s="650" t="s">
        <v>3363</v>
      </c>
      <c r="G1543" s="650" t="s">
        <v>3489</v>
      </c>
      <c r="H1543" s="650" t="s">
        <v>597</v>
      </c>
      <c r="I1543" s="650" t="s">
        <v>1121</v>
      </c>
      <c r="J1543" s="650" t="s">
        <v>3490</v>
      </c>
      <c r="K1543" s="650" t="s">
        <v>3491</v>
      </c>
      <c r="L1543" s="651">
        <v>0</v>
      </c>
      <c r="M1543" s="651">
        <v>0</v>
      </c>
      <c r="N1543" s="650">
        <v>1</v>
      </c>
      <c r="O1543" s="731">
        <v>1</v>
      </c>
      <c r="P1543" s="651">
        <v>0</v>
      </c>
      <c r="Q1543" s="666"/>
      <c r="R1543" s="650">
        <v>1</v>
      </c>
      <c r="S1543" s="666">
        <v>1</v>
      </c>
      <c r="T1543" s="731">
        <v>1</v>
      </c>
      <c r="U1543" s="689">
        <v>1</v>
      </c>
    </row>
    <row r="1544" spans="1:21" ht="14.4" customHeight="1" x14ac:dyDescent="0.3">
      <c r="A1544" s="649">
        <v>4</v>
      </c>
      <c r="B1544" s="650" t="s">
        <v>3038</v>
      </c>
      <c r="C1544" s="650">
        <v>89301042</v>
      </c>
      <c r="D1544" s="729" t="s">
        <v>5236</v>
      </c>
      <c r="E1544" s="730" t="s">
        <v>3407</v>
      </c>
      <c r="F1544" s="650" t="s">
        <v>3363</v>
      </c>
      <c r="G1544" s="650" t="s">
        <v>3492</v>
      </c>
      <c r="H1544" s="650" t="s">
        <v>597</v>
      </c>
      <c r="I1544" s="650" t="s">
        <v>1141</v>
      </c>
      <c r="J1544" s="650" t="s">
        <v>1142</v>
      </c>
      <c r="K1544" s="650" t="s">
        <v>3611</v>
      </c>
      <c r="L1544" s="651">
        <v>31.84</v>
      </c>
      <c r="M1544" s="651">
        <v>636.79999999999995</v>
      </c>
      <c r="N1544" s="650">
        <v>20</v>
      </c>
      <c r="O1544" s="731">
        <v>7.5</v>
      </c>
      <c r="P1544" s="651">
        <v>541.28</v>
      </c>
      <c r="Q1544" s="666">
        <v>0.85</v>
      </c>
      <c r="R1544" s="650">
        <v>17</v>
      </c>
      <c r="S1544" s="666">
        <v>0.85</v>
      </c>
      <c r="T1544" s="731">
        <v>5.5</v>
      </c>
      <c r="U1544" s="689">
        <v>0.73333333333333328</v>
      </c>
    </row>
    <row r="1545" spans="1:21" ht="14.4" customHeight="1" x14ac:dyDescent="0.3">
      <c r="A1545" s="649">
        <v>4</v>
      </c>
      <c r="B1545" s="650" t="s">
        <v>3038</v>
      </c>
      <c r="C1545" s="650">
        <v>89301042</v>
      </c>
      <c r="D1545" s="729" t="s">
        <v>5236</v>
      </c>
      <c r="E1545" s="730" t="s">
        <v>3407</v>
      </c>
      <c r="F1545" s="650" t="s">
        <v>3363</v>
      </c>
      <c r="G1545" s="650" t="s">
        <v>3492</v>
      </c>
      <c r="H1545" s="650" t="s">
        <v>597</v>
      </c>
      <c r="I1545" s="650" t="s">
        <v>1054</v>
      </c>
      <c r="J1545" s="650" t="s">
        <v>1055</v>
      </c>
      <c r="K1545" s="650" t="s">
        <v>3493</v>
      </c>
      <c r="L1545" s="651">
        <v>63.67</v>
      </c>
      <c r="M1545" s="651">
        <v>955.05</v>
      </c>
      <c r="N1545" s="650">
        <v>15</v>
      </c>
      <c r="O1545" s="731">
        <v>6</v>
      </c>
      <c r="P1545" s="651">
        <v>700.37</v>
      </c>
      <c r="Q1545" s="666">
        <v>0.73333333333333339</v>
      </c>
      <c r="R1545" s="650">
        <v>11</v>
      </c>
      <c r="S1545" s="666">
        <v>0.73333333333333328</v>
      </c>
      <c r="T1545" s="731">
        <v>4</v>
      </c>
      <c r="U1545" s="689">
        <v>0.66666666666666663</v>
      </c>
    </row>
    <row r="1546" spans="1:21" ht="14.4" customHeight="1" x14ac:dyDescent="0.3">
      <c r="A1546" s="649">
        <v>4</v>
      </c>
      <c r="B1546" s="650" t="s">
        <v>3038</v>
      </c>
      <c r="C1546" s="650">
        <v>89301042</v>
      </c>
      <c r="D1546" s="729" t="s">
        <v>5236</v>
      </c>
      <c r="E1546" s="730" t="s">
        <v>3407</v>
      </c>
      <c r="F1546" s="650" t="s">
        <v>3363</v>
      </c>
      <c r="G1546" s="650" t="s">
        <v>4292</v>
      </c>
      <c r="H1546" s="650" t="s">
        <v>597</v>
      </c>
      <c r="I1546" s="650" t="s">
        <v>2026</v>
      </c>
      <c r="J1546" s="650" t="s">
        <v>1150</v>
      </c>
      <c r="K1546" s="650" t="s">
        <v>2027</v>
      </c>
      <c r="L1546" s="651">
        <v>234.32</v>
      </c>
      <c r="M1546" s="651">
        <v>234.32</v>
      </c>
      <c r="N1546" s="650">
        <v>1</v>
      </c>
      <c r="O1546" s="731">
        <v>1</v>
      </c>
      <c r="P1546" s="651"/>
      <c r="Q1546" s="666">
        <v>0</v>
      </c>
      <c r="R1546" s="650"/>
      <c r="S1546" s="666">
        <v>0</v>
      </c>
      <c r="T1546" s="731"/>
      <c r="U1546" s="689">
        <v>0</v>
      </c>
    </row>
    <row r="1547" spans="1:21" ht="14.4" customHeight="1" x14ac:dyDescent="0.3">
      <c r="A1547" s="649">
        <v>4</v>
      </c>
      <c r="B1547" s="650" t="s">
        <v>3038</v>
      </c>
      <c r="C1547" s="650">
        <v>89301042</v>
      </c>
      <c r="D1547" s="729" t="s">
        <v>5236</v>
      </c>
      <c r="E1547" s="730" t="s">
        <v>3407</v>
      </c>
      <c r="F1547" s="650" t="s">
        <v>3363</v>
      </c>
      <c r="G1547" s="650" t="s">
        <v>3582</v>
      </c>
      <c r="H1547" s="650" t="s">
        <v>1281</v>
      </c>
      <c r="I1547" s="650" t="s">
        <v>4478</v>
      </c>
      <c r="J1547" s="650" t="s">
        <v>1641</v>
      </c>
      <c r="K1547" s="650" t="s">
        <v>4479</v>
      </c>
      <c r="L1547" s="651">
        <v>0</v>
      </c>
      <c r="M1547" s="651">
        <v>0</v>
      </c>
      <c r="N1547" s="650">
        <v>3</v>
      </c>
      <c r="O1547" s="731">
        <v>1.5</v>
      </c>
      <c r="P1547" s="651">
        <v>0</v>
      </c>
      <c r="Q1547" s="666"/>
      <c r="R1547" s="650">
        <v>1</v>
      </c>
      <c r="S1547" s="666">
        <v>0.33333333333333331</v>
      </c>
      <c r="T1547" s="731">
        <v>0.5</v>
      </c>
      <c r="U1547" s="689">
        <v>0.33333333333333331</v>
      </c>
    </row>
    <row r="1548" spans="1:21" ht="14.4" customHeight="1" x14ac:dyDescent="0.3">
      <c r="A1548" s="649">
        <v>4</v>
      </c>
      <c r="B1548" s="650" t="s">
        <v>3038</v>
      </c>
      <c r="C1548" s="650">
        <v>89301042</v>
      </c>
      <c r="D1548" s="729" t="s">
        <v>5236</v>
      </c>
      <c r="E1548" s="730" t="s">
        <v>3407</v>
      </c>
      <c r="F1548" s="650" t="s">
        <v>3363</v>
      </c>
      <c r="G1548" s="650" t="s">
        <v>3486</v>
      </c>
      <c r="H1548" s="650" t="s">
        <v>1281</v>
      </c>
      <c r="I1548" s="650" t="s">
        <v>1410</v>
      </c>
      <c r="J1548" s="650" t="s">
        <v>1341</v>
      </c>
      <c r="K1548" s="650" t="s">
        <v>1411</v>
      </c>
      <c r="L1548" s="651">
        <v>0</v>
      </c>
      <c r="M1548" s="651">
        <v>0</v>
      </c>
      <c r="N1548" s="650">
        <v>4</v>
      </c>
      <c r="O1548" s="731">
        <v>4</v>
      </c>
      <c r="P1548" s="651">
        <v>0</v>
      </c>
      <c r="Q1548" s="666"/>
      <c r="R1548" s="650">
        <v>3</v>
      </c>
      <c r="S1548" s="666">
        <v>0.75</v>
      </c>
      <c r="T1548" s="731">
        <v>3</v>
      </c>
      <c r="U1548" s="689">
        <v>0.75</v>
      </c>
    </row>
    <row r="1549" spans="1:21" ht="14.4" customHeight="1" x14ac:dyDescent="0.3">
      <c r="A1549" s="649">
        <v>4</v>
      </c>
      <c r="B1549" s="650" t="s">
        <v>3038</v>
      </c>
      <c r="C1549" s="650">
        <v>89301042</v>
      </c>
      <c r="D1549" s="729" t="s">
        <v>5236</v>
      </c>
      <c r="E1549" s="730" t="s">
        <v>3407</v>
      </c>
      <c r="F1549" s="650" t="s">
        <v>3363</v>
      </c>
      <c r="G1549" s="650" t="s">
        <v>3486</v>
      </c>
      <c r="H1549" s="650" t="s">
        <v>1281</v>
      </c>
      <c r="I1549" s="650" t="s">
        <v>1340</v>
      </c>
      <c r="J1549" s="650" t="s">
        <v>1341</v>
      </c>
      <c r="K1549" s="650" t="s">
        <v>1342</v>
      </c>
      <c r="L1549" s="651">
        <v>0</v>
      </c>
      <c r="M1549" s="651">
        <v>0</v>
      </c>
      <c r="N1549" s="650">
        <v>3</v>
      </c>
      <c r="O1549" s="731">
        <v>2.5</v>
      </c>
      <c r="P1549" s="651">
        <v>0</v>
      </c>
      <c r="Q1549" s="666"/>
      <c r="R1549" s="650">
        <v>2</v>
      </c>
      <c r="S1549" s="666">
        <v>0.66666666666666663</v>
      </c>
      <c r="T1549" s="731">
        <v>1.5</v>
      </c>
      <c r="U1549" s="689">
        <v>0.6</v>
      </c>
    </row>
    <row r="1550" spans="1:21" ht="14.4" customHeight="1" x14ac:dyDescent="0.3">
      <c r="A1550" s="649">
        <v>4</v>
      </c>
      <c r="B1550" s="650" t="s">
        <v>3038</v>
      </c>
      <c r="C1550" s="650">
        <v>89301042</v>
      </c>
      <c r="D1550" s="729" t="s">
        <v>5236</v>
      </c>
      <c r="E1550" s="730" t="s">
        <v>3407</v>
      </c>
      <c r="F1550" s="650" t="s">
        <v>3363</v>
      </c>
      <c r="G1550" s="650" t="s">
        <v>3727</v>
      </c>
      <c r="H1550" s="650" t="s">
        <v>597</v>
      </c>
      <c r="I1550" s="650" t="s">
        <v>831</v>
      </c>
      <c r="J1550" s="650" t="s">
        <v>832</v>
      </c>
      <c r="K1550" s="650" t="s">
        <v>3728</v>
      </c>
      <c r="L1550" s="651">
        <v>242.93</v>
      </c>
      <c r="M1550" s="651">
        <v>9960.130000000001</v>
      </c>
      <c r="N1550" s="650">
        <v>41</v>
      </c>
      <c r="O1550" s="731">
        <v>39.5</v>
      </c>
      <c r="P1550" s="651">
        <v>4129.8099999999995</v>
      </c>
      <c r="Q1550" s="666">
        <v>0.41463414634146334</v>
      </c>
      <c r="R1550" s="650">
        <v>17</v>
      </c>
      <c r="S1550" s="666">
        <v>0.41463414634146339</v>
      </c>
      <c r="T1550" s="731">
        <v>16.5</v>
      </c>
      <c r="U1550" s="689">
        <v>0.41772151898734178</v>
      </c>
    </row>
    <row r="1551" spans="1:21" ht="14.4" customHeight="1" x14ac:dyDescent="0.3">
      <c r="A1551" s="649">
        <v>4</v>
      </c>
      <c r="B1551" s="650" t="s">
        <v>3038</v>
      </c>
      <c r="C1551" s="650">
        <v>89301042</v>
      </c>
      <c r="D1551" s="729" t="s">
        <v>5236</v>
      </c>
      <c r="E1551" s="730" t="s">
        <v>3407</v>
      </c>
      <c r="F1551" s="650" t="s">
        <v>3363</v>
      </c>
      <c r="G1551" s="650" t="s">
        <v>3727</v>
      </c>
      <c r="H1551" s="650" t="s">
        <v>597</v>
      </c>
      <c r="I1551" s="650" t="s">
        <v>4314</v>
      </c>
      <c r="J1551" s="650" t="s">
        <v>832</v>
      </c>
      <c r="K1551" s="650" t="s">
        <v>4315</v>
      </c>
      <c r="L1551" s="651">
        <v>0</v>
      </c>
      <c r="M1551" s="651">
        <v>0</v>
      </c>
      <c r="N1551" s="650">
        <v>2</v>
      </c>
      <c r="O1551" s="731">
        <v>2</v>
      </c>
      <c r="P1551" s="651"/>
      <c r="Q1551" s="666"/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4</v>
      </c>
      <c r="B1552" s="650" t="s">
        <v>3038</v>
      </c>
      <c r="C1552" s="650">
        <v>89301042</v>
      </c>
      <c r="D1552" s="729" t="s">
        <v>5236</v>
      </c>
      <c r="E1552" s="730" t="s">
        <v>3407</v>
      </c>
      <c r="F1552" s="650" t="s">
        <v>3363</v>
      </c>
      <c r="G1552" s="650" t="s">
        <v>4498</v>
      </c>
      <c r="H1552" s="650" t="s">
        <v>597</v>
      </c>
      <c r="I1552" s="650" t="s">
        <v>4499</v>
      </c>
      <c r="J1552" s="650" t="s">
        <v>4500</v>
      </c>
      <c r="K1552" s="650" t="s">
        <v>3167</v>
      </c>
      <c r="L1552" s="651">
        <v>64.13</v>
      </c>
      <c r="M1552" s="651">
        <v>64.13</v>
      </c>
      <c r="N1552" s="650">
        <v>1</v>
      </c>
      <c r="O1552" s="731">
        <v>1</v>
      </c>
      <c r="P1552" s="651">
        <v>64.13</v>
      </c>
      <c r="Q1552" s="666">
        <v>1</v>
      </c>
      <c r="R1552" s="650">
        <v>1</v>
      </c>
      <c r="S1552" s="666">
        <v>1</v>
      </c>
      <c r="T1552" s="731">
        <v>1</v>
      </c>
      <c r="U1552" s="689">
        <v>1</v>
      </c>
    </row>
    <row r="1553" spans="1:21" ht="14.4" customHeight="1" x14ac:dyDescent="0.3">
      <c r="A1553" s="649">
        <v>4</v>
      </c>
      <c r="B1553" s="650" t="s">
        <v>3038</v>
      </c>
      <c r="C1553" s="650">
        <v>89301042</v>
      </c>
      <c r="D1553" s="729" t="s">
        <v>5236</v>
      </c>
      <c r="E1553" s="730" t="s">
        <v>3407</v>
      </c>
      <c r="F1553" s="650" t="s">
        <v>3363</v>
      </c>
      <c r="G1553" s="650" t="s">
        <v>3546</v>
      </c>
      <c r="H1553" s="650" t="s">
        <v>597</v>
      </c>
      <c r="I1553" s="650" t="s">
        <v>5025</v>
      </c>
      <c r="J1553" s="650" t="s">
        <v>5026</v>
      </c>
      <c r="K1553" s="650" t="s">
        <v>5027</v>
      </c>
      <c r="L1553" s="651">
        <v>573.74</v>
      </c>
      <c r="M1553" s="651">
        <v>573.74</v>
      </c>
      <c r="N1553" s="650">
        <v>1</v>
      </c>
      <c r="O1553" s="731">
        <v>0.5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4</v>
      </c>
      <c r="B1554" s="650" t="s">
        <v>3038</v>
      </c>
      <c r="C1554" s="650">
        <v>89301042</v>
      </c>
      <c r="D1554" s="729" t="s">
        <v>5236</v>
      </c>
      <c r="E1554" s="730" t="s">
        <v>3407</v>
      </c>
      <c r="F1554" s="650" t="s">
        <v>3363</v>
      </c>
      <c r="G1554" s="650" t="s">
        <v>3546</v>
      </c>
      <c r="H1554" s="650" t="s">
        <v>597</v>
      </c>
      <c r="I1554" s="650" t="s">
        <v>5028</v>
      </c>
      <c r="J1554" s="650" t="s">
        <v>3547</v>
      </c>
      <c r="K1554" s="650" t="s">
        <v>3548</v>
      </c>
      <c r="L1554" s="651">
        <v>810.99</v>
      </c>
      <c r="M1554" s="651">
        <v>3243.96</v>
      </c>
      <c r="N1554" s="650">
        <v>4</v>
      </c>
      <c r="O1554" s="731">
        <v>1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4</v>
      </c>
      <c r="B1555" s="650" t="s">
        <v>3038</v>
      </c>
      <c r="C1555" s="650">
        <v>89301042</v>
      </c>
      <c r="D1555" s="729" t="s">
        <v>5236</v>
      </c>
      <c r="E1555" s="730" t="s">
        <v>3407</v>
      </c>
      <c r="F1555" s="650" t="s">
        <v>3363</v>
      </c>
      <c r="G1555" s="650" t="s">
        <v>3428</v>
      </c>
      <c r="H1555" s="650" t="s">
        <v>597</v>
      </c>
      <c r="I1555" s="650" t="s">
        <v>3429</v>
      </c>
      <c r="J1555" s="650" t="s">
        <v>2362</v>
      </c>
      <c r="K1555" s="650" t="s">
        <v>3430</v>
      </c>
      <c r="L1555" s="651">
        <v>35.75</v>
      </c>
      <c r="M1555" s="651">
        <v>71.5</v>
      </c>
      <c r="N1555" s="650">
        <v>2</v>
      </c>
      <c r="O1555" s="731">
        <v>1</v>
      </c>
      <c r="P1555" s="651">
        <v>71.5</v>
      </c>
      <c r="Q1555" s="666">
        <v>1</v>
      </c>
      <c r="R1555" s="650">
        <v>2</v>
      </c>
      <c r="S1555" s="666">
        <v>1</v>
      </c>
      <c r="T1555" s="731">
        <v>1</v>
      </c>
      <c r="U1555" s="689">
        <v>1</v>
      </c>
    </row>
    <row r="1556" spans="1:21" ht="14.4" customHeight="1" x14ac:dyDescent="0.3">
      <c r="A1556" s="649">
        <v>4</v>
      </c>
      <c r="B1556" s="650" t="s">
        <v>3038</v>
      </c>
      <c r="C1556" s="650">
        <v>89301042</v>
      </c>
      <c r="D1556" s="729" t="s">
        <v>5236</v>
      </c>
      <c r="E1556" s="730" t="s">
        <v>3407</v>
      </c>
      <c r="F1556" s="650" t="s">
        <v>3363</v>
      </c>
      <c r="G1556" s="650" t="s">
        <v>3456</v>
      </c>
      <c r="H1556" s="650" t="s">
        <v>597</v>
      </c>
      <c r="I1556" s="650" t="s">
        <v>3457</v>
      </c>
      <c r="J1556" s="650" t="s">
        <v>1752</v>
      </c>
      <c r="K1556" s="650" t="s">
        <v>3458</v>
      </c>
      <c r="L1556" s="651">
        <v>0</v>
      </c>
      <c r="M1556" s="651">
        <v>0</v>
      </c>
      <c r="N1556" s="650">
        <v>4</v>
      </c>
      <c r="O1556" s="731">
        <v>1</v>
      </c>
      <c r="P1556" s="651"/>
      <c r="Q1556" s="666"/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4</v>
      </c>
      <c r="B1557" s="650" t="s">
        <v>3038</v>
      </c>
      <c r="C1557" s="650">
        <v>89301042</v>
      </c>
      <c r="D1557" s="729" t="s">
        <v>5236</v>
      </c>
      <c r="E1557" s="730" t="s">
        <v>3407</v>
      </c>
      <c r="F1557" s="650" t="s">
        <v>3363</v>
      </c>
      <c r="G1557" s="650" t="s">
        <v>3456</v>
      </c>
      <c r="H1557" s="650" t="s">
        <v>597</v>
      </c>
      <c r="I1557" s="650" t="s">
        <v>3535</v>
      </c>
      <c r="J1557" s="650" t="s">
        <v>1752</v>
      </c>
      <c r="K1557" s="650" t="s">
        <v>3534</v>
      </c>
      <c r="L1557" s="651">
        <v>391.83</v>
      </c>
      <c r="M1557" s="651">
        <v>4310.13</v>
      </c>
      <c r="N1557" s="650">
        <v>11</v>
      </c>
      <c r="O1557" s="731">
        <v>2.5</v>
      </c>
      <c r="P1557" s="651"/>
      <c r="Q1557" s="666">
        <v>0</v>
      </c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4</v>
      </c>
      <c r="B1558" s="650" t="s">
        <v>3038</v>
      </c>
      <c r="C1558" s="650">
        <v>89301042</v>
      </c>
      <c r="D1558" s="729" t="s">
        <v>5236</v>
      </c>
      <c r="E1558" s="730" t="s">
        <v>3407</v>
      </c>
      <c r="F1558" s="650" t="s">
        <v>3363</v>
      </c>
      <c r="G1558" s="650" t="s">
        <v>3456</v>
      </c>
      <c r="H1558" s="650" t="s">
        <v>597</v>
      </c>
      <c r="I1558" s="650" t="s">
        <v>3613</v>
      </c>
      <c r="J1558" s="650" t="s">
        <v>1752</v>
      </c>
      <c r="K1558" s="650" t="s">
        <v>3458</v>
      </c>
      <c r="L1558" s="651">
        <v>0</v>
      </c>
      <c r="M1558" s="651">
        <v>0</v>
      </c>
      <c r="N1558" s="650">
        <v>5</v>
      </c>
      <c r="O1558" s="731">
        <v>2</v>
      </c>
      <c r="P1558" s="651"/>
      <c r="Q1558" s="666"/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4</v>
      </c>
      <c r="B1559" s="650" t="s">
        <v>3038</v>
      </c>
      <c r="C1559" s="650">
        <v>89301042</v>
      </c>
      <c r="D1559" s="729" t="s">
        <v>5236</v>
      </c>
      <c r="E1559" s="730" t="s">
        <v>3407</v>
      </c>
      <c r="F1559" s="650" t="s">
        <v>3363</v>
      </c>
      <c r="G1559" s="650" t="s">
        <v>3614</v>
      </c>
      <c r="H1559" s="650" t="s">
        <v>597</v>
      </c>
      <c r="I1559" s="650" t="s">
        <v>1591</v>
      </c>
      <c r="J1559" s="650" t="s">
        <v>1592</v>
      </c>
      <c r="K1559" s="650" t="s">
        <v>1593</v>
      </c>
      <c r="L1559" s="651">
        <v>153.52000000000001</v>
      </c>
      <c r="M1559" s="651">
        <v>307.04000000000002</v>
      </c>
      <c r="N1559" s="650">
        <v>2</v>
      </c>
      <c r="O1559" s="731">
        <v>1</v>
      </c>
      <c r="P1559" s="651">
        <v>307.04000000000002</v>
      </c>
      <c r="Q1559" s="666">
        <v>1</v>
      </c>
      <c r="R1559" s="650">
        <v>2</v>
      </c>
      <c r="S1559" s="666">
        <v>1</v>
      </c>
      <c r="T1559" s="731">
        <v>1</v>
      </c>
      <c r="U1559" s="689">
        <v>1</v>
      </c>
    </row>
    <row r="1560" spans="1:21" ht="14.4" customHeight="1" x14ac:dyDescent="0.3">
      <c r="A1560" s="649">
        <v>4</v>
      </c>
      <c r="B1560" s="650" t="s">
        <v>3038</v>
      </c>
      <c r="C1560" s="650">
        <v>89301042</v>
      </c>
      <c r="D1560" s="729" t="s">
        <v>5236</v>
      </c>
      <c r="E1560" s="730" t="s">
        <v>3407</v>
      </c>
      <c r="F1560" s="650" t="s">
        <v>3363</v>
      </c>
      <c r="G1560" s="650" t="s">
        <v>3459</v>
      </c>
      <c r="H1560" s="650" t="s">
        <v>597</v>
      </c>
      <c r="I1560" s="650" t="s">
        <v>4559</v>
      </c>
      <c r="J1560" s="650" t="s">
        <v>758</v>
      </c>
      <c r="K1560" s="650" t="s">
        <v>4560</v>
      </c>
      <c r="L1560" s="651">
        <v>0</v>
      </c>
      <c r="M1560" s="651">
        <v>0</v>
      </c>
      <c r="N1560" s="650">
        <v>11</v>
      </c>
      <c r="O1560" s="731">
        <v>3.5</v>
      </c>
      <c r="P1560" s="651">
        <v>0</v>
      </c>
      <c r="Q1560" s="666"/>
      <c r="R1560" s="650">
        <v>1</v>
      </c>
      <c r="S1560" s="666">
        <v>9.0909090909090912E-2</v>
      </c>
      <c r="T1560" s="731">
        <v>1</v>
      </c>
      <c r="U1560" s="689">
        <v>0.2857142857142857</v>
      </c>
    </row>
    <row r="1561" spans="1:21" ht="14.4" customHeight="1" x14ac:dyDescent="0.3">
      <c r="A1561" s="649">
        <v>4</v>
      </c>
      <c r="B1561" s="650" t="s">
        <v>3038</v>
      </c>
      <c r="C1561" s="650">
        <v>89301042</v>
      </c>
      <c r="D1561" s="729" t="s">
        <v>5236</v>
      </c>
      <c r="E1561" s="730" t="s">
        <v>3407</v>
      </c>
      <c r="F1561" s="650" t="s">
        <v>3363</v>
      </c>
      <c r="G1561" s="650" t="s">
        <v>3459</v>
      </c>
      <c r="H1561" s="650" t="s">
        <v>597</v>
      </c>
      <c r="I1561" s="650" t="s">
        <v>3462</v>
      </c>
      <c r="J1561" s="650" t="s">
        <v>3461</v>
      </c>
      <c r="K1561" s="650" t="s">
        <v>759</v>
      </c>
      <c r="L1561" s="651">
        <v>314.89999999999998</v>
      </c>
      <c r="M1561" s="651">
        <v>6298.0000000000009</v>
      </c>
      <c r="N1561" s="650">
        <v>20</v>
      </c>
      <c r="O1561" s="731">
        <v>5</v>
      </c>
      <c r="P1561" s="651"/>
      <c r="Q1561" s="666">
        <v>0</v>
      </c>
      <c r="R1561" s="650"/>
      <c r="S1561" s="666">
        <v>0</v>
      </c>
      <c r="T1561" s="731"/>
      <c r="U1561" s="689">
        <v>0</v>
      </c>
    </row>
    <row r="1562" spans="1:21" ht="14.4" customHeight="1" x14ac:dyDescent="0.3">
      <c r="A1562" s="649">
        <v>4</v>
      </c>
      <c r="B1562" s="650" t="s">
        <v>3038</v>
      </c>
      <c r="C1562" s="650">
        <v>89301042</v>
      </c>
      <c r="D1562" s="729" t="s">
        <v>5236</v>
      </c>
      <c r="E1562" s="730" t="s">
        <v>3407</v>
      </c>
      <c r="F1562" s="650" t="s">
        <v>3363</v>
      </c>
      <c r="G1562" s="650" t="s">
        <v>3459</v>
      </c>
      <c r="H1562" s="650" t="s">
        <v>597</v>
      </c>
      <c r="I1562" s="650" t="s">
        <v>1767</v>
      </c>
      <c r="J1562" s="650" t="s">
        <v>758</v>
      </c>
      <c r="K1562" s="650" t="s">
        <v>3777</v>
      </c>
      <c r="L1562" s="651">
        <v>97.97</v>
      </c>
      <c r="M1562" s="651">
        <v>97.97</v>
      </c>
      <c r="N1562" s="650">
        <v>1</v>
      </c>
      <c r="O1562" s="731">
        <v>0.5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4</v>
      </c>
      <c r="B1563" s="650" t="s">
        <v>3038</v>
      </c>
      <c r="C1563" s="650">
        <v>89301042</v>
      </c>
      <c r="D1563" s="729" t="s">
        <v>5236</v>
      </c>
      <c r="E1563" s="730" t="s">
        <v>3407</v>
      </c>
      <c r="F1563" s="650" t="s">
        <v>3363</v>
      </c>
      <c r="G1563" s="650" t="s">
        <v>3459</v>
      </c>
      <c r="H1563" s="650" t="s">
        <v>597</v>
      </c>
      <c r="I1563" s="650" t="s">
        <v>757</v>
      </c>
      <c r="J1563" s="650" t="s">
        <v>758</v>
      </c>
      <c r="K1563" s="650" t="s">
        <v>3513</v>
      </c>
      <c r="L1563" s="651">
        <v>314.89999999999998</v>
      </c>
      <c r="M1563" s="651">
        <v>7557.6</v>
      </c>
      <c r="N1563" s="650">
        <v>24</v>
      </c>
      <c r="O1563" s="731">
        <v>8.5</v>
      </c>
      <c r="P1563" s="651">
        <v>1574.5</v>
      </c>
      <c r="Q1563" s="666">
        <v>0.20833333333333331</v>
      </c>
      <c r="R1563" s="650">
        <v>5</v>
      </c>
      <c r="S1563" s="666">
        <v>0.20833333333333334</v>
      </c>
      <c r="T1563" s="731">
        <v>3</v>
      </c>
      <c r="U1563" s="689">
        <v>0.35294117647058826</v>
      </c>
    </row>
    <row r="1564" spans="1:21" ht="14.4" customHeight="1" x14ac:dyDescent="0.3">
      <c r="A1564" s="649">
        <v>4</v>
      </c>
      <c r="B1564" s="650" t="s">
        <v>3038</v>
      </c>
      <c r="C1564" s="650">
        <v>89301042</v>
      </c>
      <c r="D1564" s="729" t="s">
        <v>5236</v>
      </c>
      <c r="E1564" s="730" t="s">
        <v>3407</v>
      </c>
      <c r="F1564" s="650" t="s">
        <v>3363</v>
      </c>
      <c r="G1564" s="650" t="s">
        <v>3515</v>
      </c>
      <c r="H1564" s="650" t="s">
        <v>1281</v>
      </c>
      <c r="I1564" s="650" t="s">
        <v>1461</v>
      </c>
      <c r="J1564" s="650" t="s">
        <v>1462</v>
      </c>
      <c r="K1564" s="650" t="s">
        <v>1463</v>
      </c>
      <c r="L1564" s="651">
        <v>140.03</v>
      </c>
      <c r="M1564" s="651">
        <v>3360.72</v>
      </c>
      <c r="N1564" s="650">
        <v>24</v>
      </c>
      <c r="O1564" s="731">
        <v>7.5</v>
      </c>
      <c r="P1564" s="651">
        <v>140.03</v>
      </c>
      <c r="Q1564" s="666">
        <v>4.1666666666666671E-2</v>
      </c>
      <c r="R1564" s="650">
        <v>1</v>
      </c>
      <c r="S1564" s="666">
        <v>4.1666666666666664E-2</v>
      </c>
      <c r="T1564" s="731">
        <v>1</v>
      </c>
      <c r="U1564" s="689">
        <v>0.13333333333333333</v>
      </c>
    </row>
    <row r="1565" spans="1:21" ht="14.4" customHeight="1" x14ac:dyDescent="0.3">
      <c r="A1565" s="649">
        <v>4</v>
      </c>
      <c r="B1565" s="650" t="s">
        <v>3038</v>
      </c>
      <c r="C1565" s="650">
        <v>89301042</v>
      </c>
      <c r="D1565" s="729" t="s">
        <v>5236</v>
      </c>
      <c r="E1565" s="730" t="s">
        <v>3407</v>
      </c>
      <c r="F1565" s="650" t="s">
        <v>3363</v>
      </c>
      <c r="G1565" s="650" t="s">
        <v>3497</v>
      </c>
      <c r="H1565" s="650" t="s">
        <v>597</v>
      </c>
      <c r="I1565" s="650" t="s">
        <v>2380</v>
      </c>
      <c r="J1565" s="650" t="s">
        <v>2381</v>
      </c>
      <c r="K1565" s="650" t="s">
        <v>4325</v>
      </c>
      <c r="L1565" s="651">
        <v>203.33</v>
      </c>
      <c r="M1565" s="651">
        <v>203.33</v>
      </c>
      <c r="N1565" s="650">
        <v>1</v>
      </c>
      <c r="O1565" s="731">
        <v>0.5</v>
      </c>
      <c r="P1565" s="651">
        <v>203.33</v>
      </c>
      <c r="Q1565" s="666">
        <v>1</v>
      </c>
      <c r="R1565" s="650">
        <v>1</v>
      </c>
      <c r="S1565" s="666">
        <v>1</v>
      </c>
      <c r="T1565" s="731">
        <v>0.5</v>
      </c>
      <c r="U1565" s="689">
        <v>1</v>
      </c>
    </row>
    <row r="1566" spans="1:21" ht="14.4" customHeight="1" x14ac:dyDescent="0.3">
      <c r="A1566" s="649">
        <v>4</v>
      </c>
      <c r="B1566" s="650" t="s">
        <v>3038</v>
      </c>
      <c r="C1566" s="650">
        <v>89301042</v>
      </c>
      <c r="D1566" s="729" t="s">
        <v>5236</v>
      </c>
      <c r="E1566" s="730" t="s">
        <v>3407</v>
      </c>
      <c r="F1566" s="650" t="s">
        <v>3363</v>
      </c>
      <c r="G1566" s="650" t="s">
        <v>3497</v>
      </c>
      <c r="H1566" s="650" t="s">
        <v>597</v>
      </c>
      <c r="I1566" s="650" t="s">
        <v>3498</v>
      </c>
      <c r="J1566" s="650" t="s">
        <v>2381</v>
      </c>
      <c r="K1566" s="650" t="s">
        <v>3499</v>
      </c>
      <c r="L1566" s="651">
        <v>0</v>
      </c>
      <c r="M1566" s="651">
        <v>0</v>
      </c>
      <c r="N1566" s="650">
        <v>1</v>
      </c>
      <c r="O1566" s="731">
        <v>1</v>
      </c>
      <c r="P1566" s="651">
        <v>0</v>
      </c>
      <c r="Q1566" s="666"/>
      <c r="R1566" s="650">
        <v>1</v>
      </c>
      <c r="S1566" s="666">
        <v>1</v>
      </c>
      <c r="T1566" s="731">
        <v>1</v>
      </c>
      <c r="U1566" s="689">
        <v>1</v>
      </c>
    </row>
    <row r="1567" spans="1:21" ht="14.4" customHeight="1" x14ac:dyDescent="0.3">
      <c r="A1567" s="649">
        <v>4</v>
      </c>
      <c r="B1567" s="650" t="s">
        <v>3038</v>
      </c>
      <c r="C1567" s="650">
        <v>89301042</v>
      </c>
      <c r="D1567" s="729" t="s">
        <v>5236</v>
      </c>
      <c r="E1567" s="730" t="s">
        <v>3407</v>
      </c>
      <c r="F1567" s="650" t="s">
        <v>3363</v>
      </c>
      <c r="G1567" s="650" t="s">
        <v>3431</v>
      </c>
      <c r="H1567" s="650" t="s">
        <v>597</v>
      </c>
      <c r="I1567" s="650" t="s">
        <v>2612</v>
      </c>
      <c r="J1567" s="650" t="s">
        <v>2613</v>
      </c>
      <c r="K1567" s="650" t="s">
        <v>3432</v>
      </c>
      <c r="L1567" s="651">
        <v>0</v>
      </c>
      <c r="M1567" s="651">
        <v>0</v>
      </c>
      <c r="N1567" s="650">
        <v>60</v>
      </c>
      <c r="O1567" s="731">
        <v>28.5</v>
      </c>
      <c r="P1567" s="651">
        <v>0</v>
      </c>
      <c r="Q1567" s="666"/>
      <c r="R1567" s="650">
        <v>37</v>
      </c>
      <c r="S1567" s="666">
        <v>0.6166666666666667</v>
      </c>
      <c r="T1567" s="731">
        <v>17.5</v>
      </c>
      <c r="U1567" s="689">
        <v>0.61403508771929827</v>
      </c>
    </row>
    <row r="1568" spans="1:21" ht="14.4" customHeight="1" x14ac:dyDescent="0.3">
      <c r="A1568" s="649">
        <v>4</v>
      </c>
      <c r="B1568" s="650" t="s">
        <v>3038</v>
      </c>
      <c r="C1568" s="650">
        <v>89301042</v>
      </c>
      <c r="D1568" s="729" t="s">
        <v>5236</v>
      </c>
      <c r="E1568" s="730" t="s">
        <v>3407</v>
      </c>
      <c r="F1568" s="650" t="s">
        <v>3363</v>
      </c>
      <c r="G1568" s="650" t="s">
        <v>3433</v>
      </c>
      <c r="H1568" s="650" t="s">
        <v>597</v>
      </c>
      <c r="I1568" s="650" t="s">
        <v>3008</v>
      </c>
      <c r="J1568" s="650" t="s">
        <v>1138</v>
      </c>
      <c r="K1568" s="650" t="s">
        <v>3434</v>
      </c>
      <c r="L1568" s="651">
        <v>127.5</v>
      </c>
      <c r="M1568" s="651">
        <v>12877.5</v>
      </c>
      <c r="N1568" s="650">
        <v>101</v>
      </c>
      <c r="O1568" s="731">
        <v>90.5</v>
      </c>
      <c r="P1568" s="651">
        <v>4717.5</v>
      </c>
      <c r="Q1568" s="666">
        <v>0.36633663366336633</v>
      </c>
      <c r="R1568" s="650">
        <v>37</v>
      </c>
      <c r="S1568" s="666">
        <v>0.36633663366336633</v>
      </c>
      <c r="T1568" s="731">
        <v>33.5</v>
      </c>
      <c r="U1568" s="689">
        <v>0.37016574585635359</v>
      </c>
    </row>
    <row r="1569" spans="1:21" ht="14.4" customHeight="1" x14ac:dyDescent="0.3">
      <c r="A1569" s="649">
        <v>4</v>
      </c>
      <c r="B1569" s="650" t="s">
        <v>3038</v>
      </c>
      <c r="C1569" s="650">
        <v>89301042</v>
      </c>
      <c r="D1569" s="729" t="s">
        <v>5236</v>
      </c>
      <c r="E1569" s="730" t="s">
        <v>3407</v>
      </c>
      <c r="F1569" s="650" t="s">
        <v>3363</v>
      </c>
      <c r="G1569" s="650" t="s">
        <v>3433</v>
      </c>
      <c r="H1569" s="650" t="s">
        <v>597</v>
      </c>
      <c r="I1569" s="650" t="s">
        <v>1137</v>
      </c>
      <c r="J1569" s="650" t="s">
        <v>1138</v>
      </c>
      <c r="K1569" s="650" t="s">
        <v>4331</v>
      </c>
      <c r="L1569" s="651">
        <v>637.5</v>
      </c>
      <c r="M1569" s="651">
        <v>4462.5</v>
      </c>
      <c r="N1569" s="650">
        <v>7</v>
      </c>
      <c r="O1569" s="731">
        <v>3.5</v>
      </c>
      <c r="P1569" s="651"/>
      <c r="Q1569" s="666">
        <v>0</v>
      </c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4</v>
      </c>
      <c r="B1570" s="650" t="s">
        <v>3038</v>
      </c>
      <c r="C1570" s="650">
        <v>89301042</v>
      </c>
      <c r="D1570" s="729" t="s">
        <v>5236</v>
      </c>
      <c r="E1570" s="730" t="s">
        <v>3407</v>
      </c>
      <c r="F1570" s="650" t="s">
        <v>3363</v>
      </c>
      <c r="G1570" s="650" t="s">
        <v>4332</v>
      </c>
      <c r="H1570" s="650" t="s">
        <v>597</v>
      </c>
      <c r="I1570" s="650" t="s">
        <v>5029</v>
      </c>
      <c r="J1570" s="650" t="s">
        <v>5030</v>
      </c>
      <c r="K1570" s="650" t="s">
        <v>5031</v>
      </c>
      <c r="L1570" s="651">
        <v>79.349999999999994</v>
      </c>
      <c r="M1570" s="651">
        <v>317.39999999999998</v>
      </c>
      <c r="N1570" s="650">
        <v>4</v>
      </c>
      <c r="O1570" s="731">
        <v>1.5</v>
      </c>
      <c r="P1570" s="651"/>
      <c r="Q1570" s="666">
        <v>0</v>
      </c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4</v>
      </c>
      <c r="B1571" s="650" t="s">
        <v>3038</v>
      </c>
      <c r="C1571" s="650">
        <v>89301042</v>
      </c>
      <c r="D1571" s="729" t="s">
        <v>5236</v>
      </c>
      <c r="E1571" s="730" t="s">
        <v>3407</v>
      </c>
      <c r="F1571" s="650" t="s">
        <v>3363</v>
      </c>
      <c r="G1571" s="650" t="s">
        <v>3444</v>
      </c>
      <c r="H1571" s="650" t="s">
        <v>1281</v>
      </c>
      <c r="I1571" s="650" t="s">
        <v>2716</v>
      </c>
      <c r="J1571" s="650" t="s">
        <v>2717</v>
      </c>
      <c r="K1571" s="650" t="s">
        <v>3328</v>
      </c>
      <c r="L1571" s="651">
        <v>32.74</v>
      </c>
      <c r="M1571" s="651">
        <v>32.74</v>
      </c>
      <c r="N1571" s="650">
        <v>1</v>
      </c>
      <c r="O1571" s="731">
        <v>1</v>
      </c>
      <c r="P1571" s="651">
        <v>32.74</v>
      </c>
      <c r="Q1571" s="666">
        <v>1</v>
      </c>
      <c r="R1571" s="650">
        <v>1</v>
      </c>
      <c r="S1571" s="666">
        <v>1</v>
      </c>
      <c r="T1571" s="731">
        <v>1</v>
      </c>
      <c r="U1571" s="689">
        <v>1</v>
      </c>
    </row>
    <row r="1572" spans="1:21" ht="14.4" customHeight="1" x14ac:dyDescent="0.3">
      <c r="A1572" s="649">
        <v>4</v>
      </c>
      <c r="B1572" s="650" t="s">
        <v>3038</v>
      </c>
      <c r="C1572" s="650">
        <v>89301042</v>
      </c>
      <c r="D1572" s="729" t="s">
        <v>5236</v>
      </c>
      <c r="E1572" s="730" t="s">
        <v>3407</v>
      </c>
      <c r="F1572" s="650" t="s">
        <v>3363</v>
      </c>
      <c r="G1572" s="650" t="s">
        <v>3444</v>
      </c>
      <c r="H1572" s="650" t="s">
        <v>1281</v>
      </c>
      <c r="I1572" s="650" t="s">
        <v>1372</v>
      </c>
      <c r="J1572" s="650" t="s">
        <v>1373</v>
      </c>
      <c r="K1572" s="650" t="s">
        <v>3239</v>
      </c>
      <c r="L1572" s="651">
        <v>98.23</v>
      </c>
      <c r="M1572" s="651">
        <v>98.23</v>
      </c>
      <c r="N1572" s="650">
        <v>1</v>
      </c>
      <c r="O1572" s="731">
        <v>0.5</v>
      </c>
      <c r="P1572" s="651">
        <v>98.23</v>
      </c>
      <c r="Q1572" s="666">
        <v>1</v>
      </c>
      <c r="R1572" s="650">
        <v>1</v>
      </c>
      <c r="S1572" s="666">
        <v>1</v>
      </c>
      <c r="T1572" s="731">
        <v>0.5</v>
      </c>
      <c r="U1572" s="689">
        <v>1</v>
      </c>
    </row>
    <row r="1573" spans="1:21" ht="14.4" customHeight="1" x14ac:dyDescent="0.3">
      <c r="A1573" s="649">
        <v>4</v>
      </c>
      <c r="B1573" s="650" t="s">
        <v>3038</v>
      </c>
      <c r="C1573" s="650">
        <v>89301042</v>
      </c>
      <c r="D1573" s="729" t="s">
        <v>5236</v>
      </c>
      <c r="E1573" s="730" t="s">
        <v>3407</v>
      </c>
      <c r="F1573" s="650" t="s">
        <v>3364</v>
      </c>
      <c r="G1573" s="650" t="s">
        <v>3463</v>
      </c>
      <c r="H1573" s="650" t="s">
        <v>597</v>
      </c>
      <c r="I1573" s="650" t="s">
        <v>3503</v>
      </c>
      <c r="J1573" s="650" t="s">
        <v>3465</v>
      </c>
      <c r="K1573" s="650"/>
      <c r="L1573" s="651">
        <v>0</v>
      </c>
      <c r="M1573" s="651">
        <v>0</v>
      </c>
      <c r="N1573" s="650">
        <v>3</v>
      </c>
      <c r="O1573" s="731">
        <v>3</v>
      </c>
      <c r="P1573" s="651">
        <v>0</v>
      </c>
      <c r="Q1573" s="666"/>
      <c r="R1573" s="650">
        <v>1</v>
      </c>
      <c r="S1573" s="666">
        <v>0.33333333333333331</v>
      </c>
      <c r="T1573" s="731">
        <v>1</v>
      </c>
      <c r="U1573" s="689">
        <v>0.33333333333333331</v>
      </c>
    </row>
    <row r="1574" spans="1:21" ht="14.4" customHeight="1" x14ac:dyDescent="0.3">
      <c r="A1574" s="649">
        <v>4</v>
      </c>
      <c r="B1574" s="650" t="s">
        <v>3038</v>
      </c>
      <c r="C1574" s="650">
        <v>89301042</v>
      </c>
      <c r="D1574" s="729" t="s">
        <v>5236</v>
      </c>
      <c r="E1574" s="730" t="s">
        <v>3407</v>
      </c>
      <c r="F1574" s="650" t="s">
        <v>3364</v>
      </c>
      <c r="G1574" s="650" t="s">
        <v>3463</v>
      </c>
      <c r="H1574" s="650" t="s">
        <v>597</v>
      </c>
      <c r="I1574" s="650" t="s">
        <v>3464</v>
      </c>
      <c r="J1574" s="650" t="s">
        <v>3465</v>
      </c>
      <c r="K1574" s="650"/>
      <c r="L1574" s="651">
        <v>0</v>
      </c>
      <c r="M1574" s="651">
        <v>0</v>
      </c>
      <c r="N1574" s="650">
        <v>59</v>
      </c>
      <c r="O1574" s="731">
        <v>58</v>
      </c>
      <c r="P1574" s="651">
        <v>0</v>
      </c>
      <c r="Q1574" s="666"/>
      <c r="R1574" s="650">
        <v>43</v>
      </c>
      <c r="S1574" s="666">
        <v>0.72881355932203384</v>
      </c>
      <c r="T1574" s="731">
        <v>43</v>
      </c>
      <c r="U1574" s="689">
        <v>0.74137931034482762</v>
      </c>
    </row>
    <row r="1575" spans="1:21" ht="14.4" customHeight="1" x14ac:dyDescent="0.3">
      <c r="A1575" s="649">
        <v>4</v>
      </c>
      <c r="B1575" s="650" t="s">
        <v>3038</v>
      </c>
      <c r="C1575" s="650">
        <v>89301042</v>
      </c>
      <c r="D1575" s="729" t="s">
        <v>5236</v>
      </c>
      <c r="E1575" s="730" t="s">
        <v>3407</v>
      </c>
      <c r="F1575" s="650" t="s">
        <v>3365</v>
      </c>
      <c r="G1575" s="650" t="s">
        <v>3678</v>
      </c>
      <c r="H1575" s="650" t="s">
        <v>597</v>
      </c>
      <c r="I1575" s="650" t="s">
        <v>3679</v>
      </c>
      <c r="J1575" s="650" t="s">
        <v>3807</v>
      </c>
      <c r="K1575" s="650" t="s">
        <v>3808</v>
      </c>
      <c r="L1575" s="651">
        <v>410</v>
      </c>
      <c r="M1575" s="651">
        <v>4100</v>
      </c>
      <c r="N1575" s="650">
        <v>10</v>
      </c>
      <c r="O1575" s="731">
        <v>10</v>
      </c>
      <c r="P1575" s="651">
        <v>3690</v>
      </c>
      <c r="Q1575" s="666">
        <v>0.9</v>
      </c>
      <c r="R1575" s="650">
        <v>9</v>
      </c>
      <c r="S1575" s="666">
        <v>0.9</v>
      </c>
      <c r="T1575" s="731">
        <v>9</v>
      </c>
      <c r="U1575" s="689">
        <v>0.9</v>
      </c>
    </row>
    <row r="1576" spans="1:21" ht="14.4" customHeight="1" x14ac:dyDescent="0.3">
      <c r="A1576" s="649">
        <v>4</v>
      </c>
      <c r="B1576" s="650" t="s">
        <v>3038</v>
      </c>
      <c r="C1576" s="650">
        <v>89301042</v>
      </c>
      <c r="D1576" s="729" t="s">
        <v>5236</v>
      </c>
      <c r="E1576" s="730" t="s">
        <v>3407</v>
      </c>
      <c r="F1576" s="650" t="s">
        <v>3365</v>
      </c>
      <c r="G1576" s="650" t="s">
        <v>3678</v>
      </c>
      <c r="H1576" s="650" t="s">
        <v>597</v>
      </c>
      <c r="I1576" s="650" t="s">
        <v>3679</v>
      </c>
      <c r="J1576" s="650" t="s">
        <v>3680</v>
      </c>
      <c r="K1576" s="650" t="s">
        <v>3681</v>
      </c>
      <c r="L1576" s="651">
        <v>410</v>
      </c>
      <c r="M1576" s="651">
        <v>18450</v>
      </c>
      <c r="N1576" s="650">
        <v>45</v>
      </c>
      <c r="O1576" s="731">
        <v>45</v>
      </c>
      <c r="P1576" s="651">
        <v>17220</v>
      </c>
      <c r="Q1576" s="666">
        <v>0.93333333333333335</v>
      </c>
      <c r="R1576" s="650">
        <v>42</v>
      </c>
      <c r="S1576" s="666">
        <v>0.93333333333333335</v>
      </c>
      <c r="T1576" s="731">
        <v>42</v>
      </c>
      <c r="U1576" s="689">
        <v>0.93333333333333335</v>
      </c>
    </row>
    <row r="1577" spans="1:21" ht="14.4" customHeight="1" x14ac:dyDescent="0.3">
      <c r="A1577" s="649">
        <v>4</v>
      </c>
      <c r="B1577" s="650" t="s">
        <v>3038</v>
      </c>
      <c r="C1577" s="650">
        <v>89301042</v>
      </c>
      <c r="D1577" s="729" t="s">
        <v>5236</v>
      </c>
      <c r="E1577" s="730" t="s">
        <v>3407</v>
      </c>
      <c r="F1577" s="650" t="s">
        <v>3365</v>
      </c>
      <c r="G1577" s="650" t="s">
        <v>3682</v>
      </c>
      <c r="H1577" s="650" t="s">
        <v>597</v>
      </c>
      <c r="I1577" s="650" t="s">
        <v>3692</v>
      </c>
      <c r="J1577" s="650" t="s">
        <v>3690</v>
      </c>
      <c r="K1577" s="650" t="s">
        <v>3693</v>
      </c>
      <c r="L1577" s="651">
        <v>200</v>
      </c>
      <c r="M1577" s="651">
        <v>400</v>
      </c>
      <c r="N1577" s="650">
        <v>2</v>
      </c>
      <c r="O1577" s="731">
        <v>1</v>
      </c>
      <c r="P1577" s="651">
        <v>400</v>
      </c>
      <c r="Q1577" s="666">
        <v>1</v>
      </c>
      <c r="R1577" s="650">
        <v>2</v>
      </c>
      <c r="S1577" s="666">
        <v>1</v>
      </c>
      <c r="T1577" s="731">
        <v>1</v>
      </c>
      <c r="U1577" s="689">
        <v>1</v>
      </c>
    </row>
    <row r="1578" spans="1:21" ht="14.4" customHeight="1" x14ac:dyDescent="0.3">
      <c r="A1578" s="649">
        <v>4</v>
      </c>
      <c r="B1578" s="650" t="s">
        <v>3038</v>
      </c>
      <c r="C1578" s="650">
        <v>89301042</v>
      </c>
      <c r="D1578" s="729" t="s">
        <v>5236</v>
      </c>
      <c r="E1578" s="730" t="s">
        <v>3407</v>
      </c>
      <c r="F1578" s="650" t="s">
        <v>3365</v>
      </c>
      <c r="G1578" s="650" t="s">
        <v>3466</v>
      </c>
      <c r="H1578" s="650" t="s">
        <v>597</v>
      </c>
      <c r="I1578" s="650" t="s">
        <v>3716</v>
      </c>
      <c r="J1578" s="650" t="s">
        <v>3717</v>
      </c>
      <c r="K1578" s="650" t="s">
        <v>3718</v>
      </c>
      <c r="L1578" s="651">
        <v>378.48</v>
      </c>
      <c r="M1578" s="651">
        <v>378.48</v>
      </c>
      <c r="N1578" s="650">
        <v>1</v>
      </c>
      <c r="O1578" s="731">
        <v>1</v>
      </c>
      <c r="P1578" s="651"/>
      <c r="Q1578" s="666">
        <v>0</v>
      </c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4</v>
      </c>
      <c r="B1579" s="650" t="s">
        <v>3038</v>
      </c>
      <c r="C1579" s="650">
        <v>89301042</v>
      </c>
      <c r="D1579" s="729" t="s">
        <v>5236</v>
      </c>
      <c r="E1579" s="730" t="s">
        <v>3407</v>
      </c>
      <c r="F1579" s="650" t="s">
        <v>3365</v>
      </c>
      <c r="G1579" s="650" t="s">
        <v>3466</v>
      </c>
      <c r="H1579" s="650" t="s">
        <v>597</v>
      </c>
      <c r="I1579" s="650" t="s">
        <v>3719</v>
      </c>
      <c r="J1579" s="650" t="s">
        <v>3720</v>
      </c>
      <c r="K1579" s="650" t="s">
        <v>3721</v>
      </c>
      <c r="L1579" s="651">
        <v>378.48</v>
      </c>
      <c r="M1579" s="651">
        <v>378.48</v>
      </c>
      <c r="N1579" s="650">
        <v>1</v>
      </c>
      <c r="O1579" s="731">
        <v>1</v>
      </c>
      <c r="P1579" s="651"/>
      <c r="Q1579" s="666">
        <v>0</v>
      </c>
      <c r="R1579" s="650"/>
      <c r="S1579" s="666">
        <v>0</v>
      </c>
      <c r="T1579" s="731"/>
      <c r="U1579" s="689">
        <v>0</v>
      </c>
    </row>
    <row r="1580" spans="1:21" ht="14.4" customHeight="1" x14ac:dyDescent="0.3">
      <c r="A1580" s="649">
        <v>4</v>
      </c>
      <c r="B1580" s="650" t="s">
        <v>3038</v>
      </c>
      <c r="C1580" s="650">
        <v>89301042</v>
      </c>
      <c r="D1580" s="729" t="s">
        <v>5236</v>
      </c>
      <c r="E1580" s="730" t="s">
        <v>3407</v>
      </c>
      <c r="F1580" s="650" t="s">
        <v>3365</v>
      </c>
      <c r="G1580" s="650" t="s">
        <v>3466</v>
      </c>
      <c r="H1580" s="650" t="s">
        <v>597</v>
      </c>
      <c r="I1580" s="650" t="s">
        <v>5032</v>
      </c>
      <c r="J1580" s="650" t="s">
        <v>5033</v>
      </c>
      <c r="K1580" s="650" t="s">
        <v>5034</v>
      </c>
      <c r="L1580" s="651">
        <v>442.59</v>
      </c>
      <c r="M1580" s="651">
        <v>442.59</v>
      </c>
      <c r="N1580" s="650">
        <v>1</v>
      </c>
      <c r="O1580" s="731">
        <v>1</v>
      </c>
      <c r="P1580" s="651"/>
      <c r="Q1580" s="666">
        <v>0</v>
      </c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4</v>
      </c>
      <c r="B1581" s="650" t="s">
        <v>3038</v>
      </c>
      <c r="C1581" s="650">
        <v>89301042</v>
      </c>
      <c r="D1581" s="729" t="s">
        <v>5236</v>
      </c>
      <c r="E1581" s="730" t="s">
        <v>3407</v>
      </c>
      <c r="F1581" s="650" t="s">
        <v>3365</v>
      </c>
      <c r="G1581" s="650" t="s">
        <v>3823</v>
      </c>
      <c r="H1581" s="650" t="s">
        <v>597</v>
      </c>
      <c r="I1581" s="650" t="s">
        <v>3824</v>
      </c>
      <c r="J1581" s="650" t="s">
        <v>3825</v>
      </c>
      <c r="K1581" s="650" t="s">
        <v>3826</v>
      </c>
      <c r="L1581" s="651">
        <v>600</v>
      </c>
      <c r="M1581" s="651">
        <v>600</v>
      </c>
      <c r="N1581" s="650">
        <v>1</v>
      </c>
      <c r="O1581" s="731">
        <v>1</v>
      </c>
      <c r="P1581" s="651">
        <v>600</v>
      </c>
      <c r="Q1581" s="666">
        <v>1</v>
      </c>
      <c r="R1581" s="650">
        <v>1</v>
      </c>
      <c r="S1581" s="666">
        <v>1</v>
      </c>
      <c r="T1581" s="731">
        <v>1</v>
      </c>
      <c r="U1581" s="689">
        <v>1</v>
      </c>
    </row>
    <row r="1582" spans="1:21" ht="14.4" customHeight="1" x14ac:dyDescent="0.3">
      <c r="A1582" s="649">
        <v>4</v>
      </c>
      <c r="B1582" s="650" t="s">
        <v>3038</v>
      </c>
      <c r="C1582" s="650">
        <v>89301042</v>
      </c>
      <c r="D1582" s="729" t="s">
        <v>5236</v>
      </c>
      <c r="E1582" s="730" t="s">
        <v>3407</v>
      </c>
      <c r="F1582" s="650" t="s">
        <v>3365</v>
      </c>
      <c r="G1582" s="650" t="s">
        <v>3823</v>
      </c>
      <c r="H1582" s="650" t="s">
        <v>597</v>
      </c>
      <c r="I1582" s="650" t="s">
        <v>3827</v>
      </c>
      <c r="J1582" s="650" t="s">
        <v>3828</v>
      </c>
      <c r="K1582" s="650" t="s">
        <v>3826</v>
      </c>
      <c r="L1582" s="651">
        <v>500</v>
      </c>
      <c r="M1582" s="651">
        <v>3000</v>
      </c>
      <c r="N1582" s="650">
        <v>6</v>
      </c>
      <c r="O1582" s="731">
        <v>6</v>
      </c>
      <c r="P1582" s="651">
        <v>3000</v>
      </c>
      <c r="Q1582" s="666">
        <v>1</v>
      </c>
      <c r="R1582" s="650">
        <v>6</v>
      </c>
      <c r="S1582" s="666">
        <v>1</v>
      </c>
      <c r="T1582" s="731">
        <v>6</v>
      </c>
      <c r="U1582" s="689">
        <v>1</v>
      </c>
    </row>
    <row r="1583" spans="1:21" ht="14.4" customHeight="1" x14ac:dyDescent="0.3">
      <c r="A1583" s="649">
        <v>4</v>
      </c>
      <c r="B1583" s="650" t="s">
        <v>3038</v>
      </c>
      <c r="C1583" s="650">
        <v>89301042</v>
      </c>
      <c r="D1583" s="729" t="s">
        <v>5236</v>
      </c>
      <c r="E1583" s="730" t="s">
        <v>3407</v>
      </c>
      <c r="F1583" s="650" t="s">
        <v>3365</v>
      </c>
      <c r="G1583" s="650" t="s">
        <v>3823</v>
      </c>
      <c r="H1583" s="650" t="s">
        <v>597</v>
      </c>
      <c r="I1583" s="650" t="s">
        <v>3829</v>
      </c>
      <c r="J1583" s="650" t="s">
        <v>3830</v>
      </c>
      <c r="K1583" s="650" t="s">
        <v>3831</v>
      </c>
      <c r="L1583" s="651">
        <v>2284</v>
      </c>
      <c r="M1583" s="651">
        <v>4568</v>
      </c>
      <c r="N1583" s="650">
        <v>2</v>
      </c>
      <c r="O1583" s="731">
        <v>1</v>
      </c>
      <c r="P1583" s="651">
        <v>4568</v>
      </c>
      <c r="Q1583" s="666">
        <v>1</v>
      </c>
      <c r="R1583" s="650">
        <v>2</v>
      </c>
      <c r="S1583" s="666">
        <v>1</v>
      </c>
      <c r="T1583" s="731">
        <v>1</v>
      </c>
      <c r="U1583" s="689">
        <v>1</v>
      </c>
    </row>
    <row r="1584" spans="1:21" ht="14.4" customHeight="1" x14ac:dyDescent="0.3">
      <c r="A1584" s="649">
        <v>4</v>
      </c>
      <c r="B1584" s="650" t="s">
        <v>3038</v>
      </c>
      <c r="C1584" s="650">
        <v>89301042</v>
      </c>
      <c r="D1584" s="729" t="s">
        <v>5236</v>
      </c>
      <c r="E1584" s="730" t="s">
        <v>3407</v>
      </c>
      <c r="F1584" s="650" t="s">
        <v>3365</v>
      </c>
      <c r="G1584" s="650" t="s">
        <v>3823</v>
      </c>
      <c r="H1584" s="650" t="s">
        <v>597</v>
      </c>
      <c r="I1584" s="650" t="s">
        <v>3832</v>
      </c>
      <c r="J1584" s="650" t="s">
        <v>3833</v>
      </c>
      <c r="K1584" s="650" t="s">
        <v>3834</v>
      </c>
      <c r="L1584" s="651">
        <v>287</v>
      </c>
      <c r="M1584" s="651">
        <v>3444</v>
      </c>
      <c r="N1584" s="650">
        <v>12</v>
      </c>
      <c r="O1584" s="731">
        <v>8</v>
      </c>
      <c r="P1584" s="651">
        <v>3444</v>
      </c>
      <c r="Q1584" s="666">
        <v>1</v>
      </c>
      <c r="R1584" s="650">
        <v>12</v>
      </c>
      <c r="S1584" s="666">
        <v>1</v>
      </c>
      <c r="T1584" s="731">
        <v>8</v>
      </c>
      <c r="U1584" s="689">
        <v>1</v>
      </c>
    </row>
    <row r="1585" spans="1:21" ht="14.4" customHeight="1" x14ac:dyDescent="0.3">
      <c r="A1585" s="649">
        <v>4</v>
      </c>
      <c r="B1585" s="650" t="s">
        <v>3038</v>
      </c>
      <c r="C1585" s="650">
        <v>89301042</v>
      </c>
      <c r="D1585" s="729" t="s">
        <v>5236</v>
      </c>
      <c r="E1585" s="730" t="s">
        <v>3407</v>
      </c>
      <c r="F1585" s="650" t="s">
        <v>3365</v>
      </c>
      <c r="G1585" s="650" t="s">
        <v>3823</v>
      </c>
      <c r="H1585" s="650" t="s">
        <v>597</v>
      </c>
      <c r="I1585" s="650" t="s">
        <v>3835</v>
      </c>
      <c r="J1585" s="650" t="s">
        <v>3836</v>
      </c>
      <c r="K1585" s="650" t="s">
        <v>3837</v>
      </c>
      <c r="L1585" s="651">
        <v>253</v>
      </c>
      <c r="M1585" s="651">
        <v>253</v>
      </c>
      <c r="N1585" s="650">
        <v>1</v>
      </c>
      <c r="O1585" s="731">
        <v>1</v>
      </c>
      <c r="P1585" s="651">
        <v>253</v>
      </c>
      <c r="Q1585" s="666">
        <v>1</v>
      </c>
      <c r="R1585" s="650">
        <v>1</v>
      </c>
      <c r="S1585" s="666">
        <v>1</v>
      </c>
      <c r="T1585" s="731">
        <v>1</v>
      </c>
      <c r="U1585" s="689">
        <v>1</v>
      </c>
    </row>
    <row r="1586" spans="1:21" ht="14.4" customHeight="1" x14ac:dyDescent="0.3">
      <c r="A1586" s="649">
        <v>4</v>
      </c>
      <c r="B1586" s="650" t="s">
        <v>3038</v>
      </c>
      <c r="C1586" s="650">
        <v>89301042</v>
      </c>
      <c r="D1586" s="729" t="s">
        <v>5236</v>
      </c>
      <c r="E1586" s="730" t="s">
        <v>3407</v>
      </c>
      <c r="F1586" s="650" t="s">
        <v>3365</v>
      </c>
      <c r="G1586" s="650" t="s">
        <v>3823</v>
      </c>
      <c r="H1586" s="650" t="s">
        <v>597</v>
      </c>
      <c r="I1586" s="650" t="s">
        <v>3838</v>
      </c>
      <c r="J1586" s="650" t="s">
        <v>3839</v>
      </c>
      <c r="K1586" s="650" t="s">
        <v>3840</v>
      </c>
      <c r="L1586" s="651">
        <v>124</v>
      </c>
      <c r="M1586" s="651">
        <v>124</v>
      </c>
      <c r="N1586" s="650">
        <v>1</v>
      </c>
      <c r="O1586" s="731">
        <v>1</v>
      </c>
      <c r="P1586" s="651">
        <v>124</v>
      </c>
      <c r="Q1586" s="666">
        <v>1</v>
      </c>
      <c r="R1586" s="650">
        <v>1</v>
      </c>
      <c r="S1586" s="666">
        <v>1</v>
      </c>
      <c r="T1586" s="731">
        <v>1</v>
      </c>
      <c r="U1586" s="689">
        <v>1</v>
      </c>
    </row>
    <row r="1587" spans="1:21" ht="14.4" customHeight="1" x14ac:dyDescent="0.3">
      <c r="A1587" s="649">
        <v>4</v>
      </c>
      <c r="B1587" s="650" t="s">
        <v>3038</v>
      </c>
      <c r="C1587" s="650">
        <v>89301042</v>
      </c>
      <c r="D1587" s="729" t="s">
        <v>5236</v>
      </c>
      <c r="E1587" s="730" t="s">
        <v>3407</v>
      </c>
      <c r="F1587" s="650" t="s">
        <v>3365</v>
      </c>
      <c r="G1587" s="650" t="s">
        <v>3823</v>
      </c>
      <c r="H1587" s="650" t="s">
        <v>597</v>
      </c>
      <c r="I1587" s="650" t="s">
        <v>3841</v>
      </c>
      <c r="J1587" s="650" t="s">
        <v>3842</v>
      </c>
      <c r="K1587" s="650" t="s">
        <v>3843</v>
      </c>
      <c r="L1587" s="651">
        <v>2304</v>
      </c>
      <c r="M1587" s="651">
        <v>32256</v>
      </c>
      <c r="N1587" s="650">
        <v>14</v>
      </c>
      <c r="O1587" s="731">
        <v>3</v>
      </c>
      <c r="P1587" s="651">
        <v>32256</v>
      </c>
      <c r="Q1587" s="666">
        <v>1</v>
      </c>
      <c r="R1587" s="650">
        <v>14</v>
      </c>
      <c r="S1587" s="666">
        <v>1</v>
      </c>
      <c r="T1587" s="731">
        <v>3</v>
      </c>
      <c r="U1587" s="689">
        <v>1</v>
      </c>
    </row>
    <row r="1588" spans="1:21" ht="14.4" customHeight="1" x14ac:dyDescent="0.3">
      <c r="A1588" s="649">
        <v>4</v>
      </c>
      <c r="B1588" s="650" t="s">
        <v>3038</v>
      </c>
      <c r="C1588" s="650">
        <v>89301042</v>
      </c>
      <c r="D1588" s="729" t="s">
        <v>5236</v>
      </c>
      <c r="E1588" s="730" t="s">
        <v>3407</v>
      </c>
      <c r="F1588" s="650" t="s">
        <v>3365</v>
      </c>
      <c r="G1588" s="650" t="s">
        <v>3823</v>
      </c>
      <c r="H1588" s="650" t="s">
        <v>597</v>
      </c>
      <c r="I1588" s="650" t="s">
        <v>3853</v>
      </c>
      <c r="J1588" s="650" t="s">
        <v>3854</v>
      </c>
      <c r="K1588" s="650" t="s">
        <v>3855</v>
      </c>
      <c r="L1588" s="651">
        <v>315.5</v>
      </c>
      <c r="M1588" s="651">
        <v>631</v>
      </c>
      <c r="N1588" s="650">
        <v>2</v>
      </c>
      <c r="O1588" s="731">
        <v>2</v>
      </c>
      <c r="P1588" s="651">
        <v>631</v>
      </c>
      <c r="Q1588" s="666">
        <v>1</v>
      </c>
      <c r="R1588" s="650">
        <v>2</v>
      </c>
      <c r="S1588" s="666">
        <v>1</v>
      </c>
      <c r="T1588" s="731">
        <v>2</v>
      </c>
      <c r="U1588" s="689">
        <v>1</v>
      </c>
    </row>
    <row r="1589" spans="1:21" ht="14.4" customHeight="1" x14ac:dyDescent="0.3">
      <c r="A1589" s="649">
        <v>4</v>
      </c>
      <c r="B1589" s="650" t="s">
        <v>3038</v>
      </c>
      <c r="C1589" s="650">
        <v>89301042</v>
      </c>
      <c r="D1589" s="729" t="s">
        <v>5236</v>
      </c>
      <c r="E1589" s="730" t="s">
        <v>3407</v>
      </c>
      <c r="F1589" s="650" t="s">
        <v>3365</v>
      </c>
      <c r="G1589" s="650" t="s">
        <v>3823</v>
      </c>
      <c r="H1589" s="650" t="s">
        <v>597</v>
      </c>
      <c r="I1589" s="650" t="s">
        <v>3856</v>
      </c>
      <c r="J1589" s="650" t="s">
        <v>3857</v>
      </c>
      <c r="K1589" s="650" t="s">
        <v>3858</v>
      </c>
      <c r="L1589" s="651">
        <v>484.6</v>
      </c>
      <c r="M1589" s="651">
        <v>969.2</v>
      </c>
      <c r="N1589" s="650">
        <v>2</v>
      </c>
      <c r="O1589" s="731">
        <v>1</v>
      </c>
      <c r="P1589" s="651">
        <v>969.2</v>
      </c>
      <c r="Q1589" s="666">
        <v>1</v>
      </c>
      <c r="R1589" s="650">
        <v>2</v>
      </c>
      <c r="S1589" s="666">
        <v>1</v>
      </c>
      <c r="T1589" s="731">
        <v>1</v>
      </c>
      <c r="U1589" s="689">
        <v>1</v>
      </c>
    </row>
    <row r="1590" spans="1:21" ht="14.4" customHeight="1" x14ac:dyDescent="0.3">
      <c r="A1590" s="649">
        <v>4</v>
      </c>
      <c r="B1590" s="650" t="s">
        <v>3038</v>
      </c>
      <c r="C1590" s="650">
        <v>89301042</v>
      </c>
      <c r="D1590" s="729" t="s">
        <v>5236</v>
      </c>
      <c r="E1590" s="730" t="s">
        <v>3407</v>
      </c>
      <c r="F1590" s="650" t="s">
        <v>3365</v>
      </c>
      <c r="G1590" s="650" t="s">
        <v>3823</v>
      </c>
      <c r="H1590" s="650" t="s">
        <v>597</v>
      </c>
      <c r="I1590" s="650" t="s">
        <v>3862</v>
      </c>
      <c r="J1590" s="650" t="s">
        <v>3864</v>
      </c>
      <c r="K1590" s="650" t="s">
        <v>3865</v>
      </c>
      <c r="L1590" s="651">
        <v>291.2</v>
      </c>
      <c r="M1590" s="651">
        <v>582.4</v>
      </c>
      <c r="N1590" s="650">
        <v>2</v>
      </c>
      <c r="O1590" s="731">
        <v>1</v>
      </c>
      <c r="P1590" s="651">
        <v>582.4</v>
      </c>
      <c r="Q1590" s="666">
        <v>1</v>
      </c>
      <c r="R1590" s="650">
        <v>2</v>
      </c>
      <c r="S1590" s="666">
        <v>1</v>
      </c>
      <c r="T1590" s="731">
        <v>1</v>
      </c>
      <c r="U1590" s="689">
        <v>1</v>
      </c>
    </row>
    <row r="1591" spans="1:21" ht="14.4" customHeight="1" x14ac:dyDescent="0.3">
      <c r="A1591" s="649">
        <v>4</v>
      </c>
      <c r="B1591" s="650" t="s">
        <v>3038</v>
      </c>
      <c r="C1591" s="650">
        <v>89301042</v>
      </c>
      <c r="D1591" s="729" t="s">
        <v>5236</v>
      </c>
      <c r="E1591" s="730" t="s">
        <v>3407</v>
      </c>
      <c r="F1591" s="650" t="s">
        <v>3365</v>
      </c>
      <c r="G1591" s="650" t="s">
        <v>3823</v>
      </c>
      <c r="H1591" s="650" t="s">
        <v>597</v>
      </c>
      <c r="I1591" s="650" t="s">
        <v>3869</v>
      </c>
      <c r="J1591" s="650" t="s">
        <v>3870</v>
      </c>
      <c r="K1591" s="650" t="s">
        <v>3688</v>
      </c>
      <c r="L1591" s="651">
        <v>500</v>
      </c>
      <c r="M1591" s="651">
        <v>500</v>
      </c>
      <c r="N1591" s="650">
        <v>1</v>
      </c>
      <c r="O1591" s="731">
        <v>1</v>
      </c>
      <c r="P1591" s="651">
        <v>500</v>
      </c>
      <c r="Q1591" s="666">
        <v>1</v>
      </c>
      <c r="R1591" s="650">
        <v>1</v>
      </c>
      <c r="S1591" s="666">
        <v>1</v>
      </c>
      <c r="T1591" s="731">
        <v>1</v>
      </c>
      <c r="U1591" s="689">
        <v>1</v>
      </c>
    </row>
    <row r="1592" spans="1:21" ht="14.4" customHeight="1" x14ac:dyDescent="0.3">
      <c r="A1592" s="649">
        <v>4</v>
      </c>
      <c r="B1592" s="650" t="s">
        <v>3038</v>
      </c>
      <c r="C1592" s="650">
        <v>89301042</v>
      </c>
      <c r="D1592" s="729" t="s">
        <v>5236</v>
      </c>
      <c r="E1592" s="730" t="s">
        <v>3407</v>
      </c>
      <c r="F1592" s="650" t="s">
        <v>3365</v>
      </c>
      <c r="G1592" s="650" t="s">
        <v>3823</v>
      </c>
      <c r="H1592" s="650" t="s">
        <v>597</v>
      </c>
      <c r="I1592" s="650" t="s">
        <v>5035</v>
      </c>
      <c r="J1592" s="650" t="s">
        <v>5036</v>
      </c>
      <c r="K1592" s="650" t="s">
        <v>4019</v>
      </c>
      <c r="L1592" s="651">
        <v>517</v>
      </c>
      <c r="M1592" s="651">
        <v>517</v>
      </c>
      <c r="N1592" s="650">
        <v>1</v>
      </c>
      <c r="O1592" s="731">
        <v>1</v>
      </c>
      <c r="P1592" s="651">
        <v>517</v>
      </c>
      <c r="Q1592" s="666">
        <v>1</v>
      </c>
      <c r="R1592" s="650">
        <v>1</v>
      </c>
      <c r="S1592" s="666">
        <v>1</v>
      </c>
      <c r="T1592" s="731">
        <v>1</v>
      </c>
      <c r="U1592" s="689">
        <v>1</v>
      </c>
    </row>
    <row r="1593" spans="1:21" ht="14.4" customHeight="1" x14ac:dyDescent="0.3">
      <c r="A1593" s="649">
        <v>4</v>
      </c>
      <c r="B1593" s="650" t="s">
        <v>3038</v>
      </c>
      <c r="C1593" s="650">
        <v>89301042</v>
      </c>
      <c r="D1593" s="729" t="s">
        <v>5236</v>
      </c>
      <c r="E1593" s="730" t="s">
        <v>3407</v>
      </c>
      <c r="F1593" s="650" t="s">
        <v>3365</v>
      </c>
      <c r="G1593" s="650" t="s">
        <v>3823</v>
      </c>
      <c r="H1593" s="650" t="s">
        <v>597</v>
      </c>
      <c r="I1593" s="650" t="s">
        <v>3878</v>
      </c>
      <c r="J1593" s="650" t="s">
        <v>3879</v>
      </c>
      <c r="K1593" s="650" t="s">
        <v>3880</v>
      </c>
      <c r="L1593" s="651">
        <v>180.25</v>
      </c>
      <c r="M1593" s="651">
        <v>360.5</v>
      </c>
      <c r="N1593" s="650">
        <v>2</v>
      </c>
      <c r="O1593" s="731">
        <v>1</v>
      </c>
      <c r="P1593" s="651">
        <v>360.5</v>
      </c>
      <c r="Q1593" s="666">
        <v>1</v>
      </c>
      <c r="R1593" s="650">
        <v>2</v>
      </c>
      <c r="S1593" s="666">
        <v>1</v>
      </c>
      <c r="T1593" s="731">
        <v>1</v>
      </c>
      <c r="U1593" s="689">
        <v>1</v>
      </c>
    </row>
    <row r="1594" spans="1:21" ht="14.4" customHeight="1" x14ac:dyDescent="0.3">
      <c r="A1594" s="649">
        <v>4</v>
      </c>
      <c r="B1594" s="650" t="s">
        <v>3038</v>
      </c>
      <c r="C1594" s="650">
        <v>89301042</v>
      </c>
      <c r="D1594" s="729" t="s">
        <v>5236</v>
      </c>
      <c r="E1594" s="730" t="s">
        <v>3407</v>
      </c>
      <c r="F1594" s="650" t="s">
        <v>3365</v>
      </c>
      <c r="G1594" s="650" t="s">
        <v>3823</v>
      </c>
      <c r="H1594" s="650" t="s">
        <v>597</v>
      </c>
      <c r="I1594" s="650" t="s">
        <v>3884</v>
      </c>
      <c r="J1594" s="650" t="s">
        <v>3885</v>
      </c>
      <c r="K1594" s="650" t="s">
        <v>3886</v>
      </c>
      <c r="L1594" s="651">
        <v>5343.9</v>
      </c>
      <c r="M1594" s="651">
        <v>32063.399999999998</v>
      </c>
      <c r="N1594" s="650">
        <v>6</v>
      </c>
      <c r="O1594" s="731">
        <v>2</v>
      </c>
      <c r="P1594" s="651">
        <v>32063.399999999998</v>
      </c>
      <c r="Q1594" s="666">
        <v>1</v>
      </c>
      <c r="R1594" s="650">
        <v>6</v>
      </c>
      <c r="S1594" s="666">
        <v>1</v>
      </c>
      <c r="T1594" s="731">
        <v>2</v>
      </c>
      <c r="U1594" s="689">
        <v>1</v>
      </c>
    </row>
    <row r="1595" spans="1:21" ht="14.4" customHeight="1" x14ac:dyDescent="0.3">
      <c r="A1595" s="649">
        <v>4</v>
      </c>
      <c r="B1595" s="650" t="s">
        <v>3038</v>
      </c>
      <c r="C1595" s="650">
        <v>89301042</v>
      </c>
      <c r="D1595" s="729" t="s">
        <v>5236</v>
      </c>
      <c r="E1595" s="730" t="s">
        <v>3407</v>
      </c>
      <c r="F1595" s="650" t="s">
        <v>3365</v>
      </c>
      <c r="G1595" s="650" t="s">
        <v>3823</v>
      </c>
      <c r="H1595" s="650" t="s">
        <v>597</v>
      </c>
      <c r="I1595" s="650" t="s">
        <v>3926</v>
      </c>
      <c r="J1595" s="650" t="s">
        <v>3927</v>
      </c>
      <c r="K1595" s="650" t="s">
        <v>3928</v>
      </c>
      <c r="L1595" s="651">
        <v>320</v>
      </c>
      <c r="M1595" s="651">
        <v>320</v>
      </c>
      <c r="N1595" s="650">
        <v>1</v>
      </c>
      <c r="O1595" s="731">
        <v>1</v>
      </c>
      <c r="P1595" s="651">
        <v>320</v>
      </c>
      <c r="Q1595" s="666">
        <v>1</v>
      </c>
      <c r="R1595" s="650">
        <v>1</v>
      </c>
      <c r="S1595" s="666">
        <v>1</v>
      </c>
      <c r="T1595" s="731">
        <v>1</v>
      </c>
      <c r="U1595" s="689">
        <v>1</v>
      </c>
    </row>
    <row r="1596" spans="1:21" ht="14.4" customHeight="1" x14ac:dyDescent="0.3">
      <c r="A1596" s="649">
        <v>4</v>
      </c>
      <c r="B1596" s="650" t="s">
        <v>3038</v>
      </c>
      <c r="C1596" s="650">
        <v>89301042</v>
      </c>
      <c r="D1596" s="729" t="s">
        <v>5236</v>
      </c>
      <c r="E1596" s="730" t="s">
        <v>3407</v>
      </c>
      <c r="F1596" s="650" t="s">
        <v>3365</v>
      </c>
      <c r="G1596" s="650" t="s">
        <v>3823</v>
      </c>
      <c r="H1596" s="650" t="s">
        <v>597</v>
      </c>
      <c r="I1596" s="650" t="s">
        <v>3929</v>
      </c>
      <c r="J1596" s="650" t="s">
        <v>3930</v>
      </c>
      <c r="K1596" s="650" t="s">
        <v>3931</v>
      </c>
      <c r="L1596" s="651">
        <v>498</v>
      </c>
      <c r="M1596" s="651">
        <v>996</v>
      </c>
      <c r="N1596" s="650">
        <v>2</v>
      </c>
      <c r="O1596" s="731">
        <v>1</v>
      </c>
      <c r="P1596" s="651">
        <v>996</v>
      </c>
      <c r="Q1596" s="666">
        <v>1</v>
      </c>
      <c r="R1596" s="650">
        <v>2</v>
      </c>
      <c r="S1596" s="666">
        <v>1</v>
      </c>
      <c r="T1596" s="731">
        <v>1</v>
      </c>
      <c r="U1596" s="689">
        <v>1</v>
      </c>
    </row>
    <row r="1597" spans="1:21" ht="14.4" customHeight="1" x14ac:dyDescent="0.3">
      <c r="A1597" s="649">
        <v>4</v>
      </c>
      <c r="B1597" s="650" t="s">
        <v>3038</v>
      </c>
      <c r="C1597" s="650">
        <v>89301042</v>
      </c>
      <c r="D1597" s="729" t="s">
        <v>5236</v>
      </c>
      <c r="E1597" s="730" t="s">
        <v>3407</v>
      </c>
      <c r="F1597" s="650" t="s">
        <v>3365</v>
      </c>
      <c r="G1597" s="650" t="s">
        <v>3823</v>
      </c>
      <c r="H1597" s="650" t="s">
        <v>597</v>
      </c>
      <c r="I1597" s="650" t="s">
        <v>3932</v>
      </c>
      <c r="J1597" s="650" t="s">
        <v>3933</v>
      </c>
      <c r="K1597" s="650" t="s">
        <v>3934</v>
      </c>
      <c r="L1597" s="651">
        <v>2816</v>
      </c>
      <c r="M1597" s="651">
        <v>5632</v>
      </c>
      <c r="N1597" s="650">
        <v>2</v>
      </c>
      <c r="O1597" s="731">
        <v>1</v>
      </c>
      <c r="P1597" s="651">
        <v>5632</v>
      </c>
      <c r="Q1597" s="666">
        <v>1</v>
      </c>
      <c r="R1597" s="650">
        <v>2</v>
      </c>
      <c r="S1597" s="666">
        <v>1</v>
      </c>
      <c r="T1597" s="731">
        <v>1</v>
      </c>
      <c r="U1597" s="689">
        <v>1</v>
      </c>
    </row>
    <row r="1598" spans="1:21" ht="14.4" customHeight="1" x14ac:dyDescent="0.3">
      <c r="A1598" s="649">
        <v>4</v>
      </c>
      <c r="B1598" s="650" t="s">
        <v>3038</v>
      </c>
      <c r="C1598" s="650">
        <v>89301042</v>
      </c>
      <c r="D1598" s="729" t="s">
        <v>5236</v>
      </c>
      <c r="E1598" s="730" t="s">
        <v>3407</v>
      </c>
      <c r="F1598" s="650" t="s">
        <v>3365</v>
      </c>
      <c r="G1598" s="650" t="s">
        <v>3823</v>
      </c>
      <c r="H1598" s="650" t="s">
        <v>597</v>
      </c>
      <c r="I1598" s="650" t="s">
        <v>3935</v>
      </c>
      <c r="J1598" s="650" t="s">
        <v>3936</v>
      </c>
      <c r="K1598" s="650" t="s">
        <v>3937</v>
      </c>
      <c r="L1598" s="651">
        <v>2412.9</v>
      </c>
      <c r="M1598" s="651">
        <v>4825.8</v>
      </c>
      <c r="N1598" s="650">
        <v>2</v>
      </c>
      <c r="O1598" s="731">
        <v>1</v>
      </c>
      <c r="P1598" s="651">
        <v>4825.8</v>
      </c>
      <c r="Q1598" s="666">
        <v>1</v>
      </c>
      <c r="R1598" s="650">
        <v>2</v>
      </c>
      <c r="S1598" s="666">
        <v>1</v>
      </c>
      <c r="T1598" s="731">
        <v>1</v>
      </c>
      <c r="U1598" s="689">
        <v>1</v>
      </c>
    </row>
    <row r="1599" spans="1:21" ht="14.4" customHeight="1" x14ac:dyDescent="0.3">
      <c r="A1599" s="649">
        <v>4</v>
      </c>
      <c r="B1599" s="650" t="s">
        <v>3038</v>
      </c>
      <c r="C1599" s="650">
        <v>89301042</v>
      </c>
      <c r="D1599" s="729" t="s">
        <v>5236</v>
      </c>
      <c r="E1599" s="730" t="s">
        <v>3407</v>
      </c>
      <c r="F1599" s="650" t="s">
        <v>3365</v>
      </c>
      <c r="G1599" s="650" t="s">
        <v>3823</v>
      </c>
      <c r="H1599" s="650" t="s">
        <v>597</v>
      </c>
      <c r="I1599" s="650" t="s">
        <v>3943</v>
      </c>
      <c r="J1599" s="650" t="s">
        <v>3944</v>
      </c>
      <c r="K1599" s="650" t="s">
        <v>3945</v>
      </c>
      <c r="L1599" s="651">
        <v>761.3</v>
      </c>
      <c r="M1599" s="651">
        <v>2283.8999999999996</v>
      </c>
      <c r="N1599" s="650">
        <v>3</v>
      </c>
      <c r="O1599" s="731">
        <v>1</v>
      </c>
      <c r="P1599" s="651">
        <v>2283.8999999999996</v>
      </c>
      <c r="Q1599" s="666">
        <v>1</v>
      </c>
      <c r="R1599" s="650">
        <v>3</v>
      </c>
      <c r="S1599" s="666">
        <v>1</v>
      </c>
      <c r="T1599" s="731">
        <v>1</v>
      </c>
      <c r="U1599" s="689">
        <v>1</v>
      </c>
    </row>
    <row r="1600" spans="1:21" ht="14.4" customHeight="1" x14ac:dyDescent="0.3">
      <c r="A1600" s="649">
        <v>4</v>
      </c>
      <c r="B1600" s="650" t="s">
        <v>3038</v>
      </c>
      <c r="C1600" s="650">
        <v>89301042</v>
      </c>
      <c r="D1600" s="729" t="s">
        <v>5236</v>
      </c>
      <c r="E1600" s="730" t="s">
        <v>3407</v>
      </c>
      <c r="F1600" s="650" t="s">
        <v>3365</v>
      </c>
      <c r="G1600" s="650" t="s">
        <v>3823</v>
      </c>
      <c r="H1600" s="650" t="s">
        <v>597</v>
      </c>
      <c r="I1600" s="650" t="s">
        <v>3946</v>
      </c>
      <c r="J1600" s="650" t="s">
        <v>3944</v>
      </c>
      <c r="K1600" s="650" t="s">
        <v>3947</v>
      </c>
      <c r="L1600" s="651">
        <v>761.3</v>
      </c>
      <c r="M1600" s="651">
        <v>3806.4999999999995</v>
      </c>
      <c r="N1600" s="650">
        <v>5</v>
      </c>
      <c r="O1600" s="731">
        <v>2</v>
      </c>
      <c r="P1600" s="651">
        <v>3806.4999999999995</v>
      </c>
      <c r="Q1600" s="666">
        <v>1</v>
      </c>
      <c r="R1600" s="650">
        <v>5</v>
      </c>
      <c r="S1600" s="666">
        <v>1</v>
      </c>
      <c r="T1600" s="731">
        <v>2</v>
      </c>
      <c r="U1600" s="689">
        <v>1</v>
      </c>
    </row>
    <row r="1601" spans="1:21" ht="14.4" customHeight="1" x14ac:dyDescent="0.3">
      <c r="A1601" s="649">
        <v>4</v>
      </c>
      <c r="B1601" s="650" t="s">
        <v>3038</v>
      </c>
      <c r="C1601" s="650">
        <v>89301042</v>
      </c>
      <c r="D1601" s="729" t="s">
        <v>5236</v>
      </c>
      <c r="E1601" s="730" t="s">
        <v>3407</v>
      </c>
      <c r="F1601" s="650" t="s">
        <v>3365</v>
      </c>
      <c r="G1601" s="650" t="s">
        <v>3823</v>
      </c>
      <c r="H1601" s="650" t="s">
        <v>597</v>
      </c>
      <c r="I1601" s="650" t="s">
        <v>3962</v>
      </c>
      <c r="J1601" s="650" t="s">
        <v>3960</v>
      </c>
      <c r="K1601" s="650" t="s">
        <v>3963</v>
      </c>
      <c r="L1601" s="651">
        <v>1987.45</v>
      </c>
      <c r="M1601" s="651">
        <v>5962.35</v>
      </c>
      <c r="N1601" s="650">
        <v>3</v>
      </c>
      <c r="O1601" s="731">
        <v>1</v>
      </c>
      <c r="P1601" s="651">
        <v>5962.35</v>
      </c>
      <c r="Q1601" s="666">
        <v>1</v>
      </c>
      <c r="R1601" s="650">
        <v>3</v>
      </c>
      <c r="S1601" s="666">
        <v>1</v>
      </c>
      <c r="T1601" s="731">
        <v>1</v>
      </c>
      <c r="U1601" s="689">
        <v>1</v>
      </c>
    </row>
    <row r="1602" spans="1:21" ht="14.4" customHeight="1" x14ac:dyDescent="0.3">
      <c r="A1602" s="649">
        <v>4</v>
      </c>
      <c r="B1602" s="650" t="s">
        <v>3038</v>
      </c>
      <c r="C1602" s="650">
        <v>89301042</v>
      </c>
      <c r="D1602" s="729" t="s">
        <v>5236</v>
      </c>
      <c r="E1602" s="730" t="s">
        <v>3407</v>
      </c>
      <c r="F1602" s="650" t="s">
        <v>3365</v>
      </c>
      <c r="G1602" s="650" t="s">
        <v>3823</v>
      </c>
      <c r="H1602" s="650" t="s">
        <v>597</v>
      </c>
      <c r="I1602" s="650" t="s">
        <v>3969</v>
      </c>
      <c r="J1602" s="650" t="s">
        <v>3970</v>
      </c>
      <c r="K1602" s="650" t="s">
        <v>3971</v>
      </c>
      <c r="L1602" s="651">
        <v>1074.31</v>
      </c>
      <c r="M1602" s="651">
        <v>22560.51</v>
      </c>
      <c r="N1602" s="650">
        <v>21</v>
      </c>
      <c r="O1602" s="731">
        <v>3</v>
      </c>
      <c r="P1602" s="651">
        <v>22560.51</v>
      </c>
      <c r="Q1602" s="666">
        <v>1</v>
      </c>
      <c r="R1602" s="650">
        <v>21</v>
      </c>
      <c r="S1602" s="666">
        <v>1</v>
      </c>
      <c r="T1602" s="731">
        <v>3</v>
      </c>
      <c r="U1602" s="689">
        <v>1</v>
      </c>
    </row>
    <row r="1603" spans="1:21" ht="14.4" customHeight="1" x14ac:dyDescent="0.3">
      <c r="A1603" s="649">
        <v>4</v>
      </c>
      <c r="B1603" s="650" t="s">
        <v>3038</v>
      </c>
      <c r="C1603" s="650">
        <v>89301042</v>
      </c>
      <c r="D1603" s="729" t="s">
        <v>5236</v>
      </c>
      <c r="E1603" s="730" t="s">
        <v>3407</v>
      </c>
      <c r="F1603" s="650" t="s">
        <v>3365</v>
      </c>
      <c r="G1603" s="650" t="s">
        <v>3823</v>
      </c>
      <c r="H1603" s="650" t="s">
        <v>597</v>
      </c>
      <c r="I1603" s="650" t="s">
        <v>2376</v>
      </c>
      <c r="J1603" s="650" t="s">
        <v>3977</v>
      </c>
      <c r="K1603" s="650" t="s">
        <v>3978</v>
      </c>
      <c r="L1603" s="651">
        <v>1430.6</v>
      </c>
      <c r="M1603" s="651">
        <v>2861.2</v>
      </c>
      <c r="N1603" s="650">
        <v>2</v>
      </c>
      <c r="O1603" s="731">
        <v>1</v>
      </c>
      <c r="P1603" s="651">
        <v>2861.2</v>
      </c>
      <c r="Q1603" s="666">
        <v>1</v>
      </c>
      <c r="R1603" s="650">
        <v>2</v>
      </c>
      <c r="S1603" s="666">
        <v>1</v>
      </c>
      <c r="T1603" s="731">
        <v>1</v>
      </c>
      <c r="U1603" s="689">
        <v>1</v>
      </c>
    </row>
    <row r="1604" spans="1:21" ht="14.4" customHeight="1" x14ac:dyDescent="0.3">
      <c r="A1604" s="649">
        <v>4</v>
      </c>
      <c r="B1604" s="650" t="s">
        <v>3038</v>
      </c>
      <c r="C1604" s="650">
        <v>89301042</v>
      </c>
      <c r="D1604" s="729" t="s">
        <v>5236</v>
      </c>
      <c r="E1604" s="730" t="s">
        <v>3407</v>
      </c>
      <c r="F1604" s="650" t="s">
        <v>3365</v>
      </c>
      <c r="G1604" s="650" t="s">
        <v>3823</v>
      </c>
      <c r="H1604" s="650" t="s">
        <v>597</v>
      </c>
      <c r="I1604" s="650" t="s">
        <v>3985</v>
      </c>
      <c r="J1604" s="650" t="s">
        <v>3986</v>
      </c>
      <c r="K1604" s="650" t="s">
        <v>3855</v>
      </c>
      <c r="L1604" s="651">
        <v>500</v>
      </c>
      <c r="M1604" s="651">
        <v>2500</v>
      </c>
      <c r="N1604" s="650">
        <v>5</v>
      </c>
      <c r="O1604" s="731">
        <v>3</v>
      </c>
      <c r="P1604" s="651">
        <v>2500</v>
      </c>
      <c r="Q1604" s="666">
        <v>1</v>
      </c>
      <c r="R1604" s="650">
        <v>5</v>
      </c>
      <c r="S1604" s="666">
        <v>1</v>
      </c>
      <c r="T1604" s="731">
        <v>3</v>
      </c>
      <c r="U1604" s="689">
        <v>1</v>
      </c>
    </row>
    <row r="1605" spans="1:21" ht="14.4" customHeight="1" x14ac:dyDescent="0.3">
      <c r="A1605" s="649">
        <v>4</v>
      </c>
      <c r="B1605" s="650" t="s">
        <v>3038</v>
      </c>
      <c r="C1605" s="650">
        <v>89301042</v>
      </c>
      <c r="D1605" s="729" t="s">
        <v>5236</v>
      </c>
      <c r="E1605" s="730" t="s">
        <v>3407</v>
      </c>
      <c r="F1605" s="650" t="s">
        <v>3365</v>
      </c>
      <c r="G1605" s="650" t="s">
        <v>3823</v>
      </c>
      <c r="H1605" s="650" t="s">
        <v>597</v>
      </c>
      <c r="I1605" s="650" t="s">
        <v>3987</v>
      </c>
      <c r="J1605" s="650" t="s">
        <v>3988</v>
      </c>
      <c r="K1605" s="650" t="s">
        <v>3989</v>
      </c>
      <c r="L1605" s="651">
        <v>556</v>
      </c>
      <c r="M1605" s="651">
        <v>1668</v>
      </c>
      <c r="N1605" s="650">
        <v>3</v>
      </c>
      <c r="O1605" s="731">
        <v>2</v>
      </c>
      <c r="P1605" s="651">
        <v>1668</v>
      </c>
      <c r="Q1605" s="666">
        <v>1</v>
      </c>
      <c r="R1605" s="650">
        <v>3</v>
      </c>
      <c r="S1605" s="666">
        <v>1</v>
      </c>
      <c r="T1605" s="731">
        <v>2</v>
      </c>
      <c r="U1605" s="689">
        <v>1</v>
      </c>
    </row>
    <row r="1606" spans="1:21" ht="14.4" customHeight="1" x14ac:dyDescent="0.3">
      <c r="A1606" s="649">
        <v>4</v>
      </c>
      <c r="B1606" s="650" t="s">
        <v>3038</v>
      </c>
      <c r="C1606" s="650">
        <v>89301042</v>
      </c>
      <c r="D1606" s="729" t="s">
        <v>5236</v>
      </c>
      <c r="E1606" s="730" t="s">
        <v>3407</v>
      </c>
      <c r="F1606" s="650" t="s">
        <v>3365</v>
      </c>
      <c r="G1606" s="650" t="s">
        <v>3823</v>
      </c>
      <c r="H1606" s="650" t="s">
        <v>597</v>
      </c>
      <c r="I1606" s="650" t="s">
        <v>3990</v>
      </c>
      <c r="J1606" s="650" t="s">
        <v>3991</v>
      </c>
      <c r="K1606" s="650" t="s">
        <v>3992</v>
      </c>
      <c r="L1606" s="651">
        <v>2939</v>
      </c>
      <c r="M1606" s="651">
        <v>26451</v>
      </c>
      <c r="N1606" s="650">
        <v>9</v>
      </c>
      <c r="O1606" s="731">
        <v>3</v>
      </c>
      <c r="P1606" s="651">
        <v>26451</v>
      </c>
      <c r="Q1606" s="666">
        <v>1</v>
      </c>
      <c r="R1606" s="650">
        <v>9</v>
      </c>
      <c r="S1606" s="666">
        <v>1</v>
      </c>
      <c r="T1606" s="731">
        <v>3</v>
      </c>
      <c r="U1606" s="689">
        <v>1</v>
      </c>
    </row>
    <row r="1607" spans="1:21" ht="14.4" customHeight="1" x14ac:dyDescent="0.3">
      <c r="A1607" s="649">
        <v>4</v>
      </c>
      <c r="B1607" s="650" t="s">
        <v>3038</v>
      </c>
      <c r="C1607" s="650">
        <v>89301042</v>
      </c>
      <c r="D1607" s="729" t="s">
        <v>5236</v>
      </c>
      <c r="E1607" s="730" t="s">
        <v>3407</v>
      </c>
      <c r="F1607" s="650" t="s">
        <v>3365</v>
      </c>
      <c r="G1607" s="650" t="s">
        <v>3823</v>
      </c>
      <c r="H1607" s="650" t="s">
        <v>597</v>
      </c>
      <c r="I1607" s="650" t="s">
        <v>4841</v>
      </c>
      <c r="J1607" s="650" t="s">
        <v>4842</v>
      </c>
      <c r="K1607" s="650" t="s">
        <v>4430</v>
      </c>
      <c r="L1607" s="651">
        <v>5343.9</v>
      </c>
      <c r="M1607" s="651">
        <v>32063.399999999998</v>
      </c>
      <c r="N1607" s="650">
        <v>6</v>
      </c>
      <c r="O1607" s="731">
        <v>2</v>
      </c>
      <c r="P1607" s="651">
        <v>32063.399999999998</v>
      </c>
      <c r="Q1607" s="666">
        <v>1</v>
      </c>
      <c r="R1607" s="650">
        <v>6</v>
      </c>
      <c r="S1607" s="666">
        <v>1</v>
      </c>
      <c r="T1607" s="731">
        <v>2</v>
      </c>
      <c r="U1607" s="689">
        <v>1</v>
      </c>
    </row>
    <row r="1608" spans="1:21" ht="14.4" customHeight="1" x14ac:dyDescent="0.3">
      <c r="A1608" s="649">
        <v>4</v>
      </c>
      <c r="B1608" s="650" t="s">
        <v>3038</v>
      </c>
      <c r="C1608" s="650">
        <v>89301042</v>
      </c>
      <c r="D1608" s="729" t="s">
        <v>5236</v>
      </c>
      <c r="E1608" s="730" t="s">
        <v>3407</v>
      </c>
      <c r="F1608" s="650" t="s">
        <v>3365</v>
      </c>
      <c r="G1608" s="650" t="s">
        <v>3823</v>
      </c>
      <c r="H1608" s="650" t="s">
        <v>597</v>
      </c>
      <c r="I1608" s="650" t="s">
        <v>3999</v>
      </c>
      <c r="J1608" s="650" t="s">
        <v>4000</v>
      </c>
      <c r="K1608" s="650" t="s">
        <v>3826</v>
      </c>
      <c r="L1608" s="651">
        <v>1080</v>
      </c>
      <c r="M1608" s="651">
        <v>1080</v>
      </c>
      <c r="N1608" s="650">
        <v>1</v>
      </c>
      <c r="O1608" s="731">
        <v>1</v>
      </c>
      <c r="P1608" s="651">
        <v>1080</v>
      </c>
      <c r="Q1608" s="666">
        <v>1</v>
      </c>
      <c r="R1608" s="650">
        <v>1</v>
      </c>
      <c r="S1608" s="666">
        <v>1</v>
      </c>
      <c r="T1608" s="731">
        <v>1</v>
      </c>
      <c r="U1608" s="689">
        <v>1</v>
      </c>
    </row>
    <row r="1609" spans="1:21" ht="14.4" customHeight="1" x14ac:dyDescent="0.3">
      <c r="A1609" s="649">
        <v>4</v>
      </c>
      <c r="B1609" s="650" t="s">
        <v>3038</v>
      </c>
      <c r="C1609" s="650">
        <v>89301042</v>
      </c>
      <c r="D1609" s="729" t="s">
        <v>5236</v>
      </c>
      <c r="E1609" s="730" t="s">
        <v>3407</v>
      </c>
      <c r="F1609" s="650" t="s">
        <v>3365</v>
      </c>
      <c r="G1609" s="650" t="s">
        <v>3823</v>
      </c>
      <c r="H1609" s="650" t="s">
        <v>597</v>
      </c>
      <c r="I1609" s="650" t="s">
        <v>4001</v>
      </c>
      <c r="J1609" s="650" t="s">
        <v>4002</v>
      </c>
      <c r="K1609" s="650" t="s">
        <v>2648</v>
      </c>
      <c r="L1609" s="651">
        <v>600</v>
      </c>
      <c r="M1609" s="651">
        <v>600</v>
      </c>
      <c r="N1609" s="650">
        <v>1</v>
      </c>
      <c r="O1609" s="731">
        <v>1</v>
      </c>
      <c r="P1609" s="651">
        <v>600</v>
      </c>
      <c r="Q1609" s="666">
        <v>1</v>
      </c>
      <c r="R1609" s="650">
        <v>1</v>
      </c>
      <c r="S1609" s="666">
        <v>1</v>
      </c>
      <c r="T1609" s="731">
        <v>1</v>
      </c>
      <c r="U1609" s="689">
        <v>1</v>
      </c>
    </row>
    <row r="1610" spans="1:21" ht="14.4" customHeight="1" x14ac:dyDescent="0.3">
      <c r="A1610" s="649">
        <v>4</v>
      </c>
      <c r="B1610" s="650" t="s">
        <v>3038</v>
      </c>
      <c r="C1610" s="650">
        <v>89301042</v>
      </c>
      <c r="D1610" s="729" t="s">
        <v>5236</v>
      </c>
      <c r="E1610" s="730" t="s">
        <v>3407</v>
      </c>
      <c r="F1610" s="650" t="s">
        <v>3365</v>
      </c>
      <c r="G1610" s="650" t="s">
        <v>3823</v>
      </c>
      <c r="H1610" s="650" t="s">
        <v>597</v>
      </c>
      <c r="I1610" s="650" t="s">
        <v>4003</v>
      </c>
      <c r="J1610" s="650" t="s">
        <v>4004</v>
      </c>
      <c r="K1610" s="650" t="s">
        <v>3865</v>
      </c>
      <c r="L1610" s="651">
        <v>500</v>
      </c>
      <c r="M1610" s="651">
        <v>2000</v>
      </c>
      <c r="N1610" s="650">
        <v>4</v>
      </c>
      <c r="O1610" s="731">
        <v>2</v>
      </c>
      <c r="P1610" s="651">
        <v>2000</v>
      </c>
      <c r="Q1610" s="666">
        <v>1</v>
      </c>
      <c r="R1610" s="650">
        <v>4</v>
      </c>
      <c r="S1610" s="666">
        <v>1</v>
      </c>
      <c r="T1610" s="731">
        <v>2</v>
      </c>
      <c r="U1610" s="689">
        <v>1</v>
      </c>
    </row>
    <row r="1611" spans="1:21" ht="14.4" customHeight="1" x14ac:dyDescent="0.3">
      <c r="A1611" s="649">
        <v>4</v>
      </c>
      <c r="B1611" s="650" t="s">
        <v>3038</v>
      </c>
      <c r="C1611" s="650">
        <v>89301042</v>
      </c>
      <c r="D1611" s="729" t="s">
        <v>5236</v>
      </c>
      <c r="E1611" s="730" t="s">
        <v>3407</v>
      </c>
      <c r="F1611" s="650" t="s">
        <v>3365</v>
      </c>
      <c r="G1611" s="650" t="s">
        <v>3823</v>
      </c>
      <c r="H1611" s="650" t="s">
        <v>597</v>
      </c>
      <c r="I1611" s="650" t="s">
        <v>4005</v>
      </c>
      <c r="J1611" s="650" t="s">
        <v>4006</v>
      </c>
      <c r="K1611" s="650" t="s">
        <v>2648</v>
      </c>
      <c r="L1611" s="651">
        <v>1000</v>
      </c>
      <c r="M1611" s="651">
        <v>1000</v>
      </c>
      <c r="N1611" s="650">
        <v>1</v>
      </c>
      <c r="O1611" s="731">
        <v>1</v>
      </c>
      <c r="P1611" s="651">
        <v>1000</v>
      </c>
      <c r="Q1611" s="666">
        <v>1</v>
      </c>
      <c r="R1611" s="650">
        <v>1</v>
      </c>
      <c r="S1611" s="666">
        <v>1</v>
      </c>
      <c r="T1611" s="731">
        <v>1</v>
      </c>
      <c r="U1611" s="689">
        <v>1</v>
      </c>
    </row>
    <row r="1612" spans="1:21" ht="14.4" customHeight="1" x14ac:dyDescent="0.3">
      <c r="A1612" s="649">
        <v>4</v>
      </c>
      <c r="B1612" s="650" t="s">
        <v>3038</v>
      </c>
      <c r="C1612" s="650">
        <v>89301042</v>
      </c>
      <c r="D1612" s="729" t="s">
        <v>5236</v>
      </c>
      <c r="E1612" s="730" t="s">
        <v>3407</v>
      </c>
      <c r="F1612" s="650" t="s">
        <v>3365</v>
      </c>
      <c r="G1612" s="650" t="s">
        <v>3823</v>
      </c>
      <c r="H1612" s="650" t="s">
        <v>597</v>
      </c>
      <c r="I1612" s="650" t="s">
        <v>4010</v>
      </c>
      <c r="J1612" s="650" t="s">
        <v>4008</v>
      </c>
      <c r="K1612" s="650" t="s">
        <v>4011</v>
      </c>
      <c r="L1612" s="651">
        <v>3000</v>
      </c>
      <c r="M1612" s="651">
        <v>15000</v>
      </c>
      <c r="N1612" s="650">
        <v>5</v>
      </c>
      <c r="O1612" s="731">
        <v>2</v>
      </c>
      <c r="P1612" s="651">
        <v>15000</v>
      </c>
      <c r="Q1612" s="666">
        <v>1</v>
      </c>
      <c r="R1612" s="650">
        <v>5</v>
      </c>
      <c r="S1612" s="666">
        <v>1</v>
      </c>
      <c r="T1612" s="731">
        <v>2</v>
      </c>
      <c r="U1612" s="689">
        <v>1</v>
      </c>
    </row>
    <row r="1613" spans="1:21" ht="14.4" customHeight="1" x14ac:dyDescent="0.3">
      <c r="A1613" s="649">
        <v>4</v>
      </c>
      <c r="B1613" s="650" t="s">
        <v>3038</v>
      </c>
      <c r="C1613" s="650">
        <v>89301042</v>
      </c>
      <c r="D1613" s="729" t="s">
        <v>5236</v>
      </c>
      <c r="E1613" s="730" t="s">
        <v>3407</v>
      </c>
      <c r="F1613" s="650" t="s">
        <v>3365</v>
      </c>
      <c r="G1613" s="650" t="s">
        <v>3823</v>
      </c>
      <c r="H1613" s="650" t="s">
        <v>597</v>
      </c>
      <c r="I1613" s="650" t="s">
        <v>4015</v>
      </c>
      <c r="J1613" s="650" t="s">
        <v>4016</v>
      </c>
      <c r="K1613" s="650" t="s">
        <v>3865</v>
      </c>
      <c r="L1613" s="651">
        <v>300</v>
      </c>
      <c r="M1613" s="651">
        <v>2700</v>
      </c>
      <c r="N1613" s="650">
        <v>9</v>
      </c>
      <c r="O1613" s="731">
        <v>4</v>
      </c>
      <c r="P1613" s="651">
        <v>2700</v>
      </c>
      <c r="Q1613" s="666">
        <v>1</v>
      </c>
      <c r="R1613" s="650">
        <v>9</v>
      </c>
      <c r="S1613" s="666">
        <v>1</v>
      </c>
      <c r="T1613" s="731">
        <v>4</v>
      </c>
      <c r="U1613" s="689">
        <v>1</v>
      </c>
    </row>
    <row r="1614" spans="1:21" ht="14.4" customHeight="1" x14ac:dyDescent="0.3">
      <c r="A1614" s="649">
        <v>4</v>
      </c>
      <c r="B1614" s="650" t="s">
        <v>3038</v>
      </c>
      <c r="C1614" s="650">
        <v>89301042</v>
      </c>
      <c r="D1614" s="729" t="s">
        <v>5236</v>
      </c>
      <c r="E1614" s="730" t="s">
        <v>3407</v>
      </c>
      <c r="F1614" s="650" t="s">
        <v>3365</v>
      </c>
      <c r="G1614" s="650" t="s">
        <v>3823</v>
      </c>
      <c r="H1614" s="650" t="s">
        <v>597</v>
      </c>
      <c r="I1614" s="650" t="s">
        <v>4385</v>
      </c>
      <c r="J1614" s="650" t="s">
        <v>4386</v>
      </c>
      <c r="K1614" s="650" t="s">
        <v>3865</v>
      </c>
      <c r="L1614" s="651">
        <v>300</v>
      </c>
      <c r="M1614" s="651">
        <v>600</v>
      </c>
      <c r="N1614" s="650">
        <v>2</v>
      </c>
      <c r="O1614" s="731">
        <v>1</v>
      </c>
      <c r="P1614" s="651">
        <v>600</v>
      </c>
      <c r="Q1614" s="666">
        <v>1</v>
      </c>
      <c r="R1614" s="650">
        <v>2</v>
      </c>
      <c r="S1614" s="666">
        <v>1</v>
      </c>
      <c r="T1614" s="731">
        <v>1</v>
      </c>
      <c r="U1614" s="689">
        <v>1</v>
      </c>
    </row>
    <row r="1615" spans="1:21" ht="14.4" customHeight="1" x14ac:dyDescent="0.3">
      <c r="A1615" s="649">
        <v>4</v>
      </c>
      <c r="B1615" s="650" t="s">
        <v>3038</v>
      </c>
      <c r="C1615" s="650">
        <v>89301042</v>
      </c>
      <c r="D1615" s="729" t="s">
        <v>5236</v>
      </c>
      <c r="E1615" s="730" t="s">
        <v>3407</v>
      </c>
      <c r="F1615" s="650" t="s">
        <v>3365</v>
      </c>
      <c r="G1615" s="650" t="s">
        <v>3823</v>
      </c>
      <c r="H1615" s="650" t="s">
        <v>597</v>
      </c>
      <c r="I1615" s="650" t="s">
        <v>4031</v>
      </c>
      <c r="J1615" s="650" t="s">
        <v>4032</v>
      </c>
      <c r="K1615" s="650" t="s">
        <v>4033</v>
      </c>
      <c r="L1615" s="651">
        <v>5343.9</v>
      </c>
      <c r="M1615" s="651">
        <v>74814.599999999991</v>
      </c>
      <c r="N1615" s="650">
        <v>14</v>
      </c>
      <c r="O1615" s="731">
        <v>5</v>
      </c>
      <c r="P1615" s="651">
        <v>74814.599999999991</v>
      </c>
      <c r="Q1615" s="666">
        <v>1</v>
      </c>
      <c r="R1615" s="650">
        <v>14</v>
      </c>
      <c r="S1615" s="666">
        <v>1</v>
      </c>
      <c r="T1615" s="731">
        <v>5</v>
      </c>
      <c r="U1615" s="689">
        <v>1</v>
      </c>
    </row>
    <row r="1616" spans="1:21" ht="14.4" customHeight="1" x14ac:dyDescent="0.3">
      <c r="A1616" s="649">
        <v>4</v>
      </c>
      <c r="B1616" s="650" t="s">
        <v>3038</v>
      </c>
      <c r="C1616" s="650">
        <v>89301042</v>
      </c>
      <c r="D1616" s="729" t="s">
        <v>5236</v>
      </c>
      <c r="E1616" s="730" t="s">
        <v>3407</v>
      </c>
      <c r="F1616" s="650" t="s">
        <v>3365</v>
      </c>
      <c r="G1616" s="650" t="s">
        <v>3823</v>
      </c>
      <c r="H1616" s="650" t="s">
        <v>597</v>
      </c>
      <c r="I1616" s="650" t="s">
        <v>4034</v>
      </c>
      <c r="J1616" s="650" t="s">
        <v>4035</v>
      </c>
      <c r="K1616" s="650" t="s">
        <v>4036</v>
      </c>
      <c r="L1616" s="651">
        <v>5343.9</v>
      </c>
      <c r="M1616" s="651">
        <v>10687.8</v>
      </c>
      <c r="N1616" s="650">
        <v>2</v>
      </c>
      <c r="O1616" s="731">
        <v>1</v>
      </c>
      <c r="P1616" s="651">
        <v>10687.8</v>
      </c>
      <c r="Q1616" s="666">
        <v>1</v>
      </c>
      <c r="R1616" s="650">
        <v>2</v>
      </c>
      <c r="S1616" s="666">
        <v>1</v>
      </c>
      <c r="T1616" s="731">
        <v>1</v>
      </c>
      <c r="U1616" s="689">
        <v>1</v>
      </c>
    </row>
    <row r="1617" spans="1:21" ht="14.4" customHeight="1" x14ac:dyDescent="0.3">
      <c r="A1617" s="649">
        <v>4</v>
      </c>
      <c r="B1617" s="650" t="s">
        <v>3038</v>
      </c>
      <c r="C1617" s="650">
        <v>89301042</v>
      </c>
      <c r="D1617" s="729" t="s">
        <v>5236</v>
      </c>
      <c r="E1617" s="730" t="s">
        <v>3407</v>
      </c>
      <c r="F1617" s="650" t="s">
        <v>3365</v>
      </c>
      <c r="G1617" s="650" t="s">
        <v>3823</v>
      </c>
      <c r="H1617" s="650" t="s">
        <v>597</v>
      </c>
      <c r="I1617" s="650" t="s">
        <v>4048</v>
      </c>
      <c r="J1617" s="650" t="s">
        <v>4049</v>
      </c>
      <c r="K1617" s="650" t="s">
        <v>4050</v>
      </c>
      <c r="L1617" s="651">
        <v>761.3</v>
      </c>
      <c r="M1617" s="651">
        <v>6851.7</v>
      </c>
      <c r="N1617" s="650">
        <v>9</v>
      </c>
      <c r="O1617" s="731">
        <v>1</v>
      </c>
      <c r="P1617" s="651">
        <v>6851.7</v>
      </c>
      <c r="Q1617" s="666">
        <v>1</v>
      </c>
      <c r="R1617" s="650">
        <v>9</v>
      </c>
      <c r="S1617" s="666">
        <v>1</v>
      </c>
      <c r="T1617" s="731">
        <v>1</v>
      </c>
      <c r="U1617" s="689">
        <v>1</v>
      </c>
    </row>
    <row r="1618" spans="1:21" ht="14.4" customHeight="1" x14ac:dyDescent="0.3">
      <c r="A1618" s="649">
        <v>4</v>
      </c>
      <c r="B1618" s="650" t="s">
        <v>3038</v>
      </c>
      <c r="C1618" s="650">
        <v>89301042</v>
      </c>
      <c r="D1618" s="729" t="s">
        <v>5236</v>
      </c>
      <c r="E1618" s="730" t="s">
        <v>3407</v>
      </c>
      <c r="F1618" s="650" t="s">
        <v>3365</v>
      </c>
      <c r="G1618" s="650" t="s">
        <v>3823</v>
      </c>
      <c r="H1618" s="650" t="s">
        <v>597</v>
      </c>
      <c r="I1618" s="650" t="s">
        <v>4066</v>
      </c>
      <c r="J1618" s="650" t="s">
        <v>4067</v>
      </c>
      <c r="K1618" s="650" t="s">
        <v>4068</v>
      </c>
      <c r="L1618" s="651">
        <v>1500</v>
      </c>
      <c r="M1618" s="651">
        <v>13500</v>
      </c>
      <c r="N1618" s="650">
        <v>9</v>
      </c>
      <c r="O1618" s="731">
        <v>1</v>
      </c>
      <c r="P1618" s="651">
        <v>13500</v>
      </c>
      <c r="Q1618" s="666">
        <v>1</v>
      </c>
      <c r="R1618" s="650">
        <v>9</v>
      </c>
      <c r="S1618" s="666">
        <v>1</v>
      </c>
      <c r="T1618" s="731">
        <v>1</v>
      </c>
      <c r="U1618" s="689">
        <v>1</v>
      </c>
    </row>
    <row r="1619" spans="1:21" ht="14.4" customHeight="1" x14ac:dyDescent="0.3">
      <c r="A1619" s="649">
        <v>4</v>
      </c>
      <c r="B1619" s="650" t="s">
        <v>3038</v>
      </c>
      <c r="C1619" s="650">
        <v>89301042</v>
      </c>
      <c r="D1619" s="729" t="s">
        <v>5236</v>
      </c>
      <c r="E1619" s="730" t="s">
        <v>3407</v>
      </c>
      <c r="F1619" s="650" t="s">
        <v>3365</v>
      </c>
      <c r="G1619" s="650" t="s">
        <v>3823</v>
      </c>
      <c r="H1619" s="650" t="s">
        <v>597</v>
      </c>
      <c r="I1619" s="650" t="s">
        <v>4069</v>
      </c>
      <c r="J1619" s="650" t="s">
        <v>4067</v>
      </c>
      <c r="K1619" s="650" t="s">
        <v>4070</v>
      </c>
      <c r="L1619" s="651">
        <v>1500</v>
      </c>
      <c r="M1619" s="651">
        <v>16500</v>
      </c>
      <c r="N1619" s="650">
        <v>11</v>
      </c>
      <c r="O1619" s="731">
        <v>2</v>
      </c>
      <c r="P1619" s="651">
        <v>16500</v>
      </c>
      <c r="Q1619" s="666">
        <v>1</v>
      </c>
      <c r="R1619" s="650">
        <v>11</v>
      </c>
      <c r="S1619" s="666">
        <v>1</v>
      </c>
      <c r="T1619" s="731">
        <v>2</v>
      </c>
      <c r="U1619" s="689">
        <v>1</v>
      </c>
    </row>
    <row r="1620" spans="1:21" ht="14.4" customHeight="1" x14ac:dyDescent="0.3">
      <c r="A1620" s="649">
        <v>4</v>
      </c>
      <c r="B1620" s="650" t="s">
        <v>3038</v>
      </c>
      <c r="C1620" s="650">
        <v>89301042</v>
      </c>
      <c r="D1620" s="729" t="s">
        <v>5236</v>
      </c>
      <c r="E1620" s="730" t="s">
        <v>3407</v>
      </c>
      <c r="F1620" s="650" t="s">
        <v>3365</v>
      </c>
      <c r="G1620" s="650" t="s">
        <v>3823</v>
      </c>
      <c r="H1620" s="650" t="s">
        <v>597</v>
      </c>
      <c r="I1620" s="650" t="s">
        <v>4071</v>
      </c>
      <c r="J1620" s="650" t="s">
        <v>4072</v>
      </c>
      <c r="K1620" s="650" t="s">
        <v>4073</v>
      </c>
      <c r="L1620" s="651">
        <v>159.5</v>
      </c>
      <c r="M1620" s="651">
        <v>638</v>
      </c>
      <c r="N1620" s="650">
        <v>4</v>
      </c>
      <c r="O1620" s="731">
        <v>3</v>
      </c>
      <c r="P1620" s="651">
        <v>478.5</v>
      </c>
      <c r="Q1620" s="666">
        <v>0.75</v>
      </c>
      <c r="R1620" s="650">
        <v>3</v>
      </c>
      <c r="S1620" s="666">
        <v>0.75</v>
      </c>
      <c r="T1620" s="731">
        <v>2</v>
      </c>
      <c r="U1620" s="689">
        <v>0.66666666666666663</v>
      </c>
    </row>
    <row r="1621" spans="1:21" ht="14.4" customHeight="1" x14ac:dyDescent="0.3">
      <c r="A1621" s="649">
        <v>4</v>
      </c>
      <c r="B1621" s="650" t="s">
        <v>3038</v>
      </c>
      <c r="C1621" s="650">
        <v>89301042</v>
      </c>
      <c r="D1621" s="729" t="s">
        <v>5236</v>
      </c>
      <c r="E1621" s="730" t="s">
        <v>3407</v>
      </c>
      <c r="F1621" s="650" t="s">
        <v>3365</v>
      </c>
      <c r="G1621" s="650" t="s">
        <v>3823</v>
      </c>
      <c r="H1621" s="650" t="s">
        <v>597</v>
      </c>
      <c r="I1621" s="650" t="s">
        <v>4074</v>
      </c>
      <c r="J1621" s="650" t="s">
        <v>4075</v>
      </c>
      <c r="K1621" s="650" t="s">
        <v>4076</v>
      </c>
      <c r="L1621" s="651">
        <v>864</v>
      </c>
      <c r="M1621" s="651">
        <v>2592</v>
      </c>
      <c r="N1621" s="650">
        <v>3</v>
      </c>
      <c r="O1621" s="731">
        <v>1</v>
      </c>
      <c r="P1621" s="651">
        <v>2592</v>
      </c>
      <c r="Q1621" s="666">
        <v>1</v>
      </c>
      <c r="R1621" s="650">
        <v>3</v>
      </c>
      <c r="S1621" s="666">
        <v>1</v>
      </c>
      <c r="T1621" s="731">
        <v>1</v>
      </c>
      <c r="U1621" s="689">
        <v>1</v>
      </c>
    </row>
    <row r="1622" spans="1:21" ht="14.4" customHeight="1" x14ac:dyDescent="0.3">
      <c r="A1622" s="649">
        <v>4</v>
      </c>
      <c r="B1622" s="650" t="s">
        <v>3038</v>
      </c>
      <c r="C1622" s="650">
        <v>89301042</v>
      </c>
      <c r="D1622" s="729" t="s">
        <v>5236</v>
      </c>
      <c r="E1622" s="730" t="s">
        <v>3407</v>
      </c>
      <c r="F1622" s="650" t="s">
        <v>3365</v>
      </c>
      <c r="G1622" s="650" t="s">
        <v>3823</v>
      </c>
      <c r="H1622" s="650" t="s">
        <v>597</v>
      </c>
      <c r="I1622" s="650" t="s">
        <v>4079</v>
      </c>
      <c r="J1622" s="650" t="s">
        <v>4082</v>
      </c>
      <c r="K1622" s="650" t="s">
        <v>4083</v>
      </c>
      <c r="L1622" s="651">
        <v>540</v>
      </c>
      <c r="M1622" s="651">
        <v>540</v>
      </c>
      <c r="N1622" s="650">
        <v>1</v>
      </c>
      <c r="O1622" s="731">
        <v>1</v>
      </c>
      <c r="P1622" s="651">
        <v>540</v>
      </c>
      <c r="Q1622" s="666">
        <v>1</v>
      </c>
      <c r="R1622" s="650">
        <v>1</v>
      </c>
      <c r="S1622" s="666">
        <v>1</v>
      </c>
      <c r="T1622" s="731">
        <v>1</v>
      </c>
      <c r="U1622" s="689">
        <v>1</v>
      </c>
    </row>
    <row r="1623" spans="1:21" ht="14.4" customHeight="1" x14ac:dyDescent="0.3">
      <c r="A1623" s="649">
        <v>4</v>
      </c>
      <c r="B1623" s="650" t="s">
        <v>3038</v>
      </c>
      <c r="C1623" s="650">
        <v>89301042</v>
      </c>
      <c r="D1623" s="729" t="s">
        <v>5236</v>
      </c>
      <c r="E1623" s="730" t="s">
        <v>3407</v>
      </c>
      <c r="F1623" s="650" t="s">
        <v>3365</v>
      </c>
      <c r="G1623" s="650" t="s">
        <v>3823</v>
      </c>
      <c r="H1623" s="650" t="s">
        <v>597</v>
      </c>
      <c r="I1623" s="650" t="s">
        <v>4086</v>
      </c>
      <c r="J1623" s="650" t="s">
        <v>4087</v>
      </c>
      <c r="K1623" s="650" t="s">
        <v>4088</v>
      </c>
      <c r="L1623" s="651">
        <v>957</v>
      </c>
      <c r="M1623" s="651">
        <v>1914</v>
      </c>
      <c r="N1623" s="650">
        <v>2</v>
      </c>
      <c r="O1623" s="731">
        <v>1</v>
      </c>
      <c r="P1623" s="651">
        <v>1914</v>
      </c>
      <c r="Q1623" s="666">
        <v>1</v>
      </c>
      <c r="R1623" s="650">
        <v>2</v>
      </c>
      <c r="S1623" s="666">
        <v>1</v>
      </c>
      <c r="T1623" s="731">
        <v>1</v>
      </c>
      <c r="U1623" s="689">
        <v>1</v>
      </c>
    </row>
    <row r="1624" spans="1:21" ht="14.4" customHeight="1" x14ac:dyDescent="0.3">
      <c r="A1624" s="649">
        <v>4</v>
      </c>
      <c r="B1624" s="650" t="s">
        <v>3038</v>
      </c>
      <c r="C1624" s="650">
        <v>89301042</v>
      </c>
      <c r="D1624" s="729" t="s">
        <v>5236</v>
      </c>
      <c r="E1624" s="730" t="s">
        <v>3407</v>
      </c>
      <c r="F1624" s="650" t="s">
        <v>3365</v>
      </c>
      <c r="G1624" s="650" t="s">
        <v>3823</v>
      </c>
      <c r="H1624" s="650" t="s">
        <v>597</v>
      </c>
      <c r="I1624" s="650" t="s">
        <v>4092</v>
      </c>
      <c r="J1624" s="650" t="s">
        <v>4093</v>
      </c>
      <c r="K1624" s="650" t="s">
        <v>4094</v>
      </c>
      <c r="L1624" s="651">
        <v>319</v>
      </c>
      <c r="M1624" s="651">
        <v>1276</v>
      </c>
      <c r="N1624" s="650">
        <v>4</v>
      </c>
      <c r="O1624" s="731">
        <v>3</v>
      </c>
      <c r="P1624" s="651">
        <v>1276</v>
      </c>
      <c r="Q1624" s="666">
        <v>1</v>
      </c>
      <c r="R1624" s="650">
        <v>4</v>
      </c>
      <c r="S1624" s="666">
        <v>1</v>
      </c>
      <c r="T1624" s="731">
        <v>3</v>
      </c>
      <c r="U1624" s="689">
        <v>1</v>
      </c>
    </row>
    <row r="1625" spans="1:21" ht="14.4" customHeight="1" x14ac:dyDescent="0.3">
      <c r="A1625" s="649">
        <v>4</v>
      </c>
      <c r="B1625" s="650" t="s">
        <v>3038</v>
      </c>
      <c r="C1625" s="650">
        <v>89301042</v>
      </c>
      <c r="D1625" s="729" t="s">
        <v>5236</v>
      </c>
      <c r="E1625" s="730" t="s">
        <v>3407</v>
      </c>
      <c r="F1625" s="650" t="s">
        <v>3365</v>
      </c>
      <c r="G1625" s="650" t="s">
        <v>3823</v>
      </c>
      <c r="H1625" s="650" t="s">
        <v>597</v>
      </c>
      <c r="I1625" s="650" t="s">
        <v>4095</v>
      </c>
      <c r="J1625" s="650" t="s">
        <v>3842</v>
      </c>
      <c r="K1625" s="650" t="s">
        <v>4096</v>
      </c>
      <c r="L1625" s="651">
        <v>2304</v>
      </c>
      <c r="M1625" s="651">
        <v>13824</v>
      </c>
      <c r="N1625" s="650">
        <v>6</v>
      </c>
      <c r="O1625" s="731">
        <v>2</v>
      </c>
      <c r="P1625" s="651">
        <v>13824</v>
      </c>
      <c r="Q1625" s="666">
        <v>1</v>
      </c>
      <c r="R1625" s="650">
        <v>6</v>
      </c>
      <c r="S1625" s="666">
        <v>1</v>
      </c>
      <c r="T1625" s="731">
        <v>2</v>
      </c>
      <c r="U1625" s="689">
        <v>1</v>
      </c>
    </row>
    <row r="1626" spans="1:21" ht="14.4" customHeight="1" x14ac:dyDescent="0.3">
      <c r="A1626" s="649">
        <v>4</v>
      </c>
      <c r="B1626" s="650" t="s">
        <v>3038</v>
      </c>
      <c r="C1626" s="650">
        <v>89301042</v>
      </c>
      <c r="D1626" s="729" t="s">
        <v>5236</v>
      </c>
      <c r="E1626" s="730" t="s">
        <v>3407</v>
      </c>
      <c r="F1626" s="650" t="s">
        <v>3365</v>
      </c>
      <c r="G1626" s="650" t="s">
        <v>3823</v>
      </c>
      <c r="H1626" s="650" t="s">
        <v>597</v>
      </c>
      <c r="I1626" s="650" t="s">
        <v>4100</v>
      </c>
      <c r="J1626" s="650" t="s">
        <v>4101</v>
      </c>
      <c r="K1626" s="650" t="s">
        <v>4102</v>
      </c>
      <c r="L1626" s="651">
        <v>1781.3</v>
      </c>
      <c r="M1626" s="651">
        <v>5343.9</v>
      </c>
      <c r="N1626" s="650">
        <v>3</v>
      </c>
      <c r="O1626" s="731">
        <v>1</v>
      </c>
      <c r="P1626" s="651">
        <v>5343.9</v>
      </c>
      <c r="Q1626" s="666">
        <v>1</v>
      </c>
      <c r="R1626" s="650">
        <v>3</v>
      </c>
      <c r="S1626" s="666">
        <v>1</v>
      </c>
      <c r="T1626" s="731">
        <v>1</v>
      </c>
      <c r="U1626" s="689">
        <v>1</v>
      </c>
    </row>
    <row r="1627" spans="1:21" ht="14.4" customHeight="1" x14ac:dyDescent="0.3">
      <c r="A1627" s="649">
        <v>4</v>
      </c>
      <c r="B1627" s="650" t="s">
        <v>3038</v>
      </c>
      <c r="C1627" s="650">
        <v>89301042</v>
      </c>
      <c r="D1627" s="729" t="s">
        <v>5236</v>
      </c>
      <c r="E1627" s="730" t="s">
        <v>3407</v>
      </c>
      <c r="F1627" s="650" t="s">
        <v>3365</v>
      </c>
      <c r="G1627" s="650" t="s">
        <v>3823</v>
      </c>
      <c r="H1627" s="650" t="s">
        <v>597</v>
      </c>
      <c r="I1627" s="650" t="s">
        <v>4103</v>
      </c>
      <c r="J1627" s="650" t="s">
        <v>3960</v>
      </c>
      <c r="K1627" s="650" t="s">
        <v>4104</v>
      </c>
      <c r="L1627" s="651">
        <v>1987.45</v>
      </c>
      <c r="M1627" s="651">
        <v>11924.7</v>
      </c>
      <c r="N1627" s="650">
        <v>6</v>
      </c>
      <c r="O1627" s="731">
        <v>2</v>
      </c>
      <c r="P1627" s="651">
        <v>11924.7</v>
      </c>
      <c r="Q1627" s="666">
        <v>1</v>
      </c>
      <c r="R1627" s="650">
        <v>6</v>
      </c>
      <c r="S1627" s="666">
        <v>1</v>
      </c>
      <c r="T1627" s="731">
        <v>2</v>
      </c>
      <c r="U1627" s="689">
        <v>1</v>
      </c>
    </row>
    <row r="1628" spans="1:21" ht="14.4" customHeight="1" x14ac:dyDescent="0.3">
      <c r="A1628" s="649">
        <v>4</v>
      </c>
      <c r="B1628" s="650" t="s">
        <v>3038</v>
      </c>
      <c r="C1628" s="650">
        <v>89301042</v>
      </c>
      <c r="D1628" s="729" t="s">
        <v>5236</v>
      </c>
      <c r="E1628" s="730" t="s">
        <v>3407</v>
      </c>
      <c r="F1628" s="650" t="s">
        <v>3365</v>
      </c>
      <c r="G1628" s="650" t="s">
        <v>3823</v>
      </c>
      <c r="H1628" s="650" t="s">
        <v>597</v>
      </c>
      <c r="I1628" s="650" t="s">
        <v>5037</v>
      </c>
      <c r="J1628" s="650" t="s">
        <v>5038</v>
      </c>
      <c r="K1628" s="650" t="s">
        <v>5039</v>
      </c>
      <c r="L1628" s="651">
        <v>856.97</v>
      </c>
      <c r="M1628" s="651">
        <v>5141.82</v>
      </c>
      <c r="N1628" s="650">
        <v>6</v>
      </c>
      <c r="O1628" s="731">
        <v>1</v>
      </c>
      <c r="P1628" s="651"/>
      <c r="Q1628" s="666">
        <v>0</v>
      </c>
      <c r="R1628" s="650"/>
      <c r="S1628" s="666">
        <v>0</v>
      </c>
      <c r="T1628" s="731"/>
      <c r="U1628" s="689">
        <v>0</v>
      </c>
    </row>
    <row r="1629" spans="1:21" ht="14.4" customHeight="1" x14ac:dyDescent="0.3">
      <c r="A1629" s="649">
        <v>4</v>
      </c>
      <c r="B1629" s="650" t="s">
        <v>3038</v>
      </c>
      <c r="C1629" s="650">
        <v>89301042</v>
      </c>
      <c r="D1629" s="729" t="s">
        <v>5236</v>
      </c>
      <c r="E1629" s="730" t="s">
        <v>3407</v>
      </c>
      <c r="F1629" s="650" t="s">
        <v>3365</v>
      </c>
      <c r="G1629" s="650" t="s">
        <v>3823</v>
      </c>
      <c r="H1629" s="650" t="s">
        <v>597</v>
      </c>
      <c r="I1629" s="650" t="s">
        <v>4113</v>
      </c>
      <c r="J1629" s="650" t="s">
        <v>4114</v>
      </c>
      <c r="K1629" s="650" t="s">
        <v>4115</v>
      </c>
      <c r="L1629" s="651">
        <v>761.3</v>
      </c>
      <c r="M1629" s="651">
        <v>6851.7</v>
      </c>
      <c r="N1629" s="650">
        <v>9</v>
      </c>
      <c r="O1629" s="731">
        <v>1</v>
      </c>
      <c r="P1629" s="651">
        <v>6851.7</v>
      </c>
      <c r="Q1629" s="666">
        <v>1</v>
      </c>
      <c r="R1629" s="650">
        <v>9</v>
      </c>
      <c r="S1629" s="666">
        <v>1</v>
      </c>
      <c r="T1629" s="731">
        <v>1</v>
      </c>
      <c r="U1629" s="689">
        <v>1</v>
      </c>
    </row>
    <row r="1630" spans="1:21" ht="14.4" customHeight="1" x14ac:dyDescent="0.3">
      <c r="A1630" s="649">
        <v>4</v>
      </c>
      <c r="B1630" s="650" t="s">
        <v>3038</v>
      </c>
      <c r="C1630" s="650">
        <v>89301042</v>
      </c>
      <c r="D1630" s="729" t="s">
        <v>5236</v>
      </c>
      <c r="E1630" s="730" t="s">
        <v>3407</v>
      </c>
      <c r="F1630" s="650" t="s">
        <v>3365</v>
      </c>
      <c r="G1630" s="650" t="s">
        <v>3823</v>
      </c>
      <c r="H1630" s="650" t="s">
        <v>597</v>
      </c>
      <c r="I1630" s="650" t="s">
        <v>4121</v>
      </c>
      <c r="J1630" s="650" t="s">
        <v>4122</v>
      </c>
      <c r="K1630" s="650" t="s">
        <v>3688</v>
      </c>
      <c r="L1630" s="651">
        <v>556.46</v>
      </c>
      <c r="M1630" s="651">
        <v>556.46</v>
      </c>
      <c r="N1630" s="650">
        <v>1</v>
      </c>
      <c r="O1630" s="731">
        <v>1</v>
      </c>
      <c r="P1630" s="651">
        <v>556.46</v>
      </c>
      <c r="Q1630" s="666">
        <v>1</v>
      </c>
      <c r="R1630" s="650">
        <v>1</v>
      </c>
      <c r="S1630" s="666">
        <v>1</v>
      </c>
      <c r="T1630" s="731">
        <v>1</v>
      </c>
      <c r="U1630" s="689">
        <v>1</v>
      </c>
    </row>
    <row r="1631" spans="1:21" ht="14.4" customHeight="1" x14ac:dyDescent="0.3">
      <c r="A1631" s="649">
        <v>4</v>
      </c>
      <c r="B1631" s="650" t="s">
        <v>3038</v>
      </c>
      <c r="C1631" s="650">
        <v>89301042</v>
      </c>
      <c r="D1631" s="729" t="s">
        <v>5236</v>
      </c>
      <c r="E1631" s="730" t="s">
        <v>3407</v>
      </c>
      <c r="F1631" s="650" t="s">
        <v>3365</v>
      </c>
      <c r="G1631" s="650" t="s">
        <v>3823</v>
      </c>
      <c r="H1631" s="650" t="s">
        <v>597</v>
      </c>
      <c r="I1631" s="650" t="s">
        <v>5040</v>
      </c>
      <c r="J1631" s="650" t="s">
        <v>5041</v>
      </c>
      <c r="K1631" s="650" t="s">
        <v>5042</v>
      </c>
      <c r="L1631" s="651">
        <v>2808.7</v>
      </c>
      <c r="M1631" s="651">
        <v>5617.4</v>
      </c>
      <c r="N1631" s="650">
        <v>2</v>
      </c>
      <c r="O1631" s="731">
        <v>1</v>
      </c>
      <c r="P1631" s="651">
        <v>5617.4</v>
      </c>
      <c r="Q1631" s="666">
        <v>1</v>
      </c>
      <c r="R1631" s="650">
        <v>2</v>
      </c>
      <c r="S1631" s="666">
        <v>1</v>
      </c>
      <c r="T1631" s="731">
        <v>1</v>
      </c>
      <c r="U1631" s="689">
        <v>1</v>
      </c>
    </row>
    <row r="1632" spans="1:21" ht="14.4" customHeight="1" x14ac:dyDescent="0.3">
      <c r="A1632" s="649">
        <v>4</v>
      </c>
      <c r="B1632" s="650" t="s">
        <v>3038</v>
      </c>
      <c r="C1632" s="650">
        <v>89301042</v>
      </c>
      <c r="D1632" s="729" t="s">
        <v>5236</v>
      </c>
      <c r="E1632" s="730" t="s">
        <v>3407</v>
      </c>
      <c r="F1632" s="650" t="s">
        <v>3365</v>
      </c>
      <c r="G1632" s="650" t="s">
        <v>3823</v>
      </c>
      <c r="H1632" s="650" t="s">
        <v>597</v>
      </c>
      <c r="I1632" s="650" t="s">
        <v>4440</v>
      </c>
      <c r="J1632" s="650" t="s">
        <v>4441</v>
      </c>
      <c r="K1632" s="650" t="s">
        <v>4442</v>
      </c>
      <c r="L1632" s="651">
        <v>611.45000000000005</v>
      </c>
      <c r="M1632" s="651">
        <v>2445.8000000000002</v>
      </c>
      <c r="N1632" s="650">
        <v>4</v>
      </c>
      <c r="O1632" s="731">
        <v>1</v>
      </c>
      <c r="P1632" s="651">
        <v>2445.8000000000002</v>
      </c>
      <c r="Q1632" s="666">
        <v>1</v>
      </c>
      <c r="R1632" s="650">
        <v>4</v>
      </c>
      <c r="S1632" s="666">
        <v>1</v>
      </c>
      <c r="T1632" s="731">
        <v>1</v>
      </c>
      <c r="U1632" s="689">
        <v>1</v>
      </c>
    </row>
    <row r="1633" spans="1:21" ht="14.4" customHeight="1" x14ac:dyDescent="0.3">
      <c r="A1633" s="649">
        <v>4</v>
      </c>
      <c r="B1633" s="650" t="s">
        <v>3038</v>
      </c>
      <c r="C1633" s="650">
        <v>89301042</v>
      </c>
      <c r="D1633" s="729" t="s">
        <v>5236</v>
      </c>
      <c r="E1633" s="730" t="s">
        <v>3407</v>
      </c>
      <c r="F1633" s="650" t="s">
        <v>3365</v>
      </c>
      <c r="G1633" s="650" t="s">
        <v>3823</v>
      </c>
      <c r="H1633" s="650" t="s">
        <v>597</v>
      </c>
      <c r="I1633" s="650" t="s">
        <v>4443</v>
      </c>
      <c r="J1633" s="650" t="s">
        <v>4444</v>
      </c>
      <c r="K1633" s="650" t="s">
        <v>4445</v>
      </c>
      <c r="L1633" s="651">
        <v>2284</v>
      </c>
      <c r="M1633" s="651">
        <v>4568</v>
      </c>
      <c r="N1633" s="650">
        <v>2</v>
      </c>
      <c r="O1633" s="731">
        <v>1</v>
      </c>
      <c r="P1633" s="651">
        <v>4568</v>
      </c>
      <c r="Q1633" s="666">
        <v>1</v>
      </c>
      <c r="R1633" s="650">
        <v>2</v>
      </c>
      <c r="S1633" s="666">
        <v>1</v>
      </c>
      <c r="T1633" s="731">
        <v>1</v>
      </c>
      <c r="U1633" s="689">
        <v>1</v>
      </c>
    </row>
    <row r="1634" spans="1:21" ht="14.4" customHeight="1" x14ac:dyDescent="0.3">
      <c r="A1634" s="649">
        <v>4</v>
      </c>
      <c r="B1634" s="650" t="s">
        <v>3038</v>
      </c>
      <c r="C1634" s="650">
        <v>89301042</v>
      </c>
      <c r="D1634" s="729" t="s">
        <v>5236</v>
      </c>
      <c r="E1634" s="730" t="s">
        <v>3407</v>
      </c>
      <c r="F1634" s="650" t="s">
        <v>3365</v>
      </c>
      <c r="G1634" s="650" t="s">
        <v>3823</v>
      </c>
      <c r="H1634" s="650" t="s">
        <v>597</v>
      </c>
      <c r="I1634" s="650" t="s">
        <v>4166</v>
      </c>
      <c r="J1634" s="650" t="s">
        <v>3944</v>
      </c>
      <c r="K1634" s="650" t="s">
        <v>4167</v>
      </c>
      <c r="L1634" s="651">
        <v>1954.7</v>
      </c>
      <c r="M1634" s="651">
        <v>5864.1</v>
      </c>
      <c r="N1634" s="650">
        <v>3</v>
      </c>
      <c r="O1634" s="731">
        <v>1</v>
      </c>
      <c r="P1634" s="651">
        <v>5864.1</v>
      </c>
      <c r="Q1634" s="666">
        <v>1</v>
      </c>
      <c r="R1634" s="650">
        <v>3</v>
      </c>
      <c r="S1634" s="666">
        <v>1</v>
      </c>
      <c r="T1634" s="731">
        <v>1</v>
      </c>
      <c r="U1634" s="689">
        <v>1</v>
      </c>
    </row>
    <row r="1635" spans="1:21" ht="14.4" customHeight="1" x14ac:dyDescent="0.3">
      <c r="A1635" s="649">
        <v>4</v>
      </c>
      <c r="B1635" s="650" t="s">
        <v>3038</v>
      </c>
      <c r="C1635" s="650">
        <v>89301042</v>
      </c>
      <c r="D1635" s="729" t="s">
        <v>5236</v>
      </c>
      <c r="E1635" s="730" t="s">
        <v>3408</v>
      </c>
      <c r="F1635" s="650" t="s">
        <v>3363</v>
      </c>
      <c r="G1635" s="650" t="s">
        <v>4980</v>
      </c>
      <c r="H1635" s="650" t="s">
        <v>597</v>
      </c>
      <c r="I1635" s="650" t="s">
        <v>4981</v>
      </c>
      <c r="J1635" s="650" t="s">
        <v>4982</v>
      </c>
      <c r="K1635" s="650" t="s">
        <v>951</v>
      </c>
      <c r="L1635" s="651">
        <v>95.25</v>
      </c>
      <c r="M1635" s="651">
        <v>95.25</v>
      </c>
      <c r="N1635" s="650">
        <v>1</v>
      </c>
      <c r="O1635" s="731">
        <v>0.5</v>
      </c>
      <c r="P1635" s="651"/>
      <c r="Q1635" s="666">
        <v>0</v>
      </c>
      <c r="R1635" s="650"/>
      <c r="S1635" s="666">
        <v>0</v>
      </c>
      <c r="T1635" s="731"/>
      <c r="U1635" s="689">
        <v>0</v>
      </c>
    </row>
    <row r="1636" spans="1:21" ht="14.4" customHeight="1" x14ac:dyDescent="0.3">
      <c r="A1636" s="649">
        <v>4</v>
      </c>
      <c r="B1636" s="650" t="s">
        <v>3038</v>
      </c>
      <c r="C1636" s="650">
        <v>89301042</v>
      </c>
      <c r="D1636" s="729" t="s">
        <v>5236</v>
      </c>
      <c r="E1636" s="730" t="s">
        <v>3408</v>
      </c>
      <c r="F1636" s="650" t="s">
        <v>3363</v>
      </c>
      <c r="G1636" s="650" t="s">
        <v>4980</v>
      </c>
      <c r="H1636" s="650" t="s">
        <v>597</v>
      </c>
      <c r="I1636" s="650" t="s">
        <v>1729</v>
      </c>
      <c r="J1636" s="650" t="s">
        <v>4982</v>
      </c>
      <c r="K1636" s="650" t="s">
        <v>5043</v>
      </c>
      <c r="L1636" s="651">
        <v>47.63</v>
      </c>
      <c r="M1636" s="651">
        <v>47.63</v>
      </c>
      <c r="N1636" s="650">
        <v>1</v>
      </c>
      <c r="O1636" s="731">
        <v>1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4</v>
      </c>
      <c r="B1637" s="650" t="s">
        <v>3038</v>
      </c>
      <c r="C1637" s="650">
        <v>89301042</v>
      </c>
      <c r="D1637" s="729" t="s">
        <v>5236</v>
      </c>
      <c r="E1637" s="730" t="s">
        <v>3408</v>
      </c>
      <c r="F1637" s="650" t="s">
        <v>3363</v>
      </c>
      <c r="G1637" s="650" t="s">
        <v>4980</v>
      </c>
      <c r="H1637" s="650" t="s">
        <v>597</v>
      </c>
      <c r="I1637" s="650" t="s">
        <v>5044</v>
      </c>
      <c r="J1637" s="650" t="s">
        <v>4982</v>
      </c>
      <c r="K1637" s="650" t="s">
        <v>5043</v>
      </c>
      <c r="L1637" s="651">
        <v>47.63</v>
      </c>
      <c r="M1637" s="651">
        <v>47.63</v>
      </c>
      <c r="N1637" s="650">
        <v>1</v>
      </c>
      <c r="O1637" s="731">
        <v>0.5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4</v>
      </c>
      <c r="B1638" s="650" t="s">
        <v>3038</v>
      </c>
      <c r="C1638" s="650">
        <v>89301042</v>
      </c>
      <c r="D1638" s="729" t="s">
        <v>5236</v>
      </c>
      <c r="E1638" s="730" t="s">
        <v>3408</v>
      </c>
      <c r="F1638" s="650" t="s">
        <v>3363</v>
      </c>
      <c r="G1638" s="650" t="s">
        <v>3625</v>
      </c>
      <c r="H1638" s="650" t="s">
        <v>597</v>
      </c>
      <c r="I1638" s="650" t="s">
        <v>5045</v>
      </c>
      <c r="J1638" s="650" t="s">
        <v>961</v>
      </c>
      <c r="K1638" s="650" t="s">
        <v>962</v>
      </c>
      <c r="L1638" s="651">
        <v>0</v>
      </c>
      <c r="M1638" s="651">
        <v>0</v>
      </c>
      <c r="N1638" s="650">
        <v>1</v>
      </c>
      <c r="O1638" s="731">
        <v>0.5</v>
      </c>
      <c r="P1638" s="651"/>
      <c r="Q1638" s="666"/>
      <c r="R1638" s="650"/>
      <c r="S1638" s="666">
        <v>0</v>
      </c>
      <c r="T1638" s="731"/>
      <c r="U1638" s="689">
        <v>0</v>
      </c>
    </row>
    <row r="1639" spans="1:21" ht="14.4" customHeight="1" x14ac:dyDescent="0.3">
      <c r="A1639" s="649">
        <v>4</v>
      </c>
      <c r="B1639" s="650" t="s">
        <v>3038</v>
      </c>
      <c r="C1639" s="650">
        <v>89301042</v>
      </c>
      <c r="D1639" s="729" t="s">
        <v>5236</v>
      </c>
      <c r="E1639" s="730" t="s">
        <v>3408</v>
      </c>
      <c r="F1639" s="650" t="s">
        <v>3363</v>
      </c>
      <c r="G1639" s="650" t="s">
        <v>4610</v>
      </c>
      <c r="H1639" s="650" t="s">
        <v>597</v>
      </c>
      <c r="I1639" s="650" t="s">
        <v>5046</v>
      </c>
      <c r="J1639" s="650" t="s">
        <v>5047</v>
      </c>
      <c r="K1639" s="650" t="s">
        <v>3641</v>
      </c>
      <c r="L1639" s="651">
        <v>391.77</v>
      </c>
      <c r="M1639" s="651">
        <v>391.77</v>
      </c>
      <c r="N1639" s="650">
        <v>1</v>
      </c>
      <c r="O1639" s="731">
        <v>0.5</v>
      </c>
      <c r="P1639" s="651"/>
      <c r="Q1639" s="666">
        <v>0</v>
      </c>
      <c r="R1639" s="650"/>
      <c r="S1639" s="666">
        <v>0</v>
      </c>
      <c r="T1639" s="731"/>
      <c r="U1639" s="689">
        <v>0</v>
      </c>
    </row>
    <row r="1640" spans="1:21" ht="14.4" customHeight="1" x14ac:dyDescent="0.3">
      <c r="A1640" s="649">
        <v>4</v>
      </c>
      <c r="B1640" s="650" t="s">
        <v>3038</v>
      </c>
      <c r="C1640" s="650">
        <v>89301042</v>
      </c>
      <c r="D1640" s="729" t="s">
        <v>5236</v>
      </c>
      <c r="E1640" s="730" t="s">
        <v>3408</v>
      </c>
      <c r="F1640" s="650" t="s">
        <v>3363</v>
      </c>
      <c r="G1640" s="650" t="s">
        <v>4699</v>
      </c>
      <c r="H1640" s="650" t="s">
        <v>597</v>
      </c>
      <c r="I1640" s="650" t="s">
        <v>5048</v>
      </c>
      <c r="J1640" s="650" t="s">
        <v>5049</v>
      </c>
      <c r="K1640" s="650" t="s">
        <v>1313</v>
      </c>
      <c r="L1640" s="651">
        <v>89.77</v>
      </c>
      <c r="M1640" s="651">
        <v>179.54</v>
      </c>
      <c r="N1640" s="650">
        <v>2</v>
      </c>
      <c r="O1640" s="731">
        <v>1</v>
      </c>
      <c r="P1640" s="651"/>
      <c r="Q1640" s="666">
        <v>0</v>
      </c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4</v>
      </c>
      <c r="B1641" s="650" t="s">
        <v>3038</v>
      </c>
      <c r="C1641" s="650">
        <v>89301042</v>
      </c>
      <c r="D1641" s="729" t="s">
        <v>5236</v>
      </c>
      <c r="E1641" s="730" t="s">
        <v>3408</v>
      </c>
      <c r="F1641" s="650" t="s">
        <v>3363</v>
      </c>
      <c r="G1641" s="650" t="s">
        <v>3520</v>
      </c>
      <c r="H1641" s="650" t="s">
        <v>597</v>
      </c>
      <c r="I1641" s="650" t="s">
        <v>5050</v>
      </c>
      <c r="J1641" s="650" t="s">
        <v>3744</v>
      </c>
      <c r="K1641" s="650" t="s">
        <v>3209</v>
      </c>
      <c r="L1641" s="651">
        <v>69.86</v>
      </c>
      <c r="M1641" s="651">
        <v>279.44</v>
      </c>
      <c r="N1641" s="650">
        <v>4</v>
      </c>
      <c r="O1641" s="731">
        <v>2</v>
      </c>
      <c r="P1641" s="651">
        <v>69.86</v>
      </c>
      <c r="Q1641" s="666">
        <v>0.25</v>
      </c>
      <c r="R1641" s="650">
        <v>1</v>
      </c>
      <c r="S1641" s="666">
        <v>0.25</v>
      </c>
      <c r="T1641" s="731">
        <v>0.5</v>
      </c>
      <c r="U1641" s="689">
        <v>0.25</v>
      </c>
    </row>
    <row r="1642" spans="1:21" ht="14.4" customHeight="1" x14ac:dyDescent="0.3">
      <c r="A1642" s="649">
        <v>4</v>
      </c>
      <c r="B1642" s="650" t="s">
        <v>3038</v>
      </c>
      <c r="C1642" s="650">
        <v>89301042</v>
      </c>
      <c r="D1642" s="729" t="s">
        <v>5236</v>
      </c>
      <c r="E1642" s="730" t="s">
        <v>3408</v>
      </c>
      <c r="F1642" s="650" t="s">
        <v>3363</v>
      </c>
      <c r="G1642" s="650" t="s">
        <v>4270</v>
      </c>
      <c r="H1642" s="650" t="s">
        <v>597</v>
      </c>
      <c r="I1642" s="650" t="s">
        <v>697</v>
      </c>
      <c r="J1642" s="650" t="s">
        <v>5051</v>
      </c>
      <c r="K1642" s="650" t="s">
        <v>3478</v>
      </c>
      <c r="L1642" s="651">
        <v>14.2</v>
      </c>
      <c r="M1642" s="651">
        <v>14.2</v>
      </c>
      <c r="N1642" s="650">
        <v>1</v>
      </c>
      <c r="O1642" s="731">
        <v>0.5</v>
      </c>
      <c r="P1642" s="651">
        <v>14.2</v>
      </c>
      <c r="Q1642" s="666">
        <v>1</v>
      </c>
      <c r="R1642" s="650">
        <v>1</v>
      </c>
      <c r="S1642" s="666">
        <v>1</v>
      </c>
      <c r="T1642" s="731">
        <v>0.5</v>
      </c>
      <c r="U1642" s="689">
        <v>1</v>
      </c>
    </row>
    <row r="1643" spans="1:21" ht="14.4" customHeight="1" x14ac:dyDescent="0.3">
      <c r="A1643" s="649">
        <v>4</v>
      </c>
      <c r="B1643" s="650" t="s">
        <v>3038</v>
      </c>
      <c r="C1643" s="650">
        <v>89301042</v>
      </c>
      <c r="D1643" s="729" t="s">
        <v>5236</v>
      </c>
      <c r="E1643" s="730" t="s">
        <v>3408</v>
      </c>
      <c r="F1643" s="650" t="s">
        <v>3363</v>
      </c>
      <c r="G1643" s="650" t="s">
        <v>4277</v>
      </c>
      <c r="H1643" s="650" t="s">
        <v>597</v>
      </c>
      <c r="I1643" s="650" t="s">
        <v>5052</v>
      </c>
      <c r="J1643" s="650" t="s">
        <v>5053</v>
      </c>
      <c r="K1643" s="650" t="s">
        <v>5054</v>
      </c>
      <c r="L1643" s="651">
        <v>0</v>
      </c>
      <c r="M1643" s="651">
        <v>0</v>
      </c>
      <c r="N1643" s="650">
        <v>1</v>
      </c>
      <c r="O1643" s="731">
        <v>0.5</v>
      </c>
      <c r="P1643" s="651"/>
      <c r="Q1643" s="666"/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4</v>
      </c>
      <c r="B1644" s="650" t="s">
        <v>3038</v>
      </c>
      <c r="C1644" s="650">
        <v>89301042</v>
      </c>
      <c r="D1644" s="729" t="s">
        <v>5236</v>
      </c>
      <c r="E1644" s="730" t="s">
        <v>3408</v>
      </c>
      <c r="F1644" s="650" t="s">
        <v>3363</v>
      </c>
      <c r="G1644" s="650" t="s">
        <v>4277</v>
      </c>
      <c r="H1644" s="650" t="s">
        <v>597</v>
      </c>
      <c r="I1644" s="650" t="s">
        <v>5055</v>
      </c>
      <c r="J1644" s="650" t="s">
        <v>5053</v>
      </c>
      <c r="K1644" s="650" t="s">
        <v>5056</v>
      </c>
      <c r="L1644" s="651">
        <v>201.75</v>
      </c>
      <c r="M1644" s="651">
        <v>1008.75</v>
      </c>
      <c r="N1644" s="650">
        <v>5</v>
      </c>
      <c r="O1644" s="731">
        <v>2</v>
      </c>
      <c r="P1644" s="651"/>
      <c r="Q1644" s="666">
        <v>0</v>
      </c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4</v>
      </c>
      <c r="B1645" s="650" t="s">
        <v>3038</v>
      </c>
      <c r="C1645" s="650">
        <v>89301042</v>
      </c>
      <c r="D1645" s="729" t="s">
        <v>5236</v>
      </c>
      <c r="E1645" s="730" t="s">
        <v>3408</v>
      </c>
      <c r="F1645" s="650" t="s">
        <v>3363</v>
      </c>
      <c r="G1645" s="650" t="s">
        <v>4277</v>
      </c>
      <c r="H1645" s="650" t="s">
        <v>597</v>
      </c>
      <c r="I1645" s="650" t="s">
        <v>5057</v>
      </c>
      <c r="J1645" s="650" t="s">
        <v>5058</v>
      </c>
      <c r="K1645" s="650" t="s">
        <v>5059</v>
      </c>
      <c r="L1645" s="651">
        <v>0</v>
      </c>
      <c r="M1645" s="651">
        <v>0</v>
      </c>
      <c r="N1645" s="650">
        <v>1</v>
      </c>
      <c r="O1645" s="731">
        <v>1</v>
      </c>
      <c r="P1645" s="651"/>
      <c r="Q1645" s="666"/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4</v>
      </c>
      <c r="B1646" s="650" t="s">
        <v>3038</v>
      </c>
      <c r="C1646" s="650">
        <v>89301042</v>
      </c>
      <c r="D1646" s="729" t="s">
        <v>5236</v>
      </c>
      <c r="E1646" s="730" t="s">
        <v>3408</v>
      </c>
      <c r="F1646" s="650" t="s">
        <v>3363</v>
      </c>
      <c r="G1646" s="650" t="s">
        <v>3633</v>
      </c>
      <c r="H1646" s="650" t="s">
        <v>597</v>
      </c>
      <c r="I1646" s="650" t="s">
        <v>1808</v>
      </c>
      <c r="J1646" s="650" t="s">
        <v>1809</v>
      </c>
      <c r="K1646" s="650" t="s">
        <v>3634</v>
      </c>
      <c r="L1646" s="651">
        <v>163.9</v>
      </c>
      <c r="M1646" s="651">
        <v>655.6</v>
      </c>
      <c r="N1646" s="650">
        <v>4</v>
      </c>
      <c r="O1646" s="731">
        <v>1</v>
      </c>
      <c r="P1646" s="651"/>
      <c r="Q1646" s="666">
        <v>0</v>
      </c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4</v>
      </c>
      <c r="B1647" s="650" t="s">
        <v>3038</v>
      </c>
      <c r="C1647" s="650">
        <v>89301042</v>
      </c>
      <c r="D1647" s="729" t="s">
        <v>5236</v>
      </c>
      <c r="E1647" s="730" t="s">
        <v>3408</v>
      </c>
      <c r="F1647" s="650" t="s">
        <v>3363</v>
      </c>
      <c r="G1647" s="650" t="s">
        <v>5060</v>
      </c>
      <c r="H1647" s="650" t="s">
        <v>597</v>
      </c>
      <c r="I1647" s="650" t="s">
        <v>5061</v>
      </c>
      <c r="J1647" s="650" t="s">
        <v>5062</v>
      </c>
      <c r="K1647" s="650" t="s">
        <v>1163</v>
      </c>
      <c r="L1647" s="651">
        <v>5058.3999999999996</v>
      </c>
      <c r="M1647" s="651">
        <v>5058.3999999999996</v>
      </c>
      <c r="N1647" s="650">
        <v>1</v>
      </c>
      <c r="O1647" s="731">
        <v>1</v>
      </c>
      <c r="P1647" s="651"/>
      <c r="Q1647" s="666">
        <v>0</v>
      </c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4</v>
      </c>
      <c r="B1648" s="650" t="s">
        <v>3038</v>
      </c>
      <c r="C1648" s="650">
        <v>89301042</v>
      </c>
      <c r="D1648" s="729" t="s">
        <v>5236</v>
      </c>
      <c r="E1648" s="730" t="s">
        <v>3408</v>
      </c>
      <c r="F1648" s="650" t="s">
        <v>3363</v>
      </c>
      <c r="G1648" s="650" t="s">
        <v>5060</v>
      </c>
      <c r="H1648" s="650" t="s">
        <v>597</v>
      </c>
      <c r="I1648" s="650" t="s">
        <v>5063</v>
      </c>
      <c r="J1648" s="650" t="s">
        <v>5062</v>
      </c>
      <c r="K1648" s="650" t="s">
        <v>1163</v>
      </c>
      <c r="L1648" s="651">
        <v>5058.3999999999996</v>
      </c>
      <c r="M1648" s="651">
        <v>15175.199999999999</v>
      </c>
      <c r="N1648" s="650">
        <v>3</v>
      </c>
      <c r="O1648" s="731">
        <v>1</v>
      </c>
      <c r="P1648" s="651"/>
      <c r="Q1648" s="666">
        <v>0</v>
      </c>
      <c r="R1648" s="650"/>
      <c r="S1648" s="666">
        <v>0</v>
      </c>
      <c r="T1648" s="731"/>
      <c r="U1648" s="689">
        <v>0</v>
      </c>
    </row>
    <row r="1649" spans="1:21" ht="14.4" customHeight="1" x14ac:dyDescent="0.3">
      <c r="A1649" s="649">
        <v>4</v>
      </c>
      <c r="B1649" s="650" t="s">
        <v>3038</v>
      </c>
      <c r="C1649" s="650">
        <v>89301042</v>
      </c>
      <c r="D1649" s="729" t="s">
        <v>5236</v>
      </c>
      <c r="E1649" s="730" t="s">
        <v>3408</v>
      </c>
      <c r="F1649" s="650" t="s">
        <v>3363</v>
      </c>
      <c r="G1649" s="650" t="s">
        <v>3583</v>
      </c>
      <c r="H1649" s="650" t="s">
        <v>597</v>
      </c>
      <c r="I1649" s="650" t="s">
        <v>5064</v>
      </c>
      <c r="J1649" s="650" t="s">
        <v>5065</v>
      </c>
      <c r="K1649" s="650" t="s">
        <v>5066</v>
      </c>
      <c r="L1649" s="651">
        <v>0</v>
      </c>
      <c r="M1649" s="651">
        <v>0</v>
      </c>
      <c r="N1649" s="650">
        <v>1</v>
      </c>
      <c r="O1649" s="731">
        <v>0.5</v>
      </c>
      <c r="P1649" s="651"/>
      <c r="Q1649" s="666"/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4</v>
      </c>
      <c r="B1650" s="650" t="s">
        <v>3038</v>
      </c>
      <c r="C1650" s="650">
        <v>89301042</v>
      </c>
      <c r="D1650" s="729" t="s">
        <v>5236</v>
      </c>
      <c r="E1650" s="730" t="s">
        <v>3408</v>
      </c>
      <c r="F1650" s="650" t="s">
        <v>3363</v>
      </c>
      <c r="G1650" s="650" t="s">
        <v>3583</v>
      </c>
      <c r="H1650" s="650" t="s">
        <v>597</v>
      </c>
      <c r="I1650" s="650" t="s">
        <v>5067</v>
      </c>
      <c r="J1650" s="650" t="s">
        <v>5065</v>
      </c>
      <c r="K1650" s="650" t="s">
        <v>5068</v>
      </c>
      <c r="L1650" s="651">
        <v>0</v>
      </c>
      <c r="M1650" s="651">
        <v>0</v>
      </c>
      <c r="N1650" s="650">
        <v>2</v>
      </c>
      <c r="O1650" s="731">
        <v>0.5</v>
      </c>
      <c r="P1650" s="651"/>
      <c r="Q1650" s="666"/>
      <c r="R1650" s="650"/>
      <c r="S1650" s="666">
        <v>0</v>
      </c>
      <c r="T1650" s="731"/>
      <c r="U1650" s="689">
        <v>0</v>
      </c>
    </row>
    <row r="1651" spans="1:21" ht="14.4" customHeight="1" x14ac:dyDescent="0.3">
      <c r="A1651" s="649">
        <v>4</v>
      </c>
      <c r="B1651" s="650" t="s">
        <v>3038</v>
      </c>
      <c r="C1651" s="650">
        <v>89301042</v>
      </c>
      <c r="D1651" s="729" t="s">
        <v>5236</v>
      </c>
      <c r="E1651" s="730" t="s">
        <v>3408</v>
      </c>
      <c r="F1651" s="650" t="s">
        <v>3363</v>
      </c>
      <c r="G1651" s="650" t="s">
        <v>3583</v>
      </c>
      <c r="H1651" s="650" t="s">
        <v>597</v>
      </c>
      <c r="I1651" s="650" t="s">
        <v>5069</v>
      </c>
      <c r="J1651" s="650" t="s">
        <v>5070</v>
      </c>
      <c r="K1651" s="650" t="s">
        <v>3662</v>
      </c>
      <c r="L1651" s="651">
        <v>198.04</v>
      </c>
      <c r="M1651" s="651">
        <v>198.04</v>
      </c>
      <c r="N1651" s="650">
        <v>1</v>
      </c>
      <c r="O1651" s="731">
        <v>0.5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4</v>
      </c>
      <c r="B1652" s="650" t="s">
        <v>3038</v>
      </c>
      <c r="C1652" s="650">
        <v>89301042</v>
      </c>
      <c r="D1652" s="729" t="s">
        <v>5236</v>
      </c>
      <c r="E1652" s="730" t="s">
        <v>3408</v>
      </c>
      <c r="F1652" s="650" t="s">
        <v>3363</v>
      </c>
      <c r="G1652" s="650" t="s">
        <v>4316</v>
      </c>
      <c r="H1652" s="650" t="s">
        <v>597</v>
      </c>
      <c r="I1652" s="650" t="s">
        <v>4317</v>
      </c>
      <c r="J1652" s="650" t="s">
        <v>4318</v>
      </c>
      <c r="K1652" s="650" t="s">
        <v>4319</v>
      </c>
      <c r="L1652" s="651">
        <v>108.98</v>
      </c>
      <c r="M1652" s="651">
        <v>980.82</v>
      </c>
      <c r="N1652" s="650">
        <v>9</v>
      </c>
      <c r="O1652" s="731">
        <v>3</v>
      </c>
      <c r="P1652" s="651"/>
      <c r="Q1652" s="666">
        <v>0</v>
      </c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4</v>
      </c>
      <c r="B1653" s="650" t="s">
        <v>3038</v>
      </c>
      <c r="C1653" s="650">
        <v>89301042</v>
      </c>
      <c r="D1653" s="729" t="s">
        <v>5236</v>
      </c>
      <c r="E1653" s="730" t="s">
        <v>3408</v>
      </c>
      <c r="F1653" s="650" t="s">
        <v>3363</v>
      </c>
      <c r="G1653" s="650" t="s">
        <v>5071</v>
      </c>
      <c r="H1653" s="650" t="s">
        <v>1281</v>
      </c>
      <c r="I1653" s="650" t="s">
        <v>2683</v>
      </c>
      <c r="J1653" s="650" t="s">
        <v>2684</v>
      </c>
      <c r="K1653" s="650" t="s">
        <v>2281</v>
      </c>
      <c r="L1653" s="651">
        <v>38.130000000000003</v>
      </c>
      <c r="M1653" s="651">
        <v>76.260000000000005</v>
      </c>
      <c r="N1653" s="650">
        <v>2</v>
      </c>
      <c r="O1653" s="731">
        <v>0.5</v>
      </c>
      <c r="P1653" s="651">
        <v>76.260000000000005</v>
      </c>
      <c r="Q1653" s="666">
        <v>1</v>
      </c>
      <c r="R1653" s="650">
        <v>2</v>
      </c>
      <c r="S1653" s="666">
        <v>1</v>
      </c>
      <c r="T1653" s="731">
        <v>0.5</v>
      </c>
      <c r="U1653" s="689">
        <v>1</v>
      </c>
    </row>
    <row r="1654" spans="1:21" ht="14.4" customHeight="1" x14ac:dyDescent="0.3">
      <c r="A1654" s="649">
        <v>4</v>
      </c>
      <c r="B1654" s="650" t="s">
        <v>3038</v>
      </c>
      <c r="C1654" s="650">
        <v>89301042</v>
      </c>
      <c r="D1654" s="729" t="s">
        <v>5236</v>
      </c>
      <c r="E1654" s="730" t="s">
        <v>3408</v>
      </c>
      <c r="F1654" s="650" t="s">
        <v>3363</v>
      </c>
      <c r="G1654" s="650" t="s">
        <v>5071</v>
      </c>
      <c r="H1654" s="650" t="s">
        <v>597</v>
      </c>
      <c r="I1654" s="650" t="s">
        <v>5072</v>
      </c>
      <c r="J1654" s="650" t="s">
        <v>2684</v>
      </c>
      <c r="K1654" s="650" t="s">
        <v>5007</v>
      </c>
      <c r="L1654" s="651">
        <v>0</v>
      </c>
      <c r="M1654" s="651">
        <v>0</v>
      </c>
      <c r="N1654" s="650">
        <v>1</v>
      </c>
      <c r="O1654" s="731">
        <v>0.5</v>
      </c>
      <c r="P1654" s="651"/>
      <c r="Q1654" s="666"/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4</v>
      </c>
      <c r="B1655" s="650" t="s">
        <v>3038</v>
      </c>
      <c r="C1655" s="650">
        <v>89301042</v>
      </c>
      <c r="D1655" s="729" t="s">
        <v>5236</v>
      </c>
      <c r="E1655" s="730" t="s">
        <v>3408</v>
      </c>
      <c r="F1655" s="650" t="s">
        <v>3363</v>
      </c>
      <c r="G1655" s="650" t="s">
        <v>3530</v>
      </c>
      <c r="H1655" s="650" t="s">
        <v>597</v>
      </c>
      <c r="I1655" s="650" t="s">
        <v>5073</v>
      </c>
      <c r="J1655" s="650" t="s">
        <v>1777</v>
      </c>
      <c r="K1655" s="650" t="s">
        <v>5074</v>
      </c>
      <c r="L1655" s="651">
        <v>83.56</v>
      </c>
      <c r="M1655" s="651">
        <v>250.68</v>
      </c>
      <c r="N1655" s="650">
        <v>3</v>
      </c>
      <c r="O1655" s="731">
        <v>1.5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4</v>
      </c>
      <c r="B1656" s="650" t="s">
        <v>3038</v>
      </c>
      <c r="C1656" s="650">
        <v>89301042</v>
      </c>
      <c r="D1656" s="729" t="s">
        <v>5236</v>
      </c>
      <c r="E1656" s="730" t="s">
        <v>3408</v>
      </c>
      <c r="F1656" s="650" t="s">
        <v>3363</v>
      </c>
      <c r="G1656" s="650" t="s">
        <v>3667</v>
      </c>
      <c r="H1656" s="650" t="s">
        <v>597</v>
      </c>
      <c r="I1656" s="650" t="s">
        <v>3668</v>
      </c>
      <c r="J1656" s="650" t="s">
        <v>3669</v>
      </c>
      <c r="K1656" s="650" t="s">
        <v>3670</v>
      </c>
      <c r="L1656" s="651">
        <v>0</v>
      </c>
      <c r="M1656" s="651">
        <v>0</v>
      </c>
      <c r="N1656" s="650">
        <v>1</v>
      </c>
      <c r="O1656" s="731">
        <v>0.5</v>
      </c>
      <c r="P1656" s="651">
        <v>0</v>
      </c>
      <c r="Q1656" s="666"/>
      <c r="R1656" s="650">
        <v>1</v>
      </c>
      <c r="S1656" s="666">
        <v>1</v>
      </c>
      <c r="T1656" s="731">
        <v>0.5</v>
      </c>
      <c r="U1656" s="689">
        <v>1</v>
      </c>
    </row>
    <row r="1657" spans="1:21" ht="14.4" customHeight="1" x14ac:dyDescent="0.3">
      <c r="A1657" s="649">
        <v>4</v>
      </c>
      <c r="B1657" s="650" t="s">
        <v>3038</v>
      </c>
      <c r="C1657" s="650">
        <v>89301042</v>
      </c>
      <c r="D1657" s="729" t="s">
        <v>5236</v>
      </c>
      <c r="E1657" s="730" t="s">
        <v>3408</v>
      </c>
      <c r="F1657" s="650" t="s">
        <v>3363</v>
      </c>
      <c r="G1657" s="650" t="s">
        <v>3667</v>
      </c>
      <c r="H1657" s="650" t="s">
        <v>597</v>
      </c>
      <c r="I1657" s="650" t="s">
        <v>5075</v>
      </c>
      <c r="J1657" s="650" t="s">
        <v>3669</v>
      </c>
      <c r="K1657" s="650" t="s">
        <v>5076</v>
      </c>
      <c r="L1657" s="651">
        <v>137.33000000000001</v>
      </c>
      <c r="M1657" s="651">
        <v>274.66000000000003</v>
      </c>
      <c r="N1657" s="650">
        <v>2</v>
      </c>
      <c r="O1657" s="731">
        <v>1.5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4</v>
      </c>
      <c r="B1658" s="650" t="s">
        <v>3038</v>
      </c>
      <c r="C1658" s="650">
        <v>89301042</v>
      </c>
      <c r="D1658" s="729" t="s">
        <v>5236</v>
      </c>
      <c r="E1658" s="730" t="s">
        <v>3408</v>
      </c>
      <c r="F1658" s="650" t="s">
        <v>3363</v>
      </c>
      <c r="G1658" s="650" t="s">
        <v>4863</v>
      </c>
      <c r="H1658" s="650" t="s">
        <v>597</v>
      </c>
      <c r="I1658" s="650" t="s">
        <v>5077</v>
      </c>
      <c r="J1658" s="650" t="s">
        <v>5078</v>
      </c>
      <c r="K1658" s="650" t="s">
        <v>4866</v>
      </c>
      <c r="L1658" s="651">
        <v>1866.4</v>
      </c>
      <c r="M1658" s="651">
        <v>1866.4</v>
      </c>
      <c r="N1658" s="650">
        <v>1</v>
      </c>
      <c r="O1658" s="731">
        <v>0.5</v>
      </c>
      <c r="P1658" s="651"/>
      <c r="Q1658" s="666">
        <v>0</v>
      </c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4</v>
      </c>
      <c r="B1659" s="650" t="s">
        <v>3038</v>
      </c>
      <c r="C1659" s="650">
        <v>89301042</v>
      </c>
      <c r="D1659" s="729" t="s">
        <v>5236</v>
      </c>
      <c r="E1659" s="730" t="s">
        <v>3408</v>
      </c>
      <c r="F1659" s="650" t="s">
        <v>3363</v>
      </c>
      <c r="G1659" s="650" t="s">
        <v>4863</v>
      </c>
      <c r="H1659" s="650" t="s">
        <v>597</v>
      </c>
      <c r="I1659" s="650" t="s">
        <v>5079</v>
      </c>
      <c r="J1659" s="650" t="s">
        <v>5078</v>
      </c>
      <c r="K1659" s="650" t="s">
        <v>1996</v>
      </c>
      <c r="L1659" s="651">
        <v>533.26</v>
      </c>
      <c r="M1659" s="651">
        <v>1066.52</v>
      </c>
      <c r="N1659" s="650">
        <v>2</v>
      </c>
      <c r="O1659" s="731">
        <v>0.5</v>
      </c>
      <c r="P1659" s="651"/>
      <c r="Q1659" s="666">
        <v>0</v>
      </c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4</v>
      </c>
      <c r="B1660" s="650" t="s">
        <v>3038</v>
      </c>
      <c r="C1660" s="650">
        <v>89301042</v>
      </c>
      <c r="D1660" s="729" t="s">
        <v>5236</v>
      </c>
      <c r="E1660" s="730" t="s">
        <v>3408</v>
      </c>
      <c r="F1660" s="650" t="s">
        <v>3363</v>
      </c>
      <c r="G1660" s="650" t="s">
        <v>3456</v>
      </c>
      <c r="H1660" s="650" t="s">
        <v>597</v>
      </c>
      <c r="I1660" s="650" t="s">
        <v>1751</v>
      </c>
      <c r="J1660" s="650" t="s">
        <v>1752</v>
      </c>
      <c r="K1660" s="650" t="s">
        <v>3534</v>
      </c>
      <c r="L1660" s="651">
        <v>391.83</v>
      </c>
      <c r="M1660" s="651">
        <v>783.66</v>
      </c>
      <c r="N1660" s="650">
        <v>2</v>
      </c>
      <c r="O1660" s="731">
        <v>1</v>
      </c>
      <c r="P1660" s="651"/>
      <c r="Q1660" s="666">
        <v>0</v>
      </c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4</v>
      </c>
      <c r="B1661" s="650" t="s">
        <v>3038</v>
      </c>
      <c r="C1661" s="650">
        <v>89301042</v>
      </c>
      <c r="D1661" s="729" t="s">
        <v>5236</v>
      </c>
      <c r="E1661" s="730" t="s">
        <v>3408</v>
      </c>
      <c r="F1661" s="650" t="s">
        <v>3363</v>
      </c>
      <c r="G1661" s="650" t="s">
        <v>3456</v>
      </c>
      <c r="H1661" s="650" t="s">
        <v>597</v>
      </c>
      <c r="I1661" s="650" t="s">
        <v>5080</v>
      </c>
      <c r="J1661" s="650" t="s">
        <v>5081</v>
      </c>
      <c r="K1661" s="650" t="s">
        <v>3534</v>
      </c>
      <c r="L1661" s="651">
        <v>250.87</v>
      </c>
      <c r="M1661" s="651">
        <v>501.74</v>
      </c>
      <c r="N1661" s="650">
        <v>2</v>
      </c>
      <c r="O1661" s="731">
        <v>1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4</v>
      </c>
      <c r="B1662" s="650" t="s">
        <v>3038</v>
      </c>
      <c r="C1662" s="650">
        <v>89301042</v>
      </c>
      <c r="D1662" s="729" t="s">
        <v>5236</v>
      </c>
      <c r="E1662" s="730" t="s">
        <v>3408</v>
      </c>
      <c r="F1662" s="650" t="s">
        <v>3363</v>
      </c>
      <c r="G1662" s="650" t="s">
        <v>3456</v>
      </c>
      <c r="H1662" s="650" t="s">
        <v>597</v>
      </c>
      <c r="I1662" s="650" t="s">
        <v>3511</v>
      </c>
      <c r="J1662" s="650" t="s">
        <v>1723</v>
      </c>
      <c r="K1662" s="650" t="s">
        <v>3512</v>
      </c>
      <c r="L1662" s="651">
        <v>0</v>
      </c>
      <c r="M1662" s="651">
        <v>0</v>
      </c>
      <c r="N1662" s="650">
        <v>1</v>
      </c>
      <c r="O1662" s="731">
        <v>0.5</v>
      </c>
      <c r="P1662" s="651">
        <v>0</v>
      </c>
      <c r="Q1662" s="666"/>
      <c r="R1662" s="650">
        <v>1</v>
      </c>
      <c r="S1662" s="666">
        <v>1</v>
      </c>
      <c r="T1662" s="731">
        <v>0.5</v>
      </c>
      <c r="U1662" s="689">
        <v>1</v>
      </c>
    </row>
    <row r="1663" spans="1:21" ht="14.4" customHeight="1" x14ac:dyDescent="0.3">
      <c r="A1663" s="649">
        <v>4</v>
      </c>
      <c r="B1663" s="650" t="s">
        <v>3038</v>
      </c>
      <c r="C1663" s="650">
        <v>89301042</v>
      </c>
      <c r="D1663" s="729" t="s">
        <v>5236</v>
      </c>
      <c r="E1663" s="730" t="s">
        <v>3408</v>
      </c>
      <c r="F1663" s="650" t="s">
        <v>3363</v>
      </c>
      <c r="G1663" s="650" t="s">
        <v>3456</v>
      </c>
      <c r="H1663" s="650" t="s">
        <v>597</v>
      </c>
      <c r="I1663" s="650" t="s">
        <v>3535</v>
      </c>
      <c r="J1663" s="650" t="s">
        <v>1752</v>
      </c>
      <c r="K1663" s="650" t="s">
        <v>3534</v>
      </c>
      <c r="L1663" s="651">
        <v>391.83</v>
      </c>
      <c r="M1663" s="651">
        <v>391.83</v>
      </c>
      <c r="N1663" s="650">
        <v>1</v>
      </c>
      <c r="O1663" s="731">
        <v>0.5</v>
      </c>
      <c r="P1663" s="651"/>
      <c r="Q1663" s="666">
        <v>0</v>
      </c>
      <c r="R1663" s="650"/>
      <c r="S1663" s="666">
        <v>0</v>
      </c>
      <c r="T1663" s="731"/>
      <c r="U1663" s="689">
        <v>0</v>
      </c>
    </row>
    <row r="1664" spans="1:21" ht="14.4" customHeight="1" x14ac:dyDescent="0.3">
      <c r="A1664" s="649">
        <v>4</v>
      </c>
      <c r="B1664" s="650" t="s">
        <v>3038</v>
      </c>
      <c r="C1664" s="650">
        <v>89301042</v>
      </c>
      <c r="D1664" s="729" t="s">
        <v>5236</v>
      </c>
      <c r="E1664" s="730" t="s">
        <v>3408</v>
      </c>
      <c r="F1664" s="650" t="s">
        <v>3363</v>
      </c>
      <c r="G1664" s="650" t="s">
        <v>5082</v>
      </c>
      <c r="H1664" s="650" t="s">
        <v>597</v>
      </c>
      <c r="I1664" s="650" t="s">
        <v>5083</v>
      </c>
      <c r="J1664" s="650" t="s">
        <v>1825</v>
      </c>
      <c r="K1664" s="650" t="s">
        <v>5084</v>
      </c>
      <c r="L1664" s="651">
        <v>330.74</v>
      </c>
      <c r="M1664" s="651">
        <v>330.74</v>
      </c>
      <c r="N1664" s="650">
        <v>1</v>
      </c>
      <c r="O1664" s="731">
        <v>0.5</v>
      </c>
      <c r="P1664" s="651"/>
      <c r="Q1664" s="666">
        <v>0</v>
      </c>
      <c r="R1664" s="650"/>
      <c r="S1664" s="666">
        <v>0</v>
      </c>
      <c r="T1664" s="731"/>
      <c r="U1664" s="689">
        <v>0</v>
      </c>
    </row>
    <row r="1665" spans="1:21" ht="14.4" customHeight="1" x14ac:dyDescent="0.3">
      <c r="A1665" s="649">
        <v>4</v>
      </c>
      <c r="B1665" s="650" t="s">
        <v>3038</v>
      </c>
      <c r="C1665" s="650">
        <v>89301042</v>
      </c>
      <c r="D1665" s="729" t="s">
        <v>5236</v>
      </c>
      <c r="E1665" s="730" t="s">
        <v>3408</v>
      </c>
      <c r="F1665" s="650" t="s">
        <v>3363</v>
      </c>
      <c r="G1665" s="650" t="s">
        <v>5082</v>
      </c>
      <c r="H1665" s="650" t="s">
        <v>597</v>
      </c>
      <c r="I1665" s="650" t="s">
        <v>5085</v>
      </c>
      <c r="J1665" s="650" t="s">
        <v>5086</v>
      </c>
      <c r="K1665" s="650" t="s">
        <v>5084</v>
      </c>
      <c r="L1665" s="651">
        <v>330.74</v>
      </c>
      <c r="M1665" s="651">
        <v>330.74</v>
      </c>
      <c r="N1665" s="650">
        <v>1</v>
      </c>
      <c r="O1665" s="731">
        <v>0.5</v>
      </c>
      <c r="P1665" s="651"/>
      <c r="Q1665" s="666">
        <v>0</v>
      </c>
      <c r="R1665" s="650"/>
      <c r="S1665" s="666">
        <v>0</v>
      </c>
      <c r="T1665" s="731"/>
      <c r="U1665" s="689">
        <v>0</v>
      </c>
    </row>
    <row r="1666" spans="1:21" ht="14.4" customHeight="1" x14ac:dyDescent="0.3">
      <c r="A1666" s="649">
        <v>4</v>
      </c>
      <c r="B1666" s="650" t="s">
        <v>3038</v>
      </c>
      <c r="C1666" s="650">
        <v>89301042</v>
      </c>
      <c r="D1666" s="729" t="s">
        <v>5236</v>
      </c>
      <c r="E1666" s="730" t="s">
        <v>3408</v>
      </c>
      <c r="F1666" s="650" t="s">
        <v>3363</v>
      </c>
      <c r="G1666" s="650" t="s">
        <v>5082</v>
      </c>
      <c r="H1666" s="650" t="s">
        <v>597</v>
      </c>
      <c r="I1666" s="650" t="s">
        <v>1824</v>
      </c>
      <c r="J1666" s="650" t="s">
        <v>1825</v>
      </c>
      <c r="K1666" s="650" t="s">
        <v>3331</v>
      </c>
      <c r="L1666" s="651">
        <v>110.25</v>
      </c>
      <c r="M1666" s="651">
        <v>110.25</v>
      </c>
      <c r="N1666" s="650">
        <v>1</v>
      </c>
      <c r="O1666" s="731">
        <v>1</v>
      </c>
      <c r="P1666" s="651">
        <v>110.25</v>
      </c>
      <c r="Q1666" s="666">
        <v>1</v>
      </c>
      <c r="R1666" s="650">
        <v>1</v>
      </c>
      <c r="S1666" s="666">
        <v>1</v>
      </c>
      <c r="T1666" s="731">
        <v>1</v>
      </c>
      <c r="U1666" s="689">
        <v>1</v>
      </c>
    </row>
    <row r="1667" spans="1:21" ht="14.4" customHeight="1" x14ac:dyDescent="0.3">
      <c r="A1667" s="649">
        <v>4</v>
      </c>
      <c r="B1667" s="650" t="s">
        <v>3038</v>
      </c>
      <c r="C1667" s="650">
        <v>89301042</v>
      </c>
      <c r="D1667" s="729" t="s">
        <v>5236</v>
      </c>
      <c r="E1667" s="730" t="s">
        <v>3408</v>
      </c>
      <c r="F1667" s="650" t="s">
        <v>3363</v>
      </c>
      <c r="G1667" s="650" t="s">
        <v>3639</v>
      </c>
      <c r="H1667" s="650" t="s">
        <v>597</v>
      </c>
      <c r="I1667" s="650" t="s">
        <v>4785</v>
      </c>
      <c r="J1667" s="650" t="s">
        <v>2273</v>
      </c>
      <c r="K1667" s="650" t="s">
        <v>3641</v>
      </c>
      <c r="L1667" s="651">
        <v>605.65</v>
      </c>
      <c r="M1667" s="651">
        <v>605.65</v>
      </c>
      <c r="N1667" s="650">
        <v>1</v>
      </c>
      <c r="O1667" s="731">
        <v>0.5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4</v>
      </c>
      <c r="B1668" s="650" t="s">
        <v>3038</v>
      </c>
      <c r="C1668" s="650">
        <v>89301042</v>
      </c>
      <c r="D1668" s="729" t="s">
        <v>5236</v>
      </c>
      <c r="E1668" s="730" t="s">
        <v>3408</v>
      </c>
      <c r="F1668" s="650" t="s">
        <v>3363</v>
      </c>
      <c r="G1668" s="650" t="s">
        <v>3639</v>
      </c>
      <c r="H1668" s="650" t="s">
        <v>597</v>
      </c>
      <c r="I1668" s="650" t="s">
        <v>5087</v>
      </c>
      <c r="J1668" s="650" t="s">
        <v>2273</v>
      </c>
      <c r="K1668" s="650" t="s">
        <v>3641</v>
      </c>
      <c r="L1668" s="651">
        <v>605.65</v>
      </c>
      <c r="M1668" s="651">
        <v>605.65</v>
      </c>
      <c r="N1668" s="650">
        <v>1</v>
      </c>
      <c r="O1668" s="731">
        <v>1</v>
      </c>
      <c r="P1668" s="651"/>
      <c r="Q1668" s="666">
        <v>0</v>
      </c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4</v>
      </c>
      <c r="B1669" s="650" t="s">
        <v>3038</v>
      </c>
      <c r="C1669" s="650">
        <v>89301042</v>
      </c>
      <c r="D1669" s="729" t="s">
        <v>5236</v>
      </c>
      <c r="E1669" s="730" t="s">
        <v>3408</v>
      </c>
      <c r="F1669" s="650" t="s">
        <v>3363</v>
      </c>
      <c r="G1669" s="650" t="s">
        <v>3731</v>
      </c>
      <c r="H1669" s="650" t="s">
        <v>597</v>
      </c>
      <c r="I1669" s="650" t="s">
        <v>5088</v>
      </c>
      <c r="J1669" s="650" t="s">
        <v>5089</v>
      </c>
      <c r="K1669" s="650" t="s">
        <v>5090</v>
      </c>
      <c r="L1669" s="651">
        <v>67.069999999999993</v>
      </c>
      <c r="M1669" s="651">
        <v>134.13999999999999</v>
      </c>
      <c r="N1669" s="650">
        <v>2</v>
      </c>
      <c r="O1669" s="731">
        <v>0.5</v>
      </c>
      <c r="P1669" s="651"/>
      <c r="Q1669" s="666">
        <v>0</v>
      </c>
      <c r="R1669" s="650"/>
      <c r="S1669" s="666">
        <v>0</v>
      </c>
      <c r="T1669" s="731"/>
      <c r="U1669" s="689">
        <v>0</v>
      </c>
    </row>
    <row r="1670" spans="1:21" ht="14.4" customHeight="1" x14ac:dyDescent="0.3">
      <c r="A1670" s="649">
        <v>4</v>
      </c>
      <c r="B1670" s="650" t="s">
        <v>3038</v>
      </c>
      <c r="C1670" s="650">
        <v>89301042</v>
      </c>
      <c r="D1670" s="729" t="s">
        <v>5236</v>
      </c>
      <c r="E1670" s="730" t="s">
        <v>3408</v>
      </c>
      <c r="F1670" s="650" t="s">
        <v>3363</v>
      </c>
      <c r="G1670" s="650" t="s">
        <v>3731</v>
      </c>
      <c r="H1670" s="650" t="s">
        <v>597</v>
      </c>
      <c r="I1670" s="650" t="s">
        <v>5091</v>
      </c>
      <c r="J1670" s="650" t="s">
        <v>5089</v>
      </c>
      <c r="K1670" s="650" t="s">
        <v>5092</v>
      </c>
      <c r="L1670" s="651">
        <v>134.12</v>
      </c>
      <c r="M1670" s="651">
        <v>134.12</v>
      </c>
      <c r="N1670" s="650">
        <v>1</v>
      </c>
      <c r="O1670" s="731">
        <v>1</v>
      </c>
      <c r="P1670" s="651"/>
      <c r="Q1670" s="666">
        <v>0</v>
      </c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4</v>
      </c>
      <c r="B1671" s="650" t="s">
        <v>3038</v>
      </c>
      <c r="C1671" s="650">
        <v>89301042</v>
      </c>
      <c r="D1671" s="729" t="s">
        <v>5236</v>
      </c>
      <c r="E1671" s="730" t="s">
        <v>3408</v>
      </c>
      <c r="F1671" s="650" t="s">
        <v>3363</v>
      </c>
      <c r="G1671" s="650" t="s">
        <v>3731</v>
      </c>
      <c r="H1671" s="650" t="s">
        <v>597</v>
      </c>
      <c r="I1671" s="650" t="s">
        <v>5093</v>
      </c>
      <c r="J1671" s="650" t="s">
        <v>5094</v>
      </c>
      <c r="K1671" s="650" t="s">
        <v>5095</v>
      </c>
      <c r="L1671" s="651">
        <v>0</v>
      </c>
      <c r="M1671" s="651">
        <v>0</v>
      </c>
      <c r="N1671" s="650">
        <v>1</v>
      </c>
      <c r="O1671" s="731">
        <v>0.5</v>
      </c>
      <c r="P1671" s="651"/>
      <c r="Q1671" s="666"/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4</v>
      </c>
      <c r="B1672" s="650" t="s">
        <v>3038</v>
      </c>
      <c r="C1672" s="650">
        <v>89301042</v>
      </c>
      <c r="D1672" s="729" t="s">
        <v>5236</v>
      </c>
      <c r="E1672" s="730" t="s">
        <v>3408</v>
      </c>
      <c r="F1672" s="650" t="s">
        <v>3363</v>
      </c>
      <c r="G1672" s="650" t="s">
        <v>5096</v>
      </c>
      <c r="H1672" s="650" t="s">
        <v>597</v>
      </c>
      <c r="I1672" s="650" t="s">
        <v>5097</v>
      </c>
      <c r="J1672" s="650" t="s">
        <v>972</v>
      </c>
      <c r="K1672" s="650" t="s">
        <v>5098</v>
      </c>
      <c r="L1672" s="651">
        <v>0</v>
      </c>
      <c r="M1672" s="651">
        <v>0</v>
      </c>
      <c r="N1672" s="650">
        <v>2</v>
      </c>
      <c r="O1672" s="731">
        <v>1</v>
      </c>
      <c r="P1672" s="651"/>
      <c r="Q1672" s="666"/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4</v>
      </c>
      <c r="B1673" s="650" t="s">
        <v>3038</v>
      </c>
      <c r="C1673" s="650">
        <v>89301042</v>
      </c>
      <c r="D1673" s="729" t="s">
        <v>5236</v>
      </c>
      <c r="E1673" s="730" t="s">
        <v>3408</v>
      </c>
      <c r="F1673" s="650" t="s">
        <v>3363</v>
      </c>
      <c r="G1673" s="650" t="s">
        <v>5096</v>
      </c>
      <c r="H1673" s="650" t="s">
        <v>597</v>
      </c>
      <c r="I1673" s="650" t="s">
        <v>5099</v>
      </c>
      <c r="J1673" s="650" t="s">
        <v>972</v>
      </c>
      <c r="K1673" s="650" t="s">
        <v>5100</v>
      </c>
      <c r="L1673" s="651">
        <v>0</v>
      </c>
      <c r="M1673" s="651">
        <v>0</v>
      </c>
      <c r="N1673" s="650">
        <v>2</v>
      </c>
      <c r="O1673" s="731">
        <v>1</v>
      </c>
      <c r="P1673" s="651"/>
      <c r="Q1673" s="666"/>
      <c r="R1673" s="650"/>
      <c r="S1673" s="666">
        <v>0</v>
      </c>
      <c r="T1673" s="731"/>
      <c r="U1673" s="689">
        <v>0</v>
      </c>
    </row>
    <row r="1674" spans="1:21" ht="14.4" customHeight="1" x14ac:dyDescent="0.3">
      <c r="A1674" s="649">
        <v>4</v>
      </c>
      <c r="B1674" s="650" t="s">
        <v>3038</v>
      </c>
      <c r="C1674" s="650">
        <v>89301042</v>
      </c>
      <c r="D1674" s="729" t="s">
        <v>5236</v>
      </c>
      <c r="E1674" s="730" t="s">
        <v>3408</v>
      </c>
      <c r="F1674" s="650" t="s">
        <v>3363</v>
      </c>
      <c r="G1674" s="650" t="s">
        <v>3550</v>
      </c>
      <c r="H1674" s="650" t="s">
        <v>1281</v>
      </c>
      <c r="I1674" s="650" t="s">
        <v>1428</v>
      </c>
      <c r="J1674" s="650" t="s">
        <v>3158</v>
      </c>
      <c r="K1674" s="650" t="s">
        <v>3159</v>
      </c>
      <c r="L1674" s="651">
        <v>156.25</v>
      </c>
      <c r="M1674" s="651">
        <v>156.25</v>
      </c>
      <c r="N1674" s="650">
        <v>1</v>
      </c>
      <c r="O1674" s="731">
        <v>0.5</v>
      </c>
      <c r="P1674" s="651">
        <v>156.25</v>
      </c>
      <c r="Q1674" s="666">
        <v>1</v>
      </c>
      <c r="R1674" s="650">
        <v>1</v>
      </c>
      <c r="S1674" s="666">
        <v>1</v>
      </c>
      <c r="T1674" s="731">
        <v>0.5</v>
      </c>
      <c r="U1674" s="689">
        <v>1</v>
      </c>
    </row>
    <row r="1675" spans="1:21" ht="14.4" customHeight="1" x14ac:dyDescent="0.3">
      <c r="A1675" s="649">
        <v>4</v>
      </c>
      <c r="B1675" s="650" t="s">
        <v>3038</v>
      </c>
      <c r="C1675" s="650">
        <v>89301042</v>
      </c>
      <c r="D1675" s="729" t="s">
        <v>5236</v>
      </c>
      <c r="E1675" s="730" t="s">
        <v>3409</v>
      </c>
      <c r="F1675" s="650" t="s">
        <v>3363</v>
      </c>
      <c r="G1675" s="650" t="s">
        <v>3419</v>
      </c>
      <c r="H1675" s="650" t="s">
        <v>597</v>
      </c>
      <c r="I1675" s="650" t="s">
        <v>1544</v>
      </c>
      <c r="J1675" s="650" t="s">
        <v>3203</v>
      </c>
      <c r="K1675" s="650" t="s">
        <v>3204</v>
      </c>
      <c r="L1675" s="651">
        <v>156.86000000000001</v>
      </c>
      <c r="M1675" s="651">
        <v>470.58000000000004</v>
      </c>
      <c r="N1675" s="650">
        <v>3</v>
      </c>
      <c r="O1675" s="731">
        <v>2</v>
      </c>
      <c r="P1675" s="651">
        <v>313.72000000000003</v>
      </c>
      <c r="Q1675" s="666">
        <v>0.66666666666666663</v>
      </c>
      <c r="R1675" s="650">
        <v>2</v>
      </c>
      <c r="S1675" s="666">
        <v>0.66666666666666663</v>
      </c>
      <c r="T1675" s="731">
        <v>1</v>
      </c>
      <c r="U1675" s="689">
        <v>0.5</v>
      </c>
    </row>
    <row r="1676" spans="1:21" ht="14.4" customHeight="1" x14ac:dyDescent="0.3">
      <c r="A1676" s="649">
        <v>4</v>
      </c>
      <c r="B1676" s="650" t="s">
        <v>3038</v>
      </c>
      <c r="C1676" s="650">
        <v>89301042</v>
      </c>
      <c r="D1676" s="729" t="s">
        <v>5236</v>
      </c>
      <c r="E1676" s="730" t="s">
        <v>3409</v>
      </c>
      <c r="F1676" s="650" t="s">
        <v>3363</v>
      </c>
      <c r="G1676" s="650" t="s">
        <v>3658</v>
      </c>
      <c r="H1676" s="650" t="s">
        <v>597</v>
      </c>
      <c r="I1676" s="650" t="s">
        <v>3661</v>
      </c>
      <c r="J1676" s="650" t="s">
        <v>3660</v>
      </c>
      <c r="K1676" s="650" t="s">
        <v>3662</v>
      </c>
      <c r="L1676" s="651">
        <v>198.04</v>
      </c>
      <c r="M1676" s="651">
        <v>198.04</v>
      </c>
      <c r="N1676" s="650">
        <v>1</v>
      </c>
      <c r="O1676" s="731">
        <v>1</v>
      </c>
      <c r="P1676" s="651"/>
      <c r="Q1676" s="666">
        <v>0</v>
      </c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4</v>
      </c>
      <c r="B1677" s="650" t="s">
        <v>3038</v>
      </c>
      <c r="C1677" s="650">
        <v>89301042</v>
      </c>
      <c r="D1677" s="729" t="s">
        <v>5236</v>
      </c>
      <c r="E1677" s="730" t="s">
        <v>3409</v>
      </c>
      <c r="F1677" s="650" t="s">
        <v>3363</v>
      </c>
      <c r="G1677" s="650" t="s">
        <v>3633</v>
      </c>
      <c r="H1677" s="650" t="s">
        <v>597</v>
      </c>
      <c r="I1677" s="650" t="s">
        <v>1808</v>
      </c>
      <c r="J1677" s="650" t="s">
        <v>1809</v>
      </c>
      <c r="K1677" s="650" t="s">
        <v>3634</v>
      </c>
      <c r="L1677" s="651">
        <v>163.9</v>
      </c>
      <c r="M1677" s="651">
        <v>491.70000000000005</v>
      </c>
      <c r="N1677" s="650">
        <v>3</v>
      </c>
      <c r="O1677" s="731">
        <v>1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4</v>
      </c>
      <c r="B1678" s="650" t="s">
        <v>3038</v>
      </c>
      <c r="C1678" s="650">
        <v>89301042</v>
      </c>
      <c r="D1678" s="729" t="s">
        <v>5236</v>
      </c>
      <c r="E1678" s="730" t="s">
        <v>3409</v>
      </c>
      <c r="F1678" s="650" t="s">
        <v>3363</v>
      </c>
      <c r="G1678" s="650" t="s">
        <v>3665</v>
      </c>
      <c r="H1678" s="650" t="s">
        <v>597</v>
      </c>
      <c r="I1678" s="650" t="s">
        <v>4179</v>
      </c>
      <c r="J1678" s="650" t="s">
        <v>1541</v>
      </c>
      <c r="K1678" s="650" t="s">
        <v>4180</v>
      </c>
      <c r="L1678" s="651">
        <v>58.1</v>
      </c>
      <c r="M1678" s="651">
        <v>58.1</v>
      </c>
      <c r="N1678" s="650">
        <v>1</v>
      </c>
      <c r="O1678" s="731">
        <v>1</v>
      </c>
      <c r="P1678" s="651"/>
      <c r="Q1678" s="666">
        <v>0</v>
      </c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4</v>
      </c>
      <c r="B1679" s="650" t="s">
        <v>3038</v>
      </c>
      <c r="C1679" s="650">
        <v>89301042</v>
      </c>
      <c r="D1679" s="729" t="s">
        <v>5236</v>
      </c>
      <c r="E1679" s="730" t="s">
        <v>3409</v>
      </c>
      <c r="F1679" s="650" t="s">
        <v>3363</v>
      </c>
      <c r="G1679" s="650" t="s">
        <v>3667</v>
      </c>
      <c r="H1679" s="650" t="s">
        <v>597</v>
      </c>
      <c r="I1679" s="650" t="s">
        <v>5101</v>
      </c>
      <c r="J1679" s="650" t="s">
        <v>3669</v>
      </c>
      <c r="K1679" s="650" t="s">
        <v>5076</v>
      </c>
      <c r="L1679" s="651">
        <v>137.33000000000001</v>
      </c>
      <c r="M1679" s="651">
        <v>137.33000000000001</v>
      </c>
      <c r="N1679" s="650">
        <v>1</v>
      </c>
      <c r="O1679" s="731">
        <v>0.5</v>
      </c>
      <c r="P1679" s="651">
        <v>137.33000000000001</v>
      </c>
      <c r="Q1679" s="666">
        <v>1</v>
      </c>
      <c r="R1679" s="650">
        <v>1</v>
      </c>
      <c r="S1679" s="666">
        <v>1</v>
      </c>
      <c r="T1679" s="731">
        <v>0.5</v>
      </c>
      <c r="U1679" s="689">
        <v>1</v>
      </c>
    </row>
    <row r="1680" spans="1:21" ht="14.4" customHeight="1" x14ac:dyDescent="0.3">
      <c r="A1680" s="649">
        <v>4</v>
      </c>
      <c r="B1680" s="650" t="s">
        <v>3038</v>
      </c>
      <c r="C1680" s="650">
        <v>89301042</v>
      </c>
      <c r="D1680" s="729" t="s">
        <v>5236</v>
      </c>
      <c r="E1680" s="730" t="s">
        <v>3409</v>
      </c>
      <c r="F1680" s="650" t="s">
        <v>3363</v>
      </c>
      <c r="G1680" s="650" t="s">
        <v>4228</v>
      </c>
      <c r="H1680" s="650" t="s">
        <v>1281</v>
      </c>
      <c r="I1680" s="650" t="s">
        <v>4229</v>
      </c>
      <c r="J1680" s="650" t="s">
        <v>4230</v>
      </c>
      <c r="K1680" s="650" t="s">
        <v>4231</v>
      </c>
      <c r="L1680" s="651">
        <v>94.8</v>
      </c>
      <c r="M1680" s="651">
        <v>189.6</v>
      </c>
      <c r="N1680" s="650">
        <v>2</v>
      </c>
      <c r="O1680" s="731">
        <v>1</v>
      </c>
      <c r="P1680" s="651"/>
      <c r="Q1680" s="666">
        <v>0</v>
      </c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4</v>
      </c>
      <c r="B1681" s="650" t="s">
        <v>3038</v>
      </c>
      <c r="C1681" s="650">
        <v>89301042</v>
      </c>
      <c r="D1681" s="729" t="s">
        <v>5236</v>
      </c>
      <c r="E1681" s="730" t="s">
        <v>3409</v>
      </c>
      <c r="F1681" s="650" t="s">
        <v>3363</v>
      </c>
      <c r="G1681" s="650" t="s">
        <v>3516</v>
      </c>
      <c r="H1681" s="650" t="s">
        <v>597</v>
      </c>
      <c r="I1681" s="650" t="s">
        <v>5102</v>
      </c>
      <c r="J1681" s="650" t="s">
        <v>5103</v>
      </c>
      <c r="K1681" s="650" t="s">
        <v>5104</v>
      </c>
      <c r="L1681" s="651">
        <v>203.02</v>
      </c>
      <c r="M1681" s="651">
        <v>3451.34</v>
      </c>
      <c r="N1681" s="650">
        <v>17</v>
      </c>
      <c r="O1681" s="731">
        <v>6.5</v>
      </c>
      <c r="P1681" s="651">
        <v>2842.28</v>
      </c>
      <c r="Q1681" s="666">
        <v>0.82352941176470595</v>
      </c>
      <c r="R1681" s="650">
        <v>14</v>
      </c>
      <c r="S1681" s="666">
        <v>0.82352941176470584</v>
      </c>
      <c r="T1681" s="731">
        <v>5.5</v>
      </c>
      <c r="U1681" s="689">
        <v>0.84615384615384615</v>
      </c>
    </row>
    <row r="1682" spans="1:21" ht="14.4" customHeight="1" x14ac:dyDescent="0.3">
      <c r="A1682" s="649">
        <v>4</v>
      </c>
      <c r="B1682" s="650" t="s">
        <v>3038</v>
      </c>
      <c r="C1682" s="650">
        <v>89301042</v>
      </c>
      <c r="D1682" s="729" t="s">
        <v>5236</v>
      </c>
      <c r="E1682" s="730" t="s">
        <v>3409</v>
      </c>
      <c r="F1682" s="650" t="s">
        <v>3363</v>
      </c>
      <c r="G1682" s="650" t="s">
        <v>4671</v>
      </c>
      <c r="H1682" s="650" t="s">
        <v>1281</v>
      </c>
      <c r="I1682" s="650" t="s">
        <v>5105</v>
      </c>
      <c r="J1682" s="650" t="s">
        <v>5106</v>
      </c>
      <c r="K1682" s="650" t="s">
        <v>5107</v>
      </c>
      <c r="L1682" s="651">
        <v>31.57</v>
      </c>
      <c r="M1682" s="651">
        <v>31.57</v>
      </c>
      <c r="N1682" s="650">
        <v>1</v>
      </c>
      <c r="O1682" s="731">
        <v>1</v>
      </c>
      <c r="P1682" s="651"/>
      <c r="Q1682" s="666">
        <v>0</v>
      </c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4</v>
      </c>
      <c r="B1683" s="650" t="s">
        <v>3038</v>
      </c>
      <c r="C1683" s="650">
        <v>89301042</v>
      </c>
      <c r="D1683" s="729" t="s">
        <v>5236</v>
      </c>
      <c r="E1683" s="730" t="s">
        <v>3409</v>
      </c>
      <c r="F1683" s="650" t="s">
        <v>3363</v>
      </c>
      <c r="G1683" s="650" t="s">
        <v>3544</v>
      </c>
      <c r="H1683" s="650" t="s">
        <v>597</v>
      </c>
      <c r="I1683" s="650" t="s">
        <v>4340</v>
      </c>
      <c r="J1683" s="650" t="s">
        <v>4235</v>
      </c>
      <c r="K1683" s="650" t="s">
        <v>899</v>
      </c>
      <c r="L1683" s="651">
        <v>0</v>
      </c>
      <c r="M1683" s="651">
        <v>0</v>
      </c>
      <c r="N1683" s="650">
        <v>1</v>
      </c>
      <c r="O1683" s="731">
        <v>1</v>
      </c>
      <c r="P1683" s="651"/>
      <c r="Q1683" s="666"/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4</v>
      </c>
      <c r="B1684" s="650" t="s">
        <v>3038</v>
      </c>
      <c r="C1684" s="650">
        <v>89301042</v>
      </c>
      <c r="D1684" s="729" t="s">
        <v>5236</v>
      </c>
      <c r="E1684" s="730" t="s">
        <v>3409</v>
      </c>
      <c r="F1684" s="650" t="s">
        <v>3365</v>
      </c>
      <c r="G1684" s="650" t="s">
        <v>3678</v>
      </c>
      <c r="H1684" s="650" t="s">
        <v>597</v>
      </c>
      <c r="I1684" s="650" t="s">
        <v>3679</v>
      </c>
      <c r="J1684" s="650" t="s">
        <v>3807</v>
      </c>
      <c r="K1684" s="650" t="s">
        <v>3808</v>
      </c>
      <c r="L1684" s="651">
        <v>410</v>
      </c>
      <c r="M1684" s="651">
        <v>2870</v>
      </c>
      <c r="N1684" s="650">
        <v>7</v>
      </c>
      <c r="O1684" s="731">
        <v>7</v>
      </c>
      <c r="P1684" s="651">
        <v>2870</v>
      </c>
      <c r="Q1684" s="666">
        <v>1</v>
      </c>
      <c r="R1684" s="650">
        <v>7</v>
      </c>
      <c r="S1684" s="666">
        <v>1</v>
      </c>
      <c r="T1684" s="731">
        <v>7</v>
      </c>
      <c r="U1684" s="689">
        <v>1</v>
      </c>
    </row>
    <row r="1685" spans="1:21" ht="14.4" customHeight="1" x14ac:dyDescent="0.3">
      <c r="A1685" s="649">
        <v>4</v>
      </c>
      <c r="B1685" s="650" t="s">
        <v>3038</v>
      </c>
      <c r="C1685" s="650">
        <v>89301042</v>
      </c>
      <c r="D1685" s="729" t="s">
        <v>5236</v>
      </c>
      <c r="E1685" s="730" t="s">
        <v>3409</v>
      </c>
      <c r="F1685" s="650" t="s">
        <v>3365</v>
      </c>
      <c r="G1685" s="650" t="s">
        <v>3678</v>
      </c>
      <c r="H1685" s="650" t="s">
        <v>597</v>
      </c>
      <c r="I1685" s="650" t="s">
        <v>3679</v>
      </c>
      <c r="J1685" s="650" t="s">
        <v>3680</v>
      </c>
      <c r="K1685" s="650" t="s">
        <v>3681</v>
      </c>
      <c r="L1685" s="651">
        <v>410</v>
      </c>
      <c r="M1685" s="651">
        <v>26650</v>
      </c>
      <c r="N1685" s="650">
        <v>65</v>
      </c>
      <c r="O1685" s="731">
        <v>65</v>
      </c>
      <c r="P1685" s="651">
        <v>26650</v>
      </c>
      <c r="Q1685" s="666">
        <v>1</v>
      </c>
      <c r="R1685" s="650">
        <v>65</v>
      </c>
      <c r="S1685" s="666">
        <v>1</v>
      </c>
      <c r="T1685" s="731">
        <v>65</v>
      </c>
      <c r="U1685" s="689">
        <v>1</v>
      </c>
    </row>
    <row r="1686" spans="1:21" ht="14.4" customHeight="1" x14ac:dyDescent="0.3">
      <c r="A1686" s="649">
        <v>4</v>
      </c>
      <c r="B1686" s="650" t="s">
        <v>3038</v>
      </c>
      <c r="C1686" s="650">
        <v>89301042</v>
      </c>
      <c r="D1686" s="729" t="s">
        <v>5236</v>
      </c>
      <c r="E1686" s="730" t="s">
        <v>3409</v>
      </c>
      <c r="F1686" s="650" t="s">
        <v>3365</v>
      </c>
      <c r="G1686" s="650" t="s">
        <v>3678</v>
      </c>
      <c r="H1686" s="650" t="s">
        <v>597</v>
      </c>
      <c r="I1686" s="650" t="s">
        <v>3809</v>
      </c>
      <c r="J1686" s="650" t="s">
        <v>3812</v>
      </c>
      <c r="K1686" s="650" t="s">
        <v>3813</v>
      </c>
      <c r="L1686" s="651">
        <v>566</v>
      </c>
      <c r="M1686" s="651">
        <v>566</v>
      </c>
      <c r="N1686" s="650">
        <v>1</v>
      </c>
      <c r="O1686" s="731">
        <v>1</v>
      </c>
      <c r="P1686" s="651"/>
      <c r="Q1686" s="666">
        <v>0</v>
      </c>
      <c r="R1686" s="650"/>
      <c r="S1686" s="666">
        <v>0</v>
      </c>
      <c r="T1686" s="731"/>
      <c r="U1686" s="689">
        <v>0</v>
      </c>
    </row>
    <row r="1687" spans="1:21" ht="14.4" customHeight="1" x14ac:dyDescent="0.3">
      <c r="A1687" s="649">
        <v>4</v>
      </c>
      <c r="B1687" s="650" t="s">
        <v>3038</v>
      </c>
      <c r="C1687" s="650">
        <v>89301042</v>
      </c>
      <c r="D1687" s="729" t="s">
        <v>5236</v>
      </c>
      <c r="E1687" s="730" t="s">
        <v>3409</v>
      </c>
      <c r="F1687" s="650" t="s">
        <v>3365</v>
      </c>
      <c r="G1687" s="650" t="s">
        <v>3682</v>
      </c>
      <c r="H1687" s="650" t="s">
        <v>597</v>
      </c>
      <c r="I1687" s="650" t="s">
        <v>5108</v>
      </c>
      <c r="J1687" s="650" t="s">
        <v>3815</v>
      </c>
      <c r="K1687" s="650" t="s">
        <v>5109</v>
      </c>
      <c r="L1687" s="651">
        <v>50</v>
      </c>
      <c r="M1687" s="651">
        <v>150</v>
      </c>
      <c r="N1687" s="650">
        <v>3</v>
      </c>
      <c r="O1687" s="731">
        <v>3</v>
      </c>
      <c r="P1687" s="651">
        <v>150</v>
      </c>
      <c r="Q1687" s="666">
        <v>1</v>
      </c>
      <c r="R1687" s="650">
        <v>3</v>
      </c>
      <c r="S1687" s="666">
        <v>1</v>
      </c>
      <c r="T1687" s="731">
        <v>3</v>
      </c>
      <c r="U1687" s="689">
        <v>1</v>
      </c>
    </row>
    <row r="1688" spans="1:21" ht="14.4" customHeight="1" x14ac:dyDescent="0.3">
      <c r="A1688" s="649">
        <v>4</v>
      </c>
      <c r="B1688" s="650" t="s">
        <v>3038</v>
      </c>
      <c r="C1688" s="650">
        <v>89301042</v>
      </c>
      <c r="D1688" s="729" t="s">
        <v>5236</v>
      </c>
      <c r="E1688" s="730" t="s">
        <v>3409</v>
      </c>
      <c r="F1688" s="650" t="s">
        <v>3365</v>
      </c>
      <c r="G1688" s="650" t="s">
        <v>3682</v>
      </c>
      <c r="H1688" s="650" t="s">
        <v>597</v>
      </c>
      <c r="I1688" s="650" t="s">
        <v>3814</v>
      </c>
      <c r="J1688" s="650" t="s">
        <v>3815</v>
      </c>
      <c r="K1688" s="650" t="s">
        <v>3816</v>
      </c>
      <c r="L1688" s="651">
        <v>50</v>
      </c>
      <c r="M1688" s="651">
        <v>450</v>
      </c>
      <c r="N1688" s="650">
        <v>9</v>
      </c>
      <c r="O1688" s="731">
        <v>5</v>
      </c>
      <c r="P1688" s="651">
        <v>300</v>
      </c>
      <c r="Q1688" s="666">
        <v>0.66666666666666663</v>
      </c>
      <c r="R1688" s="650">
        <v>6</v>
      </c>
      <c r="S1688" s="666">
        <v>0.66666666666666663</v>
      </c>
      <c r="T1688" s="731">
        <v>4</v>
      </c>
      <c r="U1688" s="689">
        <v>0.8</v>
      </c>
    </row>
    <row r="1689" spans="1:21" ht="14.4" customHeight="1" x14ac:dyDescent="0.3">
      <c r="A1689" s="649">
        <v>4</v>
      </c>
      <c r="B1689" s="650" t="s">
        <v>3038</v>
      </c>
      <c r="C1689" s="650">
        <v>89301042</v>
      </c>
      <c r="D1689" s="729" t="s">
        <v>5236</v>
      </c>
      <c r="E1689" s="730" t="s">
        <v>3409</v>
      </c>
      <c r="F1689" s="650" t="s">
        <v>3365</v>
      </c>
      <c r="G1689" s="650" t="s">
        <v>3682</v>
      </c>
      <c r="H1689" s="650" t="s">
        <v>597</v>
      </c>
      <c r="I1689" s="650" t="s">
        <v>4822</v>
      </c>
      <c r="J1689" s="650" t="s">
        <v>4823</v>
      </c>
      <c r="K1689" s="650" t="s">
        <v>4824</v>
      </c>
      <c r="L1689" s="651">
        <v>31.09</v>
      </c>
      <c r="M1689" s="651">
        <v>31.09</v>
      </c>
      <c r="N1689" s="650">
        <v>1</v>
      </c>
      <c r="O1689" s="731">
        <v>1</v>
      </c>
      <c r="P1689" s="651"/>
      <c r="Q1689" s="666">
        <v>0</v>
      </c>
      <c r="R1689" s="650"/>
      <c r="S1689" s="666">
        <v>0</v>
      </c>
      <c r="T1689" s="731"/>
      <c r="U1689" s="689">
        <v>0</v>
      </c>
    </row>
    <row r="1690" spans="1:21" ht="14.4" customHeight="1" x14ac:dyDescent="0.3">
      <c r="A1690" s="649">
        <v>4</v>
      </c>
      <c r="B1690" s="650" t="s">
        <v>3038</v>
      </c>
      <c r="C1690" s="650">
        <v>89301042</v>
      </c>
      <c r="D1690" s="729" t="s">
        <v>5236</v>
      </c>
      <c r="E1690" s="730" t="s">
        <v>3409</v>
      </c>
      <c r="F1690" s="650" t="s">
        <v>3365</v>
      </c>
      <c r="G1690" s="650" t="s">
        <v>3682</v>
      </c>
      <c r="H1690" s="650" t="s">
        <v>597</v>
      </c>
      <c r="I1690" s="650" t="s">
        <v>5110</v>
      </c>
      <c r="J1690" s="650" t="s">
        <v>4823</v>
      </c>
      <c r="K1690" s="650" t="s">
        <v>5111</v>
      </c>
      <c r="L1690" s="651">
        <v>44.15</v>
      </c>
      <c r="M1690" s="651">
        <v>132.44999999999999</v>
      </c>
      <c r="N1690" s="650">
        <v>3</v>
      </c>
      <c r="O1690" s="731">
        <v>1</v>
      </c>
      <c r="P1690" s="651"/>
      <c r="Q1690" s="666">
        <v>0</v>
      </c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4</v>
      </c>
      <c r="B1691" s="650" t="s">
        <v>3038</v>
      </c>
      <c r="C1691" s="650">
        <v>89301042</v>
      </c>
      <c r="D1691" s="729" t="s">
        <v>5236</v>
      </c>
      <c r="E1691" s="730" t="s">
        <v>3409</v>
      </c>
      <c r="F1691" s="650" t="s">
        <v>3365</v>
      </c>
      <c r="G1691" s="650" t="s">
        <v>3466</v>
      </c>
      <c r="H1691" s="650" t="s">
        <v>597</v>
      </c>
      <c r="I1691" s="650" t="s">
        <v>3713</v>
      </c>
      <c r="J1691" s="650" t="s">
        <v>3714</v>
      </c>
      <c r="K1691" s="650" t="s">
        <v>3715</v>
      </c>
      <c r="L1691" s="651">
        <v>1800</v>
      </c>
      <c r="M1691" s="651">
        <v>25200</v>
      </c>
      <c r="N1691" s="650">
        <v>14</v>
      </c>
      <c r="O1691" s="731">
        <v>13</v>
      </c>
      <c r="P1691" s="651">
        <v>9000</v>
      </c>
      <c r="Q1691" s="666">
        <v>0.35714285714285715</v>
      </c>
      <c r="R1691" s="650">
        <v>5</v>
      </c>
      <c r="S1691" s="666">
        <v>0.35714285714285715</v>
      </c>
      <c r="T1691" s="731">
        <v>5</v>
      </c>
      <c r="U1691" s="689">
        <v>0.38461538461538464</v>
      </c>
    </row>
    <row r="1692" spans="1:21" ht="14.4" customHeight="1" x14ac:dyDescent="0.3">
      <c r="A1692" s="649">
        <v>4</v>
      </c>
      <c r="B1692" s="650" t="s">
        <v>3038</v>
      </c>
      <c r="C1692" s="650">
        <v>89301042</v>
      </c>
      <c r="D1692" s="729" t="s">
        <v>5236</v>
      </c>
      <c r="E1692" s="730" t="s">
        <v>3409</v>
      </c>
      <c r="F1692" s="650" t="s">
        <v>3365</v>
      </c>
      <c r="G1692" s="650" t="s">
        <v>3466</v>
      </c>
      <c r="H1692" s="650" t="s">
        <v>597</v>
      </c>
      <c r="I1692" s="650" t="s">
        <v>4201</v>
      </c>
      <c r="J1692" s="650" t="s">
        <v>4202</v>
      </c>
      <c r="K1692" s="650" t="s">
        <v>4203</v>
      </c>
      <c r="L1692" s="651">
        <v>500</v>
      </c>
      <c r="M1692" s="651">
        <v>4000</v>
      </c>
      <c r="N1692" s="650">
        <v>8</v>
      </c>
      <c r="O1692" s="731">
        <v>7</v>
      </c>
      <c r="P1692" s="651">
        <v>3000</v>
      </c>
      <c r="Q1692" s="666">
        <v>0.75</v>
      </c>
      <c r="R1692" s="650">
        <v>6</v>
      </c>
      <c r="S1692" s="666">
        <v>0.75</v>
      </c>
      <c r="T1692" s="731">
        <v>6</v>
      </c>
      <c r="U1692" s="689">
        <v>0.8571428571428571</v>
      </c>
    </row>
    <row r="1693" spans="1:21" ht="14.4" customHeight="1" x14ac:dyDescent="0.3">
      <c r="A1693" s="649">
        <v>4</v>
      </c>
      <c r="B1693" s="650" t="s">
        <v>3038</v>
      </c>
      <c r="C1693" s="650">
        <v>89301042</v>
      </c>
      <c r="D1693" s="729" t="s">
        <v>5236</v>
      </c>
      <c r="E1693" s="730" t="s">
        <v>3409</v>
      </c>
      <c r="F1693" s="650" t="s">
        <v>3365</v>
      </c>
      <c r="G1693" s="650" t="s">
        <v>3466</v>
      </c>
      <c r="H1693" s="650" t="s">
        <v>597</v>
      </c>
      <c r="I1693" s="650" t="s">
        <v>3607</v>
      </c>
      <c r="J1693" s="650" t="s">
        <v>3608</v>
      </c>
      <c r="K1693" s="650" t="s">
        <v>3609</v>
      </c>
      <c r="L1693" s="651">
        <v>900</v>
      </c>
      <c r="M1693" s="651">
        <v>3600</v>
      </c>
      <c r="N1693" s="650">
        <v>4</v>
      </c>
      <c r="O1693" s="731">
        <v>4</v>
      </c>
      <c r="P1693" s="651">
        <v>2700</v>
      </c>
      <c r="Q1693" s="666">
        <v>0.75</v>
      </c>
      <c r="R1693" s="650">
        <v>3</v>
      </c>
      <c r="S1693" s="666">
        <v>0.75</v>
      </c>
      <c r="T1693" s="731">
        <v>3</v>
      </c>
      <c r="U1693" s="689">
        <v>0.75</v>
      </c>
    </row>
    <row r="1694" spans="1:21" ht="14.4" customHeight="1" x14ac:dyDescent="0.3">
      <c r="A1694" s="649">
        <v>4</v>
      </c>
      <c r="B1694" s="650" t="s">
        <v>3038</v>
      </c>
      <c r="C1694" s="650">
        <v>89301042</v>
      </c>
      <c r="D1694" s="729" t="s">
        <v>5236</v>
      </c>
      <c r="E1694" s="730" t="s">
        <v>3410</v>
      </c>
      <c r="F1694" s="650" t="s">
        <v>3363</v>
      </c>
      <c r="G1694" s="650" t="s">
        <v>3588</v>
      </c>
      <c r="H1694" s="650" t="s">
        <v>1281</v>
      </c>
      <c r="I1694" s="650" t="s">
        <v>1644</v>
      </c>
      <c r="J1694" s="650" t="s">
        <v>1645</v>
      </c>
      <c r="K1694" s="650" t="s">
        <v>3221</v>
      </c>
      <c r="L1694" s="651">
        <v>69.86</v>
      </c>
      <c r="M1694" s="651">
        <v>139.72</v>
      </c>
      <c r="N1694" s="650">
        <v>2</v>
      </c>
      <c r="O1694" s="731">
        <v>1</v>
      </c>
      <c r="P1694" s="651">
        <v>139.72</v>
      </c>
      <c r="Q1694" s="666">
        <v>1</v>
      </c>
      <c r="R1694" s="650">
        <v>2</v>
      </c>
      <c r="S1694" s="666">
        <v>1</v>
      </c>
      <c r="T1694" s="731">
        <v>1</v>
      </c>
      <c r="U1694" s="689">
        <v>1</v>
      </c>
    </row>
    <row r="1695" spans="1:21" ht="14.4" customHeight="1" x14ac:dyDescent="0.3">
      <c r="A1695" s="649">
        <v>4</v>
      </c>
      <c r="B1695" s="650" t="s">
        <v>3038</v>
      </c>
      <c r="C1695" s="650">
        <v>89301042</v>
      </c>
      <c r="D1695" s="729" t="s">
        <v>5236</v>
      </c>
      <c r="E1695" s="730" t="s">
        <v>3411</v>
      </c>
      <c r="F1695" s="650" t="s">
        <v>3363</v>
      </c>
      <c r="G1695" s="650" t="s">
        <v>3657</v>
      </c>
      <c r="H1695" s="650" t="s">
        <v>597</v>
      </c>
      <c r="I1695" s="650" t="s">
        <v>3734</v>
      </c>
      <c r="J1695" s="650" t="s">
        <v>3735</v>
      </c>
      <c r="K1695" s="650" t="s">
        <v>3347</v>
      </c>
      <c r="L1695" s="651">
        <v>10.73</v>
      </c>
      <c r="M1695" s="651">
        <v>10.73</v>
      </c>
      <c r="N1695" s="650">
        <v>1</v>
      </c>
      <c r="O1695" s="731">
        <v>1</v>
      </c>
      <c r="P1695" s="651">
        <v>10.73</v>
      </c>
      <c r="Q1695" s="666">
        <v>1</v>
      </c>
      <c r="R1695" s="650">
        <v>1</v>
      </c>
      <c r="S1695" s="666">
        <v>1</v>
      </c>
      <c r="T1695" s="731">
        <v>1</v>
      </c>
      <c r="U1695" s="689">
        <v>1</v>
      </c>
    </row>
    <row r="1696" spans="1:21" ht="14.4" customHeight="1" x14ac:dyDescent="0.3">
      <c r="A1696" s="649">
        <v>4</v>
      </c>
      <c r="B1696" s="650" t="s">
        <v>3038</v>
      </c>
      <c r="C1696" s="650">
        <v>89301042</v>
      </c>
      <c r="D1696" s="729" t="s">
        <v>5236</v>
      </c>
      <c r="E1696" s="730" t="s">
        <v>3411</v>
      </c>
      <c r="F1696" s="650" t="s">
        <v>3363</v>
      </c>
      <c r="G1696" s="650" t="s">
        <v>3419</v>
      </c>
      <c r="H1696" s="650" t="s">
        <v>597</v>
      </c>
      <c r="I1696" s="650" t="s">
        <v>1544</v>
      </c>
      <c r="J1696" s="650" t="s">
        <v>3203</v>
      </c>
      <c r="K1696" s="650" t="s">
        <v>3204</v>
      </c>
      <c r="L1696" s="651">
        <v>333.31</v>
      </c>
      <c r="M1696" s="651">
        <v>1333.24</v>
      </c>
      <c r="N1696" s="650">
        <v>4</v>
      </c>
      <c r="O1696" s="731">
        <v>4</v>
      </c>
      <c r="P1696" s="651">
        <v>999.93000000000006</v>
      </c>
      <c r="Q1696" s="666">
        <v>0.75</v>
      </c>
      <c r="R1696" s="650">
        <v>3</v>
      </c>
      <c r="S1696" s="666">
        <v>0.75</v>
      </c>
      <c r="T1696" s="731">
        <v>3</v>
      </c>
      <c r="U1696" s="689">
        <v>0.75</v>
      </c>
    </row>
    <row r="1697" spans="1:21" ht="14.4" customHeight="1" x14ac:dyDescent="0.3">
      <c r="A1697" s="649">
        <v>4</v>
      </c>
      <c r="B1697" s="650" t="s">
        <v>3038</v>
      </c>
      <c r="C1697" s="650">
        <v>89301042</v>
      </c>
      <c r="D1697" s="729" t="s">
        <v>5236</v>
      </c>
      <c r="E1697" s="730" t="s">
        <v>3411</v>
      </c>
      <c r="F1697" s="650" t="s">
        <v>3363</v>
      </c>
      <c r="G1697" s="650" t="s">
        <v>3419</v>
      </c>
      <c r="H1697" s="650" t="s">
        <v>597</v>
      </c>
      <c r="I1697" s="650" t="s">
        <v>1544</v>
      </c>
      <c r="J1697" s="650" t="s">
        <v>3203</v>
      </c>
      <c r="K1697" s="650" t="s">
        <v>3204</v>
      </c>
      <c r="L1697" s="651">
        <v>156.86000000000001</v>
      </c>
      <c r="M1697" s="651">
        <v>470.58000000000004</v>
      </c>
      <c r="N1697" s="650">
        <v>3</v>
      </c>
      <c r="O1697" s="731">
        <v>3</v>
      </c>
      <c r="P1697" s="651">
        <v>313.72000000000003</v>
      </c>
      <c r="Q1697" s="666">
        <v>0.66666666666666663</v>
      </c>
      <c r="R1697" s="650">
        <v>2</v>
      </c>
      <c r="S1697" s="666">
        <v>0.66666666666666663</v>
      </c>
      <c r="T1697" s="731">
        <v>2</v>
      </c>
      <c r="U1697" s="689">
        <v>0.66666666666666663</v>
      </c>
    </row>
    <row r="1698" spans="1:21" ht="14.4" customHeight="1" x14ac:dyDescent="0.3">
      <c r="A1698" s="649">
        <v>4</v>
      </c>
      <c r="B1698" s="650" t="s">
        <v>3038</v>
      </c>
      <c r="C1698" s="650">
        <v>89301042</v>
      </c>
      <c r="D1698" s="729" t="s">
        <v>5236</v>
      </c>
      <c r="E1698" s="730" t="s">
        <v>3411</v>
      </c>
      <c r="F1698" s="650" t="s">
        <v>3363</v>
      </c>
      <c r="G1698" s="650" t="s">
        <v>3419</v>
      </c>
      <c r="H1698" s="650" t="s">
        <v>597</v>
      </c>
      <c r="I1698" s="650" t="s">
        <v>2376</v>
      </c>
      <c r="J1698" s="650" t="s">
        <v>3290</v>
      </c>
      <c r="K1698" s="650" t="s">
        <v>3291</v>
      </c>
      <c r="L1698" s="651">
        <v>333.31</v>
      </c>
      <c r="M1698" s="651">
        <v>333.31</v>
      </c>
      <c r="N1698" s="650">
        <v>1</v>
      </c>
      <c r="O1698" s="731">
        <v>1</v>
      </c>
      <c r="P1698" s="651">
        <v>333.31</v>
      </c>
      <c r="Q1698" s="666">
        <v>1</v>
      </c>
      <c r="R1698" s="650">
        <v>1</v>
      </c>
      <c r="S1698" s="666">
        <v>1</v>
      </c>
      <c r="T1698" s="731">
        <v>1</v>
      </c>
      <c r="U1698" s="689">
        <v>1</v>
      </c>
    </row>
    <row r="1699" spans="1:21" ht="14.4" customHeight="1" x14ac:dyDescent="0.3">
      <c r="A1699" s="649">
        <v>4</v>
      </c>
      <c r="B1699" s="650" t="s">
        <v>3038</v>
      </c>
      <c r="C1699" s="650">
        <v>89301042</v>
      </c>
      <c r="D1699" s="729" t="s">
        <v>5236</v>
      </c>
      <c r="E1699" s="730" t="s">
        <v>3411</v>
      </c>
      <c r="F1699" s="650" t="s">
        <v>3363</v>
      </c>
      <c r="G1699" s="650" t="s">
        <v>3419</v>
      </c>
      <c r="H1699" s="650" t="s">
        <v>597</v>
      </c>
      <c r="I1699" s="650" t="s">
        <v>2376</v>
      </c>
      <c r="J1699" s="650" t="s">
        <v>3290</v>
      </c>
      <c r="K1699" s="650" t="s">
        <v>3291</v>
      </c>
      <c r="L1699" s="651">
        <v>151.61000000000001</v>
      </c>
      <c r="M1699" s="651">
        <v>303.22000000000003</v>
      </c>
      <c r="N1699" s="650">
        <v>2</v>
      </c>
      <c r="O1699" s="731">
        <v>2</v>
      </c>
      <c r="P1699" s="651">
        <v>151.61000000000001</v>
      </c>
      <c r="Q1699" s="666">
        <v>0.5</v>
      </c>
      <c r="R1699" s="650">
        <v>1</v>
      </c>
      <c r="S1699" s="666">
        <v>0.5</v>
      </c>
      <c r="T1699" s="731">
        <v>1</v>
      </c>
      <c r="U1699" s="689">
        <v>0.5</v>
      </c>
    </row>
    <row r="1700" spans="1:21" ht="14.4" customHeight="1" x14ac:dyDescent="0.3">
      <c r="A1700" s="649">
        <v>4</v>
      </c>
      <c r="B1700" s="650" t="s">
        <v>3038</v>
      </c>
      <c r="C1700" s="650">
        <v>89301042</v>
      </c>
      <c r="D1700" s="729" t="s">
        <v>5236</v>
      </c>
      <c r="E1700" s="730" t="s">
        <v>3411</v>
      </c>
      <c r="F1700" s="650" t="s">
        <v>3363</v>
      </c>
      <c r="G1700" s="650" t="s">
        <v>3555</v>
      </c>
      <c r="H1700" s="650" t="s">
        <v>597</v>
      </c>
      <c r="I1700" s="650" t="s">
        <v>867</v>
      </c>
      <c r="J1700" s="650" t="s">
        <v>3557</v>
      </c>
      <c r="K1700" s="650" t="s">
        <v>2706</v>
      </c>
      <c r="L1700" s="651">
        <v>0</v>
      </c>
      <c r="M1700" s="651">
        <v>0</v>
      </c>
      <c r="N1700" s="650">
        <v>1</v>
      </c>
      <c r="O1700" s="731">
        <v>0.5</v>
      </c>
      <c r="P1700" s="651"/>
      <c r="Q1700" s="666"/>
      <c r="R1700" s="650"/>
      <c r="S1700" s="666">
        <v>0</v>
      </c>
      <c r="T1700" s="731"/>
      <c r="U1700" s="689">
        <v>0</v>
      </c>
    </row>
    <row r="1701" spans="1:21" ht="14.4" customHeight="1" x14ac:dyDescent="0.3">
      <c r="A1701" s="649">
        <v>4</v>
      </c>
      <c r="B1701" s="650" t="s">
        <v>3038</v>
      </c>
      <c r="C1701" s="650">
        <v>89301042</v>
      </c>
      <c r="D1701" s="729" t="s">
        <v>5236</v>
      </c>
      <c r="E1701" s="730" t="s">
        <v>3411</v>
      </c>
      <c r="F1701" s="650" t="s">
        <v>3363</v>
      </c>
      <c r="G1701" s="650" t="s">
        <v>3555</v>
      </c>
      <c r="H1701" s="650" t="s">
        <v>597</v>
      </c>
      <c r="I1701" s="650" t="s">
        <v>3556</v>
      </c>
      <c r="J1701" s="650" t="s">
        <v>3557</v>
      </c>
      <c r="K1701" s="650" t="s">
        <v>2706</v>
      </c>
      <c r="L1701" s="651">
        <v>0</v>
      </c>
      <c r="M1701" s="651">
        <v>0</v>
      </c>
      <c r="N1701" s="650">
        <v>2</v>
      </c>
      <c r="O1701" s="731">
        <v>0.5</v>
      </c>
      <c r="P1701" s="651"/>
      <c r="Q1701" s="666"/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4</v>
      </c>
      <c r="B1702" s="650" t="s">
        <v>3038</v>
      </c>
      <c r="C1702" s="650">
        <v>89301042</v>
      </c>
      <c r="D1702" s="729" t="s">
        <v>5236</v>
      </c>
      <c r="E1702" s="730" t="s">
        <v>3411</v>
      </c>
      <c r="F1702" s="650" t="s">
        <v>3363</v>
      </c>
      <c r="G1702" s="650" t="s">
        <v>3749</v>
      </c>
      <c r="H1702" s="650" t="s">
        <v>597</v>
      </c>
      <c r="I1702" s="650" t="s">
        <v>738</v>
      </c>
      <c r="J1702" s="650" t="s">
        <v>739</v>
      </c>
      <c r="K1702" s="650" t="s">
        <v>3154</v>
      </c>
      <c r="L1702" s="651">
        <v>115.3</v>
      </c>
      <c r="M1702" s="651">
        <v>230.6</v>
      </c>
      <c r="N1702" s="650">
        <v>2</v>
      </c>
      <c r="O1702" s="731">
        <v>1.5</v>
      </c>
      <c r="P1702" s="651">
        <v>230.6</v>
      </c>
      <c r="Q1702" s="666">
        <v>1</v>
      </c>
      <c r="R1702" s="650">
        <v>2</v>
      </c>
      <c r="S1702" s="666">
        <v>1</v>
      </c>
      <c r="T1702" s="731">
        <v>1.5</v>
      </c>
      <c r="U1702" s="689">
        <v>1</v>
      </c>
    </row>
    <row r="1703" spans="1:21" ht="14.4" customHeight="1" x14ac:dyDescent="0.3">
      <c r="A1703" s="649">
        <v>4</v>
      </c>
      <c r="B1703" s="650" t="s">
        <v>3038</v>
      </c>
      <c r="C1703" s="650">
        <v>89301042</v>
      </c>
      <c r="D1703" s="729" t="s">
        <v>5236</v>
      </c>
      <c r="E1703" s="730" t="s">
        <v>3411</v>
      </c>
      <c r="F1703" s="650" t="s">
        <v>3363</v>
      </c>
      <c r="G1703" s="650" t="s">
        <v>3492</v>
      </c>
      <c r="H1703" s="650" t="s">
        <v>597</v>
      </c>
      <c r="I1703" s="650" t="s">
        <v>1054</v>
      </c>
      <c r="J1703" s="650" t="s">
        <v>1055</v>
      </c>
      <c r="K1703" s="650" t="s">
        <v>3493</v>
      </c>
      <c r="L1703" s="651">
        <v>63.67</v>
      </c>
      <c r="M1703" s="651">
        <v>63.67</v>
      </c>
      <c r="N1703" s="650">
        <v>1</v>
      </c>
      <c r="O1703" s="731">
        <v>0.5</v>
      </c>
      <c r="P1703" s="651">
        <v>63.67</v>
      </c>
      <c r="Q1703" s="666">
        <v>1</v>
      </c>
      <c r="R1703" s="650">
        <v>1</v>
      </c>
      <c r="S1703" s="666">
        <v>1</v>
      </c>
      <c r="T1703" s="731">
        <v>0.5</v>
      </c>
      <c r="U1703" s="689">
        <v>1</v>
      </c>
    </row>
    <row r="1704" spans="1:21" ht="14.4" customHeight="1" x14ac:dyDescent="0.3">
      <c r="A1704" s="649">
        <v>4</v>
      </c>
      <c r="B1704" s="650" t="s">
        <v>3038</v>
      </c>
      <c r="C1704" s="650">
        <v>89301042</v>
      </c>
      <c r="D1704" s="729" t="s">
        <v>5236</v>
      </c>
      <c r="E1704" s="730" t="s">
        <v>3411</v>
      </c>
      <c r="F1704" s="650" t="s">
        <v>3363</v>
      </c>
      <c r="G1704" s="650" t="s">
        <v>3579</v>
      </c>
      <c r="H1704" s="650" t="s">
        <v>597</v>
      </c>
      <c r="I1704" s="650" t="s">
        <v>933</v>
      </c>
      <c r="J1704" s="650" t="s">
        <v>934</v>
      </c>
      <c r="K1704" s="650" t="s">
        <v>4181</v>
      </c>
      <c r="L1704" s="651">
        <v>0</v>
      </c>
      <c r="M1704" s="651">
        <v>0</v>
      </c>
      <c r="N1704" s="650">
        <v>1</v>
      </c>
      <c r="O1704" s="731">
        <v>1</v>
      </c>
      <c r="P1704" s="651"/>
      <c r="Q1704" s="666"/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4</v>
      </c>
      <c r="B1705" s="650" t="s">
        <v>3038</v>
      </c>
      <c r="C1705" s="650">
        <v>89301042</v>
      </c>
      <c r="D1705" s="729" t="s">
        <v>5236</v>
      </c>
      <c r="E1705" s="730" t="s">
        <v>3411</v>
      </c>
      <c r="F1705" s="650" t="s">
        <v>3363</v>
      </c>
      <c r="G1705" s="650" t="s">
        <v>3579</v>
      </c>
      <c r="H1705" s="650" t="s">
        <v>597</v>
      </c>
      <c r="I1705" s="650" t="s">
        <v>3605</v>
      </c>
      <c r="J1705" s="650" t="s">
        <v>934</v>
      </c>
      <c r="K1705" s="650" t="s">
        <v>3606</v>
      </c>
      <c r="L1705" s="651">
        <v>0</v>
      </c>
      <c r="M1705" s="651">
        <v>0</v>
      </c>
      <c r="N1705" s="650">
        <v>1</v>
      </c>
      <c r="O1705" s="731">
        <v>1</v>
      </c>
      <c r="P1705" s="651">
        <v>0</v>
      </c>
      <c r="Q1705" s="666"/>
      <c r="R1705" s="650">
        <v>1</v>
      </c>
      <c r="S1705" s="666">
        <v>1</v>
      </c>
      <c r="T1705" s="731">
        <v>1</v>
      </c>
      <c r="U1705" s="689">
        <v>1</v>
      </c>
    </row>
    <row r="1706" spans="1:21" ht="14.4" customHeight="1" x14ac:dyDescent="0.3">
      <c r="A1706" s="649">
        <v>4</v>
      </c>
      <c r="B1706" s="650" t="s">
        <v>3038</v>
      </c>
      <c r="C1706" s="650">
        <v>89301042</v>
      </c>
      <c r="D1706" s="729" t="s">
        <v>5236</v>
      </c>
      <c r="E1706" s="730" t="s">
        <v>3411</v>
      </c>
      <c r="F1706" s="650" t="s">
        <v>3363</v>
      </c>
      <c r="G1706" s="650" t="s">
        <v>3667</v>
      </c>
      <c r="H1706" s="650" t="s">
        <v>597</v>
      </c>
      <c r="I1706" s="650" t="s">
        <v>5112</v>
      </c>
      <c r="J1706" s="650" t="s">
        <v>2112</v>
      </c>
      <c r="K1706" s="650" t="s">
        <v>5113</v>
      </c>
      <c r="L1706" s="651">
        <v>99.15</v>
      </c>
      <c r="M1706" s="651">
        <v>99.15</v>
      </c>
      <c r="N1706" s="650">
        <v>1</v>
      </c>
      <c r="O1706" s="731">
        <v>0.5</v>
      </c>
      <c r="P1706" s="651">
        <v>99.15</v>
      </c>
      <c r="Q1706" s="666">
        <v>1</v>
      </c>
      <c r="R1706" s="650">
        <v>1</v>
      </c>
      <c r="S1706" s="666">
        <v>1</v>
      </c>
      <c r="T1706" s="731">
        <v>0.5</v>
      </c>
      <c r="U1706" s="689">
        <v>1</v>
      </c>
    </row>
    <row r="1707" spans="1:21" ht="14.4" customHeight="1" x14ac:dyDescent="0.3">
      <c r="A1707" s="649">
        <v>4</v>
      </c>
      <c r="B1707" s="650" t="s">
        <v>3038</v>
      </c>
      <c r="C1707" s="650">
        <v>89301042</v>
      </c>
      <c r="D1707" s="729" t="s">
        <v>5236</v>
      </c>
      <c r="E1707" s="730" t="s">
        <v>3411</v>
      </c>
      <c r="F1707" s="650" t="s">
        <v>3363</v>
      </c>
      <c r="G1707" s="650" t="s">
        <v>3440</v>
      </c>
      <c r="H1707" s="650" t="s">
        <v>597</v>
      </c>
      <c r="I1707" s="650" t="s">
        <v>3617</v>
      </c>
      <c r="J1707" s="650" t="s">
        <v>1319</v>
      </c>
      <c r="K1707" s="650" t="s">
        <v>3618</v>
      </c>
      <c r="L1707" s="651">
        <v>0</v>
      </c>
      <c r="M1707" s="651">
        <v>0</v>
      </c>
      <c r="N1707" s="650">
        <v>1</v>
      </c>
      <c r="O1707" s="731">
        <v>1</v>
      </c>
      <c r="P1707" s="651">
        <v>0</v>
      </c>
      <c r="Q1707" s="666"/>
      <c r="R1707" s="650">
        <v>1</v>
      </c>
      <c r="S1707" s="666">
        <v>1</v>
      </c>
      <c r="T1707" s="731">
        <v>1</v>
      </c>
      <c r="U1707" s="689">
        <v>1</v>
      </c>
    </row>
    <row r="1708" spans="1:21" ht="14.4" customHeight="1" x14ac:dyDescent="0.3">
      <c r="A1708" s="649">
        <v>4</v>
      </c>
      <c r="B1708" s="650" t="s">
        <v>3038</v>
      </c>
      <c r="C1708" s="650">
        <v>89301042</v>
      </c>
      <c r="D1708" s="729" t="s">
        <v>5236</v>
      </c>
      <c r="E1708" s="730" t="s">
        <v>3411</v>
      </c>
      <c r="F1708" s="650" t="s">
        <v>3363</v>
      </c>
      <c r="G1708" s="650" t="s">
        <v>3767</v>
      </c>
      <c r="H1708" s="650" t="s">
        <v>597</v>
      </c>
      <c r="I1708" s="650" t="s">
        <v>3772</v>
      </c>
      <c r="J1708" s="650" t="s">
        <v>3770</v>
      </c>
      <c r="K1708" s="650" t="s">
        <v>3773</v>
      </c>
      <c r="L1708" s="651">
        <v>59.55</v>
      </c>
      <c r="M1708" s="651">
        <v>119.1</v>
      </c>
      <c r="N1708" s="650">
        <v>2</v>
      </c>
      <c r="O1708" s="731">
        <v>0.5</v>
      </c>
      <c r="P1708" s="651">
        <v>119.1</v>
      </c>
      <c r="Q1708" s="666">
        <v>1</v>
      </c>
      <c r="R1708" s="650">
        <v>2</v>
      </c>
      <c r="S1708" s="666">
        <v>1</v>
      </c>
      <c r="T1708" s="731">
        <v>0.5</v>
      </c>
      <c r="U1708" s="689">
        <v>1</v>
      </c>
    </row>
    <row r="1709" spans="1:21" ht="14.4" customHeight="1" x14ac:dyDescent="0.3">
      <c r="A1709" s="649">
        <v>4</v>
      </c>
      <c r="B1709" s="650" t="s">
        <v>3038</v>
      </c>
      <c r="C1709" s="650">
        <v>89301042</v>
      </c>
      <c r="D1709" s="729" t="s">
        <v>5236</v>
      </c>
      <c r="E1709" s="730" t="s">
        <v>3411</v>
      </c>
      <c r="F1709" s="650" t="s">
        <v>3363</v>
      </c>
      <c r="G1709" s="650" t="s">
        <v>3614</v>
      </c>
      <c r="H1709" s="650" t="s">
        <v>597</v>
      </c>
      <c r="I1709" s="650" t="s">
        <v>1591</v>
      </c>
      <c r="J1709" s="650" t="s">
        <v>1592</v>
      </c>
      <c r="K1709" s="650" t="s">
        <v>1593</v>
      </c>
      <c r="L1709" s="651">
        <v>153.52000000000001</v>
      </c>
      <c r="M1709" s="651">
        <v>153.52000000000001</v>
      </c>
      <c r="N1709" s="650">
        <v>1</v>
      </c>
      <c r="O1709" s="731">
        <v>1</v>
      </c>
      <c r="P1709" s="651"/>
      <c r="Q1709" s="666">
        <v>0</v>
      </c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4</v>
      </c>
      <c r="B1710" s="650" t="s">
        <v>3038</v>
      </c>
      <c r="C1710" s="650">
        <v>89301042</v>
      </c>
      <c r="D1710" s="729" t="s">
        <v>5236</v>
      </c>
      <c r="E1710" s="730" t="s">
        <v>3411</v>
      </c>
      <c r="F1710" s="650" t="s">
        <v>3363</v>
      </c>
      <c r="G1710" s="650" t="s">
        <v>3459</v>
      </c>
      <c r="H1710" s="650" t="s">
        <v>597</v>
      </c>
      <c r="I1710" s="650" t="s">
        <v>757</v>
      </c>
      <c r="J1710" s="650" t="s">
        <v>758</v>
      </c>
      <c r="K1710" s="650" t="s">
        <v>3513</v>
      </c>
      <c r="L1710" s="651">
        <v>314.89999999999998</v>
      </c>
      <c r="M1710" s="651">
        <v>314.89999999999998</v>
      </c>
      <c r="N1710" s="650">
        <v>1</v>
      </c>
      <c r="O1710" s="731">
        <v>0.5</v>
      </c>
      <c r="P1710" s="651">
        <v>314.89999999999998</v>
      </c>
      <c r="Q1710" s="666">
        <v>1</v>
      </c>
      <c r="R1710" s="650">
        <v>1</v>
      </c>
      <c r="S1710" s="666">
        <v>1</v>
      </c>
      <c r="T1710" s="731">
        <v>0.5</v>
      </c>
      <c r="U1710" s="689">
        <v>1</v>
      </c>
    </row>
    <row r="1711" spans="1:21" ht="14.4" customHeight="1" x14ac:dyDescent="0.3">
      <c r="A1711" s="649">
        <v>4</v>
      </c>
      <c r="B1711" s="650" t="s">
        <v>3038</v>
      </c>
      <c r="C1711" s="650">
        <v>89301042</v>
      </c>
      <c r="D1711" s="729" t="s">
        <v>5236</v>
      </c>
      <c r="E1711" s="730" t="s">
        <v>3411</v>
      </c>
      <c r="F1711" s="650" t="s">
        <v>3363</v>
      </c>
      <c r="G1711" s="650" t="s">
        <v>3514</v>
      </c>
      <c r="H1711" s="650" t="s">
        <v>1281</v>
      </c>
      <c r="I1711" s="650" t="s">
        <v>4668</v>
      </c>
      <c r="J1711" s="650" t="s">
        <v>1283</v>
      </c>
      <c r="K1711" s="650" t="s">
        <v>4669</v>
      </c>
      <c r="L1711" s="651">
        <v>48.98</v>
      </c>
      <c r="M1711" s="651">
        <v>48.98</v>
      </c>
      <c r="N1711" s="650">
        <v>1</v>
      </c>
      <c r="O1711" s="731">
        <v>1</v>
      </c>
      <c r="P1711" s="651">
        <v>48.98</v>
      </c>
      <c r="Q1711" s="666">
        <v>1</v>
      </c>
      <c r="R1711" s="650">
        <v>1</v>
      </c>
      <c r="S1711" s="666">
        <v>1</v>
      </c>
      <c r="T1711" s="731">
        <v>1</v>
      </c>
      <c r="U1711" s="689">
        <v>1</v>
      </c>
    </row>
    <row r="1712" spans="1:21" ht="14.4" customHeight="1" x14ac:dyDescent="0.3">
      <c r="A1712" s="649">
        <v>4</v>
      </c>
      <c r="B1712" s="650" t="s">
        <v>3038</v>
      </c>
      <c r="C1712" s="650">
        <v>89301042</v>
      </c>
      <c r="D1712" s="729" t="s">
        <v>5236</v>
      </c>
      <c r="E1712" s="730" t="s">
        <v>3411</v>
      </c>
      <c r="F1712" s="650" t="s">
        <v>3363</v>
      </c>
      <c r="G1712" s="650" t="s">
        <v>3418</v>
      </c>
      <c r="H1712" s="650" t="s">
        <v>597</v>
      </c>
      <c r="I1712" s="650" t="s">
        <v>804</v>
      </c>
      <c r="J1712" s="650" t="s">
        <v>805</v>
      </c>
      <c r="K1712" s="650" t="s">
        <v>806</v>
      </c>
      <c r="L1712" s="651">
        <v>56.69</v>
      </c>
      <c r="M1712" s="651">
        <v>113.38</v>
      </c>
      <c r="N1712" s="650">
        <v>2</v>
      </c>
      <c r="O1712" s="731">
        <v>0.5</v>
      </c>
      <c r="P1712" s="651">
        <v>113.38</v>
      </c>
      <c r="Q1712" s="666">
        <v>1</v>
      </c>
      <c r="R1712" s="650">
        <v>2</v>
      </c>
      <c r="S1712" s="666">
        <v>1</v>
      </c>
      <c r="T1712" s="731">
        <v>0.5</v>
      </c>
      <c r="U1712" s="689">
        <v>1</v>
      </c>
    </row>
    <row r="1713" spans="1:21" ht="14.4" customHeight="1" x14ac:dyDescent="0.3">
      <c r="A1713" s="649">
        <v>4</v>
      </c>
      <c r="B1713" s="650" t="s">
        <v>3038</v>
      </c>
      <c r="C1713" s="650">
        <v>89301042</v>
      </c>
      <c r="D1713" s="729" t="s">
        <v>5236</v>
      </c>
      <c r="E1713" s="730" t="s">
        <v>3411</v>
      </c>
      <c r="F1713" s="650" t="s">
        <v>3363</v>
      </c>
      <c r="G1713" s="650" t="s">
        <v>3515</v>
      </c>
      <c r="H1713" s="650" t="s">
        <v>1281</v>
      </c>
      <c r="I1713" s="650" t="s">
        <v>1461</v>
      </c>
      <c r="J1713" s="650" t="s">
        <v>1462</v>
      </c>
      <c r="K1713" s="650" t="s">
        <v>1463</v>
      </c>
      <c r="L1713" s="651">
        <v>140.03</v>
      </c>
      <c r="M1713" s="651">
        <v>280.06</v>
      </c>
      <c r="N1713" s="650">
        <v>2</v>
      </c>
      <c r="O1713" s="731">
        <v>1.5</v>
      </c>
      <c r="P1713" s="651">
        <v>140.03</v>
      </c>
      <c r="Q1713" s="666">
        <v>0.5</v>
      </c>
      <c r="R1713" s="650">
        <v>1</v>
      </c>
      <c r="S1713" s="666">
        <v>0.5</v>
      </c>
      <c r="T1713" s="731">
        <v>0.5</v>
      </c>
      <c r="U1713" s="689">
        <v>0.33333333333333331</v>
      </c>
    </row>
    <row r="1714" spans="1:21" ht="14.4" customHeight="1" x14ac:dyDescent="0.3">
      <c r="A1714" s="649">
        <v>4</v>
      </c>
      <c r="B1714" s="650" t="s">
        <v>3038</v>
      </c>
      <c r="C1714" s="650">
        <v>89301042</v>
      </c>
      <c r="D1714" s="729" t="s">
        <v>5236</v>
      </c>
      <c r="E1714" s="730" t="s">
        <v>3411</v>
      </c>
      <c r="F1714" s="650" t="s">
        <v>3363</v>
      </c>
      <c r="G1714" s="650" t="s">
        <v>4228</v>
      </c>
      <c r="H1714" s="650" t="s">
        <v>1281</v>
      </c>
      <c r="I1714" s="650" t="s">
        <v>4229</v>
      </c>
      <c r="J1714" s="650" t="s">
        <v>4230</v>
      </c>
      <c r="K1714" s="650" t="s">
        <v>4231</v>
      </c>
      <c r="L1714" s="651">
        <v>94.8</v>
      </c>
      <c r="M1714" s="651">
        <v>379.2</v>
      </c>
      <c r="N1714" s="650">
        <v>4</v>
      </c>
      <c r="O1714" s="731">
        <v>2</v>
      </c>
      <c r="P1714" s="651">
        <v>189.6</v>
      </c>
      <c r="Q1714" s="666">
        <v>0.5</v>
      </c>
      <c r="R1714" s="650">
        <v>2</v>
      </c>
      <c r="S1714" s="666">
        <v>0.5</v>
      </c>
      <c r="T1714" s="731">
        <v>1</v>
      </c>
      <c r="U1714" s="689">
        <v>0.5</v>
      </c>
    </row>
    <row r="1715" spans="1:21" ht="14.4" customHeight="1" x14ac:dyDescent="0.3">
      <c r="A1715" s="649">
        <v>4</v>
      </c>
      <c r="B1715" s="650" t="s">
        <v>3038</v>
      </c>
      <c r="C1715" s="650">
        <v>89301042</v>
      </c>
      <c r="D1715" s="729" t="s">
        <v>5236</v>
      </c>
      <c r="E1715" s="730" t="s">
        <v>3411</v>
      </c>
      <c r="F1715" s="650" t="s">
        <v>3363</v>
      </c>
      <c r="G1715" s="650" t="s">
        <v>3433</v>
      </c>
      <c r="H1715" s="650" t="s">
        <v>597</v>
      </c>
      <c r="I1715" s="650" t="s">
        <v>3008</v>
      </c>
      <c r="J1715" s="650" t="s">
        <v>1138</v>
      </c>
      <c r="K1715" s="650" t="s">
        <v>3434</v>
      </c>
      <c r="L1715" s="651">
        <v>127.5</v>
      </c>
      <c r="M1715" s="651">
        <v>127.5</v>
      </c>
      <c r="N1715" s="650">
        <v>1</v>
      </c>
      <c r="O1715" s="731">
        <v>1</v>
      </c>
      <c r="P1715" s="651"/>
      <c r="Q1715" s="666">
        <v>0</v>
      </c>
      <c r="R1715" s="650"/>
      <c r="S1715" s="666">
        <v>0</v>
      </c>
      <c r="T1715" s="731"/>
      <c r="U1715" s="689">
        <v>0</v>
      </c>
    </row>
    <row r="1716" spans="1:21" ht="14.4" customHeight="1" x14ac:dyDescent="0.3">
      <c r="A1716" s="649">
        <v>4</v>
      </c>
      <c r="B1716" s="650" t="s">
        <v>3038</v>
      </c>
      <c r="C1716" s="650">
        <v>89301042</v>
      </c>
      <c r="D1716" s="729" t="s">
        <v>5236</v>
      </c>
      <c r="E1716" s="730" t="s">
        <v>3411</v>
      </c>
      <c r="F1716" s="650" t="s">
        <v>3363</v>
      </c>
      <c r="G1716" s="650" t="s">
        <v>3435</v>
      </c>
      <c r="H1716" s="650" t="s">
        <v>597</v>
      </c>
      <c r="I1716" s="650" t="s">
        <v>3436</v>
      </c>
      <c r="J1716" s="650" t="s">
        <v>1606</v>
      </c>
      <c r="K1716" s="650" t="s">
        <v>3437</v>
      </c>
      <c r="L1716" s="651">
        <v>23.46</v>
      </c>
      <c r="M1716" s="651">
        <v>23.46</v>
      </c>
      <c r="N1716" s="650">
        <v>1</v>
      </c>
      <c r="O1716" s="731">
        <v>1</v>
      </c>
      <c r="P1716" s="651">
        <v>23.46</v>
      </c>
      <c r="Q1716" s="666">
        <v>1</v>
      </c>
      <c r="R1716" s="650">
        <v>1</v>
      </c>
      <c r="S1716" s="666">
        <v>1</v>
      </c>
      <c r="T1716" s="731">
        <v>1</v>
      </c>
      <c r="U1716" s="689">
        <v>1</v>
      </c>
    </row>
    <row r="1717" spans="1:21" ht="14.4" customHeight="1" x14ac:dyDescent="0.3">
      <c r="A1717" s="649">
        <v>4</v>
      </c>
      <c r="B1717" s="650" t="s">
        <v>3038</v>
      </c>
      <c r="C1717" s="650">
        <v>89301042</v>
      </c>
      <c r="D1717" s="729" t="s">
        <v>5236</v>
      </c>
      <c r="E1717" s="730" t="s">
        <v>3411</v>
      </c>
      <c r="F1717" s="650" t="s">
        <v>3363</v>
      </c>
      <c r="G1717" s="650" t="s">
        <v>3799</v>
      </c>
      <c r="H1717" s="650" t="s">
        <v>597</v>
      </c>
      <c r="I1717" s="650" t="s">
        <v>5114</v>
      </c>
      <c r="J1717" s="650" t="s">
        <v>5115</v>
      </c>
      <c r="K1717" s="650" t="s">
        <v>5116</v>
      </c>
      <c r="L1717" s="651">
        <v>78.78</v>
      </c>
      <c r="M1717" s="651">
        <v>78.78</v>
      </c>
      <c r="N1717" s="650">
        <v>1</v>
      </c>
      <c r="O1717" s="731">
        <v>0.5</v>
      </c>
      <c r="P1717" s="651">
        <v>78.78</v>
      </c>
      <c r="Q1717" s="666">
        <v>1</v>
      </c>
      <c r="R1717" s="650">
        <v>1</v>
      </c>
      <c r="S1717" s="666">
        <v>1</v>
      </c>
      <c r="T1717" s="731">
        <v>0.5</v>
      </c>
      <c r="U1717" s="689">
        <v>1</v>
      </c>
    </row>
    <row r="1718" spans="1:21" ht="14.4" customHeight="1" x14ac:dyDescent="0.3">
      <c r="A1718" s="649">
        <v>4</v>
      </c>
      <c r="B1718" s="650" t="s">
        <v>3038</v>
      </c>
      <c r="C1718" s="650">
        <v>89301042</v>
      </c>
      <c r="D1718" s="729" t="s">
        <v>5236</v>
      </c>
      <c r="E1718" s="730" t="s">
        <v>3411</v>
      </c>
      <c r="F1718" s="650" t="s">
        <v>3363</v>
      </c>
      <c r="G1718" s="650" t="s">
        <v>3544</v>
      </c>
      <c r="H1718" s="650" t="s">
        <v>597</v>
      </c>
      <c r="I1718" s="650" t="s">
        <v>4234</v>
      </c>
      <c r="J1718" s="650" t="s">
        <v>4235</v>
      </c>
      <c r="K1718" s="650" t="s">
        <v>899</v>
      </c>
      <c r="L1718" s="651">
        <v>0</v>
      </c>
      <c r="M1718" s="651">
        <v>0</v>
      </c>
      <c r="N1718" s="650">
        <v>3</v>
      </c>
      <c r="O1718" s="731">
        <v>1</v>
      </c>
      <c r="P1718" s="651"/>
      <c r="Q1718" s="666"/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4</v>
      </c>
      <c r="B1719" s="650" t="s">
        <v>3038</v>
      </c>
      <c r="C1719" s="650">
        <v>89301042</v>
      </c>
      <c r="D1719" s="729" t="s">
        <v>5236</v>
      </c>
      <c r="E1719" s="730" t="s">
        <v>3411</v>
      </c>
      <c r="F1719" s="650" t="s">
        <v>3364</v>
      </c>
      <c r="G1719" s="650" t="s">
        <v>3463</v>
      </c>
      <c r="H1719" s="650" t="s">
        <v>597</v>
      </c>
      <c r="I1719" s="650" t="s">
        <v>3503</v>
      </c>
      <c r="J1719" s="650" t="s">
        <v>3465</v>
      </c>
      <c r="K1719" s="650"/>
      <c r="L1719" s="651">
        <v>0</v>
      </c>
      <c r="M1719" s="651">
        <v>0</v>
      </c>
      <c r="N1719" s="650">
        <v>2</v>
      </c>
      <c r="O1719" s="731">
        <v>2</v>
      </c>
      <c r="P1719" s="651">
        <v>0</v>
      </c>
      <c r="Q1719" s="666"/>
      <c r="R1719" s="650">
        <v>2</v>
      </c>
      <c r="S1719" s="666">
        <v>1</v>
      </c>
      <c r="T1719" s="731">
        <v>2</v>
      </c>
      <c r="U1719" s="689">
        <v>1</v>
      </c>
    </row>
    <row r="1720" spans="1:21" ht="14.4" customHeight="1" x14ac:dyDescent="0.3">
      <c r="A1720" s="649">
        <v>4</v>
      </c>
      <c r="B1720" s="650" t="s">
        <v>3038</v>
      </c>
      <c r="C1720" s="650">
        <v>89301042</v>
      </c>
      <c r="D1720" s="729" t="s">
        <v>5236</v>
      </c>
      <c r="E1720" s="730" t="s">
        <v>3411</v>
      </c>
      <c r="F1720" s="650" t="s">
        <v>3364</v>
      </c>
      <c r="G1720" s="650" t="s">
        <v>3463</v>
      </c>
      <c r="H1720" s="650" t="s">
        <v>597</v>
      </c>
      <c r="I1720" s="650" t="s">
        <v>3464</v>
      </c>
      <c r="J1720" s="650" t="s">
        <v>3465</v>
      </c>
      <c r="K1720" s="650"/>
      <c r="L1720" s="651">
        <v>0</v>
      </c>
      <c r="M1720" s="651">
        <v>0</v>
      </c>
      <c r="N1720" s="650">
        <v>3</v>
      </c>
      <c r="O1720" s="731">
        <v>3</v>
      </c>
      <c r="P1720" s="651">
        <v>0</v>
      </c>
      <c r="Q1720" s="666"/>
      <c r="R1720" s="650">
        <v>3</v>
      </c>
      <c r="S1720" s="666">
        <v>1</v>
      </c>
      <c r="T1720" s="731">
        <v>3</v>
      </c>
      <c r="U1720" s="689">
        <v>1</v>
      </c>
    </row>
    <row r="1721" spans="1:21" ht="14.4" customHeight="1" x14ac:dyDescent="0.3">
      <c r="A1721" s="649">
        <v>4</v>
      </c>
      <c r="B1721" s="650" t="s">
        <v>3038</v>
      </c>
      <c r="C1721" s="650">
        <v>89301042</v>
      </c>
      <c r="D1721" s="729" t="s">
        <v>5236</v>
      </c>
      <c r="E1721" s="730" t="s">
        <v>3411</v>
      </c>
      <c r="F1721" s="650" t="s">
        <v>3365</v>
      </c>
      <c r="G1721" s="650" t="s">
        <v>3678</v>
      </c>
      <c r="H1721" s="650" t="s">
        <v>597</v>
      </c>
      <c r="I1721" s="650" t="s">
        <v>5117</v>
      </c>
      <c r="J1721" s="650" t="s">
        <v>3807</v>
      </c>
      <c r="K1721" s="650" t="s">
        <v>5118</v>
      </c>
      <c r="L1721" s="651">
        <v>410</v>
      </c>
      <c r="M1721" s="651">
        <v>1230</v>
      </c>
      <c r="N1721" s="650">
        <v>3</v>
      </c>
      <c r="O1721" s="731">
        <v>3</v>
      </c>
      <c r="P1721" s="651">
        <v>1230</v>
      </c>
      <c r="Q1721" s="666">
        <v>1</v>
      </c>
      <c r="R1721" s="650">
        <v>3</v>
      </c>
      <c r="S1721" s="666">
        <v>1</v>
      </c>
      <c r="T1721" s="731">
        <v>3</v>
      </c>
      <c r="U1721" s="689">
        <v>1</v>
      </c>
    </row>
    <row r="1722" spans="1:21" ht="14.4" customHeight="1" x14ac:dyDescent="0.3">
      <c r="A1722" s="649">
        <v>4</v>
      </c>
      <c r="B1722" s="650" t="s">
        <v>3038</v>
      </c>
      <c r="C1722" s="650">
        <v>89301042</v>
      </c>
      <c r="D1722" s="729" t="s">
        <v>5236</v>
      </c>
      <c r="E1722" s="730" t="s">
        <v>3411</v>
      </c>
      <c r="F1722" s="650" t="s">
        <v>3365</v>
      </c>
      <c r="G1722" s="650" t="s">
        <v>3678</v>
      </c>
      <c r="H1722" s="650" t="s">
        <v>597</v>
      </c>
      <c r="I1722" s="650" t="s">
        <v>5117</v>
      </c>
      <c r="J1722" s="650" t="s">
        <v>3680</v>
      </c>
      <c r="K1722" s="650" t="s">
        <v>5119</v>
      </c>
      <c r="L1722" s="651">
        <v>410</v>
      </c>
      <c r="M1722" s="651">
        <v>410</v>
      </c>
      <c r="N1722" s="650">
        <v>1</v>
      </c>
      <c r="O1722" s="731">
        <v>1</v>
      </c>
      <c r="P1722" s="651">
        <v>410</v>
      </c>
      <c r="Q1722" s="666">
        <v>1</v>
      </c>
      <c r="R1722" s="650">
        <v>1</v>
      </c>
      <c r="S1722" s="666">
        <v>1</v>
      </c>
      <c r="T1722" s="731">
        <v>1</v>
      </c>
      <c r="U1722" s="689">
        <v>1</v>
      </c>
    </row>
    <row r="1723" spans="1:21" ht="14.4" customHeight="1" x14ac:dyDescent="0.3">
      <c r="A1723" s="649">
        <v>4</v>
      </c>
      <c r="B1723" s="650" t="s">
        <v>3038</v>
      </c>
      <c r="C1723" s="650">
        <v>89301042</v>
      </c>
      <c r="D1723" s="729" t="s">
        <v>5236</v>
      </c>
      <c r="E1723" s="730" t="s">
        <v>3411</v>
      </c>
      <c r="F1723" s="650" t="s">
        <v>3365</v>
      </c>
      <c r="G1723" s="650" t="s">
        <v>3678</v>
      </c>
      <c r="H1723" s="650" t="s">
        <v>597</v>
      </c>
      <c r="I1723" s="650" t="s">
        <v>3679</v>
      </c>
      <c r="J1723" s="650" t="s">
        <v>3807</v>
      </c>
      <c r="K1723" s="650" t="s">
        <v>3808</v>
      </c>
      <c r="L1723" s="651">
        <v>410</v>
      </c>
      <c r="M1723" s="651">
        <v>1230</v>
      </c>
      <c r="N1723" s="650">
        <v>3</v>
      </c>
      <c r="O1723" s="731">
        <v>3</v>
      </c>
      <c r="P1723" s="651">
        <v>1230</v>
      </c>
      <c r="Q1723" s="666">
        <v>1</v>
      </c>
      <c r="R1723" s="650">
        <v>3</v>
      </c>
      <c r="S1723" s="666">
        <v>1</v>
      </c>
      <c r="T1723" s="731">
        <v>3</v>
      </c>
      <c r="U1723" s="689">
        <v>1</v>
      </c>
    </row>
    <row r="1724" spans="1:21" ht="14.4" customHeight="1" x14ac:dyDescent="0.3">
      <c r="A1724" s="649">
        <v>4</v>
      </c>
      <c r="B1724" s="650" t="s">
        <v>3038</v>
      </c>
      <c r="C1724" s="650">
        <v>89301042</v>
      </c>
      <c r="D1724" s="729" t="s">
        <v>5236</v>
      </c>
      <c r="E1724" s="730" t="s">
        <v>3411</v>
      </c>
      <c r="F1724" s="650" t="s">
        <v>3365</v>
      </c>
      <c r="G1724" s="650" t="s">
        <v>3678</v>
      </c>
      <c r="H1724" s="650" t="s">
        <v>597</v>
      </c>
      <c r="I1724" s="650" t="s">
        <v>3679</v>
      </c>
      <c r="J1724" s="650" t="s">
        <v>3680</v>
      </c>
      <c r="K1724" s="650" t="s">
        <v>3681</v>
      </c>
      <c r="L1724" s="651">
        <v>410</v>
      </c>
      <c r="M1724" s="651">
        <v>10250</v>
      </c>
      <c r="N1724" s="650">
        <v>25</v>
      </c>
      <c r="O1724" s="731">
        <v>25</v>
      </c>
      <c r="P1724" s="651">
        <v>10250</v>
      </c>
      <c r="Q1724" s="666">
        <v>1</v>
      </c>
      <c r="R1724" s="650">
        <v>25</v>
      </c>
      <c r="S1724" s="666">
        <v>1</v>
      </c>
      <c r="T1724" s="731">
        <v>25</v>
      </c>
      <c r="U1724" s="689">
        <v>1</v>
      </c>
    </row>
    <row r="1725" spans="1:21" ht="14.4" customHeight="1" x14ac:dyDescent="0.3">
      <c r="A1725" s="649">
        <v>4</v>
      </c>
      <c r="B1725" s="650" t="s">
        <v>3038</v>
      </c>
      <c r="C1725" s="650">
        <v>89301042</v>
      </c>
      <c r="D1725" s="729" t="s">
        <v>5236</v>
      </c>
      <c r="E1725" s="730" t="s">
        <v>3411</v>
      </c>
      <c r="F1725" s="650" t="s">
        <v>3365</v>
      </c>
      <c r="G1725" s="650" t="s">
        <v>3678</v>
      </c>
      <c r="H1725" s="650" t="s">
        <v>597</v>
      </c>
      <c r="I1725" s="650" t="s">
        <v>3809</v>
      </c>
      <c r="J1725" s="650" t="s">
        <v>3812</v>
      </c>
      <c r="K1725" s="650" t="s">
        <v>3813</v>
      </c>
      <c r="L1725" s="651">
        <v>566</v>
      </c>
      <c r="M1725" s="651">
        <v>1132</v>
      </c>
      <c r="N1725" s="650">
        <v>2</v>
      </c>
      <c r="O1725" s="731">
        <v>2</v>
      </c>
      <c r="P1725" s="651"/>
      <c r="Q1725" s="666">
        <v>0</v>
      </c>
      <c r="R1725" s="650"/>
      <c r="S1725" s="666">
        <v>0</v>
      </c>
      <c r="T1725" s="731"/>
      <c r="U1725" s="689">
        <v>0</v>
      </c>
    </row>
    <row r="1726" spans="1:21" ht="14.4" customHeight="1" x14ac:dyDescent="0.3">
      <c r="A1726" s="649">
        <v>4</v>
      </c>
      <c r="B1726" s="650" t="s">
        <v>3038</v>
      </c>
      <c r="C1726" s="650">
        <v>89301042</v>
      </c>
      <c r="D1726" s="729" t="s">
        <v>5236</v>
      </c>
      <c r="E1726" s="730" t="s">
        <v>3411</v>
      </c>
      <c r="F1726" s="650" t="s">
        <v>3365</v>
      </c>
      <c r="G1726" s="650" t="s">
        <v>3682</v>
      </c>
      <c r="H1726" s="650" t="s">
        <v>597</v>
      </c>
      <c r="I1726" s="650" t="s">
        <v>3692</v>
      </c>
      <c r="J1726" s="650" t="s">
        <v>3690</v>
      </c>
      <c r="K1726" s="650" t="s">
        <v>3693</v>
      </c>
      <c r="L1726" s="651">
        <v>200</v>
      </c>
      <c r="M1726" s="651">
        <v>2800</v>
      </c>
      <c r="N1726" s="650">
        <v>14</v>
      </c>
      <c r="O1726" s="731">
        <v>9</v>
      </c>
      <c r="P1726" s="651">
        <v>2000</v>
      </c>
      <c r="Q1726" s="666">
        <v>0.7142857142857143</v>
      </c>
      <c r="R1726" s="650">
        <v>10</v>
      </c>
      <c r="S1726" s="666">
        <v>0.7142857142857143</v>
      </c>
      <c r="T1726" s="731">
        <v>6</v>
      </c>
      <c r="U1726" s="689">
        <v>0.66666666666666663</v>
      </c>
    </row>
    <row r="1727" spans="1:21" ht="14.4" customHeight="1" x14ac:dyDescent="0.3">
      <c r="A1727" s="649">
        <v>4</v>
      </c>
      <c r="B1727" s="650" t="s">
        <v>3038</v>
      </c>
      <c r="C1727" s="650">
        <v>89301042</v>
      </c>
      <c r="D1727" s="729" t="s">
        <v>5236</v>
      </c>
      <c r="E1727" s="730" t="s">
        <v>3411</v>
      </c>
      <c r="F1727" s="650" t="s">
        <v>3365</v>
      </c>
      <c r="G1727" s="650" t="s">
        <v>3682</v>
      </c>
      <c r="H1727" s="650" t="s">
        <v>597</v>
      </c>
      <c r="I1727" s="650" t="s">
        <v>4636</v>
      </c>
      <c r="J1727" s="650" t="s">
        <v>4637</v>
      </c>
      <c r="K1727" s="650" t="s">
        <v>4638</v>
      </c>
      <c r="L1727" s="651">
        <v>774.12</v>
      </c>
      <c r="M1727" s="651">
        <v>1548.24</v>
      </c>
      <c r="N1727" s="650">
        <v>2</v>
      </c>
      <c r="O1727" s="731">
        <v>1</v>
      </c>
      <c r="P1727" s="651"/>
      <c r="Q1727" s="666">
        <v>0</v>
      </c>
      <c r="R1727" s="650"/>
      <c r="S1727" s="666">
        <v>0</v>
      </c>
      <c r="T1727" s="731"/>
      <c r="U1727" s="689">
        <v>0</v>
      </c>
    </row>
    <row r="1728" spans="1:21" ht="14.4" customHeight="1" x14ac:dyDescent="0.3">
      <c r="A1728" s="649">
        <v>4</v>
      </c>
      <c r="B1728" s="650" t="s">
        <v>3038</v>
      </c>
      <c r="C1728" s="650">
        <v>89301042</v>
      </c>
      <c r="D1728" s="729" t="s">
        <v>5236</v>
      </c>
      <c r="E1728" s="730" t="s">
        <v>3411</v>
      </c>
      <c r="F1728" s="650" t="s">
        <v>3365</v>
      </c>
      <c r="G1728" s="650" t="s">
        <v>3682</v>
      </c>
      <c r="H1728" s="650" t="s">
        <v>597</v>
      </c>
      <c r="I1728" s="650" t="s">
        <v>3697</v>
      </c>
      <c r="J1728" s="650" t="s">
        <v>3698</v>
      </c>
      <c r="K1728" s="650" t="s">
        <v>3699</v>
      </c>
      <c r="L1728" s="651">
        <v>934.8</v>
      </c>
      <c r="M1728" s="651">
        <v>934.8</v>
      </c>
      <c r="N1728" s="650">
        <v>1</v>
      </c>
      <c r="O1728" s="731">
        <v>1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4</v>
      </c>
      <c r="B1729" s="650" t="s">
        <v>3038</v>
      </c>
      <c r="C1729" s="650">
        <v>89301042</v>
      </c>
      <c r="D1729" s="729" t="s">
        <v>5236</v>
      </c>
      <c r="E1729" s="730" t="s">
        <v>3411</v>
      </c>
      <c r="F1729" s="650" t="s">
        <v>3365</v>
      </c>
      <c r="G1729" s="650" t="s">
        <v>3682</v>
      </c>
      <c r="H1729" s="650" t="s">
        <v>597</v>
      </c>
      <c r="I1729" s="650" t="s">
        <v>4532</v>
      </c>
      <c r="J1729" s="650" t="s">
        <v>5120</v>
      </c>
      <c r="K1729" s="650" t="s">
        <v>5121</v>
      </c>
      <c r="L1729" s="651">
        <v>173.96</v>
      </c>
      <c r="M1729" s="651">
        <v>173.96</v>
      </c>
      <c r="N1729" s="650">
        <v>1</v>
      </c>
      <c r="O1729" s="731">
        <v>1</v>
      </c>
      <c r="P1729" s="651">
        <v>173.96</v>
      </c>
      <c r="Q1729" s="666">
        <v>1</v>
      </c>
      <c r="R1729" s="650">
        <v>1</v>
      </c>
      <c r="S1729" s="666">
        <v>1</v>
      </c>
      <c r="T1729" s="731">
        <v>1</v>
      </c>
      <c r="U1729" s="689">
        <v>1</v>
      </c>
    </row>
    <row r="1730" spans="1:21" ht="14.4" customHeight="1" x14ac:dyDescent="0.3">
      <c r="A1730" s="649">
        <v>4</v>
      </c>
      <c r="B1730" s="650" t="s">
        <v>3038</v>
      </c>
      <c r="C1730" s="650">
        <v>89301042</v>
      </c>
      <c r="D1730" s="729" t="s">
        <v>5236</v>
      </c>
      <c r="E1730" s="730" t="s">
        <v>3411</v>
      </c>
      <c r="F1730" s="650" t="s">
        <v>3365</v>
      </c>
      <c r="G1730" s="650" t="s">
        <v>3682</v>
      </c>
      <c r="H1730" s="650" t="s">
        <v>597</v>
      </c>
      <c r="I1730" s="650" t="s">
        <v>4195</v>
      </c>
      <c r="J1730" s="650" t="s">
        <v>4196</v>
      </c>
      <c r="K1730" s="650" t="s">
        <v>4197</v>
      </c>
      <c r="L1730" s="651">
        <v>207.12</v>
      </c>
      <c r="M1730" s="651">
        <v>414.24</v>
      </c>
      <c r="N1730" s="650">
        <v>2</v>
      </c>
      <c r="O1730" s="731">
        <v>1</v>
      </c>
      <c r="P1730" s="651">
        <v>414.24</v>
      </c>
      <c r="Q1730" s="666">
        <v>1</v>
      </c>
      <c r="R1730" s="650">
        <v>2</v>
      </c>
      <c r="S1730" s="666">
        <v>1</v>
      </c>
      <c r="T1730" s="731">
        <v>1</v>
      </c>
      <c r="U1730" s="689">
        <v>1</v>
      </c>
    </row>
    <row r="1731" spans="1:21" ht="14.4" customHeight="1" x14ac:dyDescent="0.3">
      <c r="A1731" s="649">
        <v>4</v>
      </c>
      <c r="B1731" s="650" t="s">
        <v>3038</v>
      </c>
      <c r="C1731" s="650">
        <v>89301042</v>
      </c>
      <c r="D1731" s="729" t="s">
        <v>5236</v>
      </c>
      <c r="E1731" s="730" t="s">
        <v>3411</v>
      </c>
      <c r="F1731" s="650" t="s">
        <v>3365</v>
      </c>
      <c r="G1731" s="650" t="s">
        <v>3466</v>
      </c>
      <c r="H1731" s="650" t="s">
        <v>597</v>
      </c>
      <c r="I1731" s="650" t="s">
        <v>3607</v>
      </c>
      <c r="J1731" s="650" t="s">
        <v>3608</v>
      </c>
      <c r="K1731" s="650" t="s">
        <v>3609</v>
      </c>
      <c r="L1731" s="651">
        <v>900</v>
      </c>
      <c r="M1731" s="651">
        <v>6300</v>
      </c>
      <c r="N1731" s="650">
        <v>7</v>
      </c>
      <c r="O1731" s="731">
        <v>7</v>
      </c>
      <c r="P1731" s="651">
        <v>4500</v>
      </c>
      <c r="Q1731" s="666">
        <v>0.7142857142857143</v>
      </c>
      <c r="R1731" s="650">
        <v>5</v>
      </c>
      <c r="S1731" s="666">
        <v>0.7142857142857143</v>
      </c>
      <c r="T1731" s="731">
        <v>5</v>
      </c>
      <c r="U1731" s="689">
        <v>0.7142857142857143</v>
      </c>
    </row>
    <row r="1732" spans="1:21" ht="14.4" customHeight="1" x14ac:dyDescent="0.3">
      <c r="A1732" s="649">
        <v>4</v>
      </c>
      <c r="B1732" s="650" t="s">
        <v>3038</v>
      </c>
      <c r="C1732" s="650">
        <v>89301042</v>
      </c>
      <c r="D1732" s="729" t="s">
        <v>5236</v>
      </c>
      <c r="E1732" s="730" t="s">
        <v>3411</v>
      </c>
      <c r="F1732" s="650" t="s">
        <v>3365</v>
      </c>
      <c r="G1732" s="650" t="s">
        <v>3466</v>
      </c>
      <c r="H1732" s="650" t="s">
        <v>597</v>
      </c>
      <c r="I1732" s="650" t="s">
        <v>3716</v>
      </c>
      <c r="J1732" s="650" t="s">
        <v>3717</v>
      </c>
      <c r="K1732" s="650" t="s">
        <v>3718</v>
      </c>
      <c r="L1732" s="651">
        <v>378.48</v>
      </c>
      <c r="M1732" s="651">
        <v>756.96</v>
      </c>
      <c r="N1732" s="650">
        <v>2</v>
      </c>
      <c r="O1732" s="731">
        <v>2</v>
      </c>
      <c r="P1732" s="651">
        <v>378.48</v>
      </c>
      <c r="Q1732" s="666">
        <v>0.5</v>
      </c>
      <c r="R1732" s="650">
        <v>1</v>
      </c>
      <c r="S1732" s="666">
        <v>0.5</v>
      </c>
      <c r="T1732" s="731">
        <v>1</v>
      </c>
      <c r="U1732" s="689">
        <v>0.5</v>
      </c>
    </row>
    <row r="1733" spans="1:21" ht="14.4" customHeight="1" x14ac:dyDescent="0.3">
      <c r="A1733" s="649">
        <v>4</v>
      </c>
      <c r="B1733" s="650" t="s">
        <v>3038</v>
      </c>
      <c r="C1733" s="650">
        <v>89301042</v>
      </c>
      <c r="D1733" s="729" t="s">
        <v>5236</v>
      </c>
      <c r="E1733" s="730" t="s">
        <v>3414</v>
      </c>
      <c r="F1733" s="650" t="s">
        <v>3363</v>
      </c>
      <c r="G1733" s="650" t="s">
        <v>3419</v>
      </c>
      <c r="H1733" s="650" t="s">
        <v>597</v>
      </c>
      <c r="I1733" s="650" t="s">
        <v>1544</v>
      </c>
      <c r="J1733" s="650" t="s">
        <v>3203</v>
      </c>
      <c r="K1733" s="650" t="s">
        <v>3204</v>
      </c>
      <c r="L1733" s="651">
        <v>156.86000000000001</v>
      </c>
      <c r="M1733" s="651">
        <v>156.86000000000001</v>
      </c>
      <c r="N1733" s="650">
        <v>1</v>
      </c>
      <c r="O1733" s="731">
        <v>1</v>
      </c>
      <c r="P1733" s="651">
        <v>156.86000000000001</v>
      </c>
      <c r="Q1733" s="666">
        <v>1</v>
      </c>
      <c r="R1733" s="650">
        <v>1</v>
      </c>
      <c r="S1733" s="666">
        <v>1</v>
      </c>
      <c r="T1733" s="731">
        <v>1</v>
      </c>
      <c r="U1733" s="689">
        <v>1</v>
      </c>
    </row>
    <row r="1734" spans="1:21" ht="14.4" customHeight="1" x14ac:dyDescent="0.3">
      <c r="A1734" s="649">
        <v>4</v>
      </c>
      <c r="B1734" s="650" t="s">
        <v>3038</v>
      </c>
      <c r="C1734" s="650">
        <v>89301042</v>
      </c>
      <c r="D1734" s="729" t="s">
        <v>5236</v>
      </c>
      <c r="E1734" s="730" t="s">
        <v>3414</v>
      </c>
      <c r="F1734" s="650" t="s">
        <v>3365</v>
      </c>
      <c r="G1734" s="650" t="s">
        <v>3682</v>
      </c>
      <c r="H1734" s="650" t="s">
        <v>597</v>
      </c>
      <c r="I1734" s="650" t="s">
        <v>3692</v>
      </c>
      <c r="J1734" s="650" t="s">
        <v>3690</v>
      </c>
      <c r="K1734" s="650" t="s">
        <v>3693</v>
      </c>
      <c r="L1734" s="651">
        <v>200</v>
      </c>
      <c r="M1734" s="651">
        <v>400</v>
      </c>
      <c r="N1734" s="650">
        <v>2</v>
      </c>
      <c r="O1734" s="731">
        <v>1</v>
      </c>
      <c r="P1734" s="651">
        <v>400</v>
      </c>
      <c r="Q1734" s="666">
        <v>1</v>
      </c>
      <c r="R1734" s="650">
        <v>2</v>
      </c>
      <c r="S1734" s="666">
        <v>1</v>
      </c>
      <c r="T1734" s="731">
        <v>1</v>
      </c>
      <c r="U1734" s="689">
        <v>1</v>
      </c>
    </row>
    <row r="1735" spans="1:21" ht="14.4" customHeight="1" x14ac:dyDescent="0.3">
      <c r="A1735" s="649">
        <v>4</v>
      </c>
      <c r="B1735" s="650" t="s">
        <v>3038</v>
      </c>
      <c r="C1735" s="650">
        <v>89301042</v>
      </c>
      <c r="D1735" s="729" t="s">
        <v>5236</v>
      </c>
      <c r="E1735" s="730" t="s">
        <v>3414</v>
      </c>
      <c r="F1735" s="650" t="s">
        <v>3365</v>
      </c>
      <c r="G1735" s="650" t="s">
        <v>3682</v>
      </c>
      <c r="H1735" s="650" t="s">
        <v>597</v>
      </c>
      <c r="I1735" s="650" t="s">
        <v>5110</v>
      </c>
      <c r="J1735" s="650" t="s">
        <v>4823</v>
      </c>
      <c r="K1735" s="650" t="s">
        <v>5111</v>
      </c>
      <c r="L1735" s="651">
        <v>44.15</v>
      </c>
      <c r="M1735" s="651">
        <v>44.15</v>
      </c>
      <c r="N1735" s="650">
        <v>1</v>
      </c>
      <c r="O1735" s="731">
        <v>1</v>
      </c>
      <c r="P1735" s="651"/>
      <c r="Q1735" s="666">
        <v>0</v>
      </c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4</v>
      </c>
      <c r="B1736" s="650" t="s">
        <v>3038</v>
      </c>
      <c r="C1736" s="650">
        <v>89301042</v>
      </c>
      <c r="D1736" s="729" t="s">
        <v>5236</v>
      </c>
      <c r="E1736" s="730" t="s">
        <v>3415</v>
      </c>
      <c r="F1736" s="650" t="s">
        <v>3363</v>
      </c>
      <c r="G1736" s="650" t="s">
        <v>3588</v>
      </c>
      <c r="H1736" s="650" t="s">
        <v>1281</v>
      </c>
      <c r="I1736" s="650" t="s">
        <v>1644</v>
      </c>
      <c r="J1736" s="650" t="s">
        <v>1645</v>
      </c>
      <c r="K1736" s="650" t="s">
        <v>3221</v>
      </c>
      <c r="L1736" s="651">
        <v>69.86</v>
      </c>
      <c r="M1736" s="651">
        <v>69.86</v>
      </c>
      <c r="N1736" s="650">
        <v>1</v>
      </c>
      <c r="O1736" s="731">
        <v>1</v>
      </c>
      <c r="P1736" s="651">
        <v>69.86</v>
      </c>
      <c r="Q1736" s="666">
        <v>1</v>
      </c>
      <c r="R1736" s="650">
        <v>1</v>
      </c>
      <c r="S1736" s="666">
        <v>1</v>
      </c>
      <c r="T1736" s="731">
        <v>1</v>
      </c>
      <c r="U1736" s="689">
        <v>1</v>
      </c>
    </row>
    <row r="1737" spans="1:21" ht="14.4" customHeight="1" x14ac:dyDescent="0.3">
      <c r="A1737" s="649">
        <v>4</v>
      </c>
      <c r="B1737" s="650" t="s">
        <v>3038</v>
      </c>
      <c r="C1737" s="650">
        <v>89301042</v>
      </c>
      <c r="D1737" s="729" t="s">
        <v>5236</v>
      </c>
      <c r="E1737" s="730" t="s">
        <v>3415</v>
      </c>
      <c r="F1737" s="650" t="s">
        <v>3365</v>
      </c>
      <c r="G1737" s="650" t="s">
        <v>3678</v>
      </c>
      <c r="H1737" s="650" t="s">
        <v>597</v>
      </c>
      <c r="I1737" s="650" t="s">
        <v>3679</v>
      </c>
      <c r="J1737" s="650" t="s">
        <v>3680</v>
      </c>
      <c r="K1737" s="650" t="s">
        <v>3681</v>
      </c>
      <c r="L1737" s="651">
        <v>410</v>
      </c>
      <c r="M1737" s="651">
        <v>410</v>
      </c>
      <c r="N1737" s="650">
        <v>1</v>
      </c>
      <c r="O1737" s="731">
        <v>1</v>
      </c>
      <c r="P1737" s="651">
        <v>410</v>
      </c>
      <c r="Q1737" s="666">
        <v>1</v>
      </c>
      <c r="R1737" s="650">
        <v>1</v>
      </c>
      <c r="S1737" s="666">
        <v>1</v>
      </c>
      <c r="T1737" s="731">
        <v>1</v>
      </c>
      <c r="U1737" s="689">
        <v>1</v>
      </c>
    </row>
    <row r="1738" spans="1:21" ht="14.4" customHeight="1" x14ac:dyDescent="0.3">
      <c r="A1738" s="649">
        <v>4</v>
      </c>
      <c r="B1738" s="650" t="s">
        <v>3038</v>
      </c>
      <c r="C1738" s="650">
        <v>89301045</v>
      </c>
      <c r="D1738" s="729" t="s">
        <v>5237</v>
      </c>
      <c r="E1738" s="730" t="s">
        <v>3379</v>
      </c>
      <c r="F1738" s="650" t="s">
        <v>3363</v>
      </c>
      <c r="G1738" s="650" t="s">
        <v>3419</v>
      </c>
      <c r="H1738" s="650" t="s">
        <v>597</v>
      </c>
      <c r="I1738" s="650" t="s">
        <v>1544</v>
      </c>
      <c r="J1738" s="650" t="s">
        <v>3203</v>
      </c>
      <c r="K1738" s="650" t="s">
        <v>3204</v>
      </c>
      <c r="L1738" s="651">
        <v>333.31</v>
      </c>
      <c r="M1738" s="651">
        <v>1666.5500000000002</v>
      </c>
      <c r="N1738" s="650">
        <v>5</v>
      </c>
      <c r="O1738" s="731">
        <v>2.5</v>
      </c>
      <c r="P1738" s="651">
        <v>666.62</v>
      </c>
      <c r="Q1738" s="666">
        <v>0.39999999999999997</v>
      </c>
      <c r="R1738" s="650">
        <v>2</v>
      </c>
      <c r="S1738" s="666">
        <v>0.4</v>
      </c>
      <c r="T1738" s="731">
        <v>1</v>
      </c>
      <c r="U1738" s="689">
        <v>0.4</v>
      </c>
    </row>
    <row r="1739" spans="1:21" ht="14.4" customHeight="1" x14ac:dyDescent="0.3">
      <c r="A1739" s="649">
        <v>4</v>
      </c>
      <c r="B1739" s="650" t="s">
        <v>3038</v>
      </c>
      <c r="C1739" s="650">
        <v>89301045</v>
      </c>
      <c r="D1739" s="729" t="s">
        <v>5237</v>
      </c>
      <c r="E1739" s="730" t="s">
        <v>3379</v>
      </c>
      <c r="F1739" s="650" t="s">
        <v>3363</v>
      </c>
      <c r="G1739" s="650" t="s">
        <v>3419</v>
      </c>
      <c r="H1739" s="650" t="s">
        <v>597</v>
      </c>
      <c r="I1739" s="650" t="s">
        <v>1544</v>
      </c>
      <c r="J1739" s="650" t="s">
        <v>3203</v>
      </c>
      <c r="K1739" s="650" t="s">
        <v>3204</v>
      </c>
      <c r="L1739" s="651">
        <v>156.86000000000001</v>
      </c>
      <c r="M1739" s="651">
        <v>313.72000000000003</v>
      </c>
      <c r="N1739" s="650">
        <v>2</v>
      </c>
      <c r="O1739" s="731">
        <v>1</v>
      </c>
      <c r="P1739" s="651">
        <v>156.86000000000001</v>
      </c>
      <c r="Q1739" s="666">
        <v>0.5</v>
      </c>
      <c r="R1739" s="650">
        <v>1</v>
      </c>
      <c r="S1739" s="666">
        <v>0.5</v>
      </c>
      <c r="T1739" s="731">
        <v>0.5</v>
      </c>
      <c r="U1739" s="689">
        <v>0.5</v>
      </c>
    </row>
    <row r="1740" spans="1:21" ht="14.4" customHeight="1" x14ac:dyDescent="0.3">
      <c r="A1740" s="649">
        <v>4</v>
      </c>
      <c r="B1740" s="650" t="s">
        <v>3038</v>
      </c>
      <c r="C1740" s="650">
        <v>89301045</v>
      </c>
      <c r="D1740" s="729" t="s">
        <v>5237</v>
      </c>
      <c r="E1740" s="730" t="s">
        <v>3379</v>
      </c>
      <c r="F1740" s="650" t="s">
        <v>3363</v>
      </c>
      <c r="G1740" s="650" t="s">
        <v>4541</v>
      </c>
      <c r="H1740" s="650" t="s">
        <v>1281</v>
      </c>
      <c r="I1740" s="650" t="s">
        <v>5122</v>
      </c>
      <c r="J1740" s="650" t="s">
        <v>5123</v>
      </c>
      <c r="K1740" s="650" t="s">
        <v>5124</v>
      </c>
      <c r="L1740" s="651">
        <v>629.78</v>
      </c>
      <c r="M1740" s="651">
        <v>1259.56</v>
      </c>
      <c r="N1740" s="650">
        <v>2</v>
      </c>
      <c r="O1740" s="731">
        <v>1</v>
      </c>
      <c r="P1740" s="651">
        <v>1259.56</v>
      </c>
      <c r="Q1740" s="666">
        <v>1</v>
      </c>
      <c r="R1740" s="650">
        <v>2</v>
      </c>
      <c r="S1740" s="666">
        <v>1</v>
      </c>
      <c r="T1740" s="731">
        <v>1</v>
      </c>
      <c r="U1740" s="689">
        <v>1</v>
      </c>
    </row>
    <row r="1741" spans="1:21" ht="14.4" customHeight="1" x14ac:dyDescent="0.3">
      <c r="A1741" s="649">
        <v>4</v>
      </c>
      <c r="B1741" s="650" t="s">
        <v>3038</v>
      </c>
      <c r="C1741" s="650">
        <v>89301045</v>
      </c>
      <c r="D1741" s="729" t="s">
        <v>5237</v>
      </c>
      <c r="E1741" s="730" t="s">
        <v>3379</v>
      </c>
      <c r="F1741" s="650" t="s">
        <v>3363</v>
      </c>
      <c r="G1741" s="650" t="s">
        <v>4722</v>
      </c>
      <c r="H1741" s="650" t="s">
        <v>597</v>
      </c>
      <c r="I1741" s="650" t="s">
        <v>5125</v>
      </c>
      <c r="J1741" s="650" t="s">
        <v>5126</v>
      </c>
      <c r="K1741" s="650" t="s">
        <v>1163</v>
      </c>
      <c r="L1741" s="651">
        <v>125.52</v>
      </c>
      <c r="M1741" s="651">
        <v>251.04</v>
      </c>
      <c r="N1741" s="650">
        <v>2</v>
      </c>
      <c r="O1741" s="731">
        <v>0.5</v>
      </c>
      <c r="P1741" s="651"/>
      <c r="Q1741" s="666">
        <v>0</v>
      </c>
      <c r="R1741" s="650"/>
      <c r="S1741" s="666">
        <v>0</v>
      </c>
      <c r="T1741" s="731"/>
      <c r="U1741" s="689">
        <v>0</v>
      </c>
    </row>
    <row r="1742" spans="1:21" ht="14.4" customHeight="1" x14ac:dyDescent="0.3">
      <c r="A1742" s="649">
        <v>4</v>
      </c>
      <c r="B1742" s="650" t="s">
        <v>3038</v>
      </c>
      <c r="C1742" s="650">
        <v>89301045</v>
      </c>
      <c r="D1742" s="729" t="s">
        <v>5237</v>
      </c>
      <c r="E1742" s="730" t="s">
        <v>3379</v>
      </c>
      <c r="F1742" s="650" t="s">
        <v>3363</v>
      </c>
      <c r="G1742" s="650" t="s">
        <v>4722</v>
      </c>
      <c r="H1742" s="650" t="s">
        <v>597</v>
      </c>
      <c r="I1742" s="650" t="s">
        <v>5127</v>
      </c>
      <c r="J1742" s="650" t="s">
        <v>4724</v>
      </c>
      <c r="K1742" s="650" t="s">
        <v>1350</v>
      </c>
      <c r="L1742" s="651">
        <v>45.79</v>
      </c>
      <c r="M1742" s="651">
        <v>137.37</v>
      </c>
      <c r="N1742" s="650">
        <v>3</v>
      </c>
      <c r="O1742" s="731">
        <v>0.5</v>
      </c>
      <c r="P1742" s="651"/>
      <c r="Q1742" s="666">
        <v>0</v>
      </c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4</v>
      </c>
      <c r="B1743" s="650" t="s">
        <v>3038</v>
      </c>
      <c r="C1743" s="650">
        <v>89301045</v>
      </c>
      <c r="D1743" s="729" t="s">
        <v>5237</v>
      </c>
      <c r="E1743" s="730" t="s">
        <v>3379</v>
      </c>
      <c r="F1743" s="650" t="s">
        <v>3363</v>
      </c>
      <c r="G1743" s="650" t="s">
        <v>4722</v>
      </c>
      <c r="H1743" s="650" t="s">
        <v>597</v>
      </c>
      <c r="I1743" s="650" t="s">
        <v>4723</v>
      </c>
      <c r="J1743" s="650" t="s">
        <v>4724</v>
      </c>
      <c r="K1743" s="650" t="s">
        <v>4725</v>
      </c>
      <c r="L1743" s="651">
        <v>91.58</v>
      </c>
      <c r="M1743" s="651">
        <v>183.16</v>
      </c>
      <c r="N1743" s="650">
        <v>2</v>
      </c>
      <c r="O1743" s="731">
        <v>1</v>
      </c>
      <c r="P1743" s="651"/>
      <c r="Q1743" s="666">
        <v>0</v>
      </c>
      <c r="R1743" s="650"/>
      <c r="S1743" s="666">
        <v>0</v>
      </c>
      <c r="T1743" s="731"/>
      <c r="U1743" s="689">
        <v>0</v>
      </c>
    </row>
    <row r="1744" spans="1:21" ht="14.4" customHeight="1" x14ac:dyDescent="0.3">
      <c r="A1744" s="649">
        <v>4</v>
      </c>
      <c r="B1744" s="650" t="s">
        <v>3038</v>
      </c>
      <c r="C1744" s="650">
        <v>89301045</v>
      </c>
      <c r="D1744" s="729" t="s">
        <v>5237</v>
      </c>
      <c r="E1744" s="730" t="s">
        <v>3379</v>
      </c>
      <c r="F1744" s="650" t="s">
        <v>3363</v>
      </c>
      <c r="G1744" s="650" t="s">
        <v>3633</v>
      </c>
      <c r="H1744" s="650" t="s">
        <v>597</v>
      </c>
      <c r="I1744" s="650" t="s">
        <v>1808</v>
      </c>
      <c r="J1744" s="650" t="s">
        <v>1809</v>
      </c>
      <c r="K1744" s="650" t="s">
        <v>3634</v>
      </c>
      <c r="L1744" s="651">
        <v>163.9</v>
      </c>
      <c r="M1744" s="651">
        <v>983.40000000000009</v>
      </c>
      <c r="N1744" s="650">
        <v>6</v>
      </c>
      <c r="O1744" s="731">
        <v>2</v>
      </c>
      <c r="P1744" s="651">
        <v>327.8</v>
      </c>
      <c r="Q1744" s="666">
        <v>0.33333333333333331</v>
      </c>
      <c r="R1744" s="650">
        <v>2</v>
      </c>
      <c r="S1744" s="666">
        <v>0.33333333333333331</v>
      </c>
      <c r="T1744" s="731">
        <v>1</v>
      </c>
      <c r="U1744" s="689">
        <v>0.5</v>
      </c>
    </row>
    <row r="1745" spans="1:21" ht="14.4" customHeight="1" x14ac:dyDescent="0.3">
      <c r="A1745" s="649">
        <v>4</v>
      </c>
      <c r="B1745" s="650" t="s">
        <v>3038</v>
      </c>
      <c r="C1745" s="650">
        <v>89301045</v>
      </c>
      <c r="D1745" s="729" t="s">
        <v>5237</v>
      </c>
      <c r="E1745" s="730" t="s">
        <v>3379</v>
      </c>
      <c r="F1745" s="650" t="s">
        <v>3363</v>
      </c>
      <c r="G1745" s="650" t="s">
        <v>3582</v>
      </c>
      <c r="H1745" s="650" t="s">
        <v>1281</v>
      </c>
      <c r="I1745" s="650" t="s">
        <v>1640</v>
      </c>
      <c r="J1745" s="650" t="s">
        <v>1641</v>
      </c>
      <c r="K1745" s="650" t="s">
        <v>3213</v>
      </c>
      <c r="L1745" s="651">
        <v>116.8</v>
      </c>
      <c r="M1745" s="651">
        <v>817.59999999999991</v>
      </c>
      <c r="N1745" s="650">
        <v>7</v>
      </c>
      <c r="O1745" s="731">
        <v>3.5</v>
      </c>
      <c r="P1745" s="651">
        <v>350.4</v>
      </c>
      <c r="Q1745" s="666">
        <v>0.4285714285714286</v>
      </c>
      <c r="R1745" s="650">
        <v>3</v>
      </c>
      <c r="S1745" s="666">
        <v>0.42857142857142855</v>
      </c>
      <c r="T1745" s="731">
        <v>1.5</v>
      </c>
      <c r="U1745" s="689">
        <v>0.42857142857142855</v>
      </c>
    </row>
    <row r="1746" spans="1:21" ht="14.4" customHeight="1" x14ac:dyDescent="0.3">
      <c r="A1746" s="649">
        <v>4</v>
      </c>
      <c r="B1746" s="650" t="s">
        <v>3038</v>
      </c>
      <c r="C1746" s="650">
        <v>89301045</v>
      </c>
      <c r="D1746" s="729" t="s">
        <v>5237</v>
      </c>
      <c r="E1746" s="730" t="s">
        <v>3379</v>
      </c>
      <c r="F1746" s="650" t="s">
        <v>3363</v>
      </c>
      <c r="G1746" s="650" t="s">
        <v>3727</v>
      </c>
      <c r="H1746" s="650" t="s">
        <v>597</v>
      </c>
      <c r="I1746" s="650" t="s">
        <v>831</v>
      </c>
      <c r="J1746" s="650" t="s">
        <v>832</v>
      </c>
      <c r="K1746" s="650" t="s">
        <v>3728</v>
      </c>
      <c r="L1746" s="651">
        <v>242.93</v>
      </c>
      <c r="M1746" s="651">
        <v>728.79</v>
      </c>
      <c r="N1746" s="650">
        <v>3</v>
      </c>
      <c r="O1746" s="731">
        <v>3</v>
      </c>
      <c r="P1746" s="651">
        <v>242.93</v>
      </c>
      <c r="Q1746" s="666">
        <v>0.33333333333333337</v>
      </c>
      <c r="R1746" s="650">
        <v>1</v>
      </c>
      <c r="S1746" s="666">
        <v>0.33333333333333331</v>
      </c>
      <c r="T1746" s="731">
        <v>1</v>
      </c>
      <c r="U1746" s="689">
        <v>0.33333333333333331</v>
      </c>
    </row>
    <row r="1747" spans="1:21" ht="14.4" customHeight="1" x14ac:dyDescent="0.3">
      <c r="A1747" s="649">
        <v>4</v>
      </c>
      <c r="B1747" s="650" t="s">
        <v>3038</v>
      </c>
      <c r="C1747" s="650">
        <v>89301045</v>
      </c>
      <c r="D1747" s="729" t="s">
        <v>5237</v>
      </c>
      <c r="E1747" s="730" t="s">
        <v>3379</v>
      </c>
      <c r="F1747" s="650" t="s">
        <v>3363</v>
      </c>
      <c r="G1747" s="650" t="s">
        <v>3456</v>
      </c>
      <c r="H1747" s="650" t="s">
        <v>597</v>
      </c>
      <c r="I1747" s="650" t="s">
        <v>3457</v>
      </c>
      <c r="J1747" s="650" t="s">
        <v>1752</v>
      </c>
      <c r="K1747" s="650" t="s">
        <v>3458</v>
      </c>
      <c r="L1747" s="651">
        <v>0</v>
      </c>
      <c r="M1747" s="651">
        <v>0</v>
      </c>
      <c r="N1747" s="650">
        <v>3</v>
      </c>
      <c r="O1747" s="731">
        <v>0.5</v>
      </c>
      <c r="P1747" s="651">
        <v>0</v>
      </c>
      <c r="Q1747" s="666"/>
      <c r="R1747" s="650">
        <v>3</v>
      </c>
      <c r="S1747" s="666">
        <v>1</v>
      </c>
      <c r="T1747" s="731">
        <v>0.5</v>
      </c>
      <c r="U1747" s="689">
        <v>1</v>
      </c>
    </row>
    <row r="1748" spans="1:21" ht="14.4" customHeight="1" x14ac:dyDescent="0.3">
      <c r="A1748" s="649">
        <v>4</v>
      </c>
      <c r="B1748" s="650" t="s">
        <v>3038</v>
      </c>
      <c r="C1748" s="650">
        <v>89301045</v>
      </c>
      <c r="D1748" s="729" t="s">
        <v>5237</v>
      </c>
      <c r="E1748" s="730" t="s">
        <v>3379</v>
      </c>
      <c r="F1748" s="650" t="s">
        <v>3363</v>
      </c>
      <c r="G1748" s="650" t="s">
        <v>3456</v>
      </c>
      <c r="H1748" s="650" t="s">
        <v>597</v>
      </c>
      <c r="I1748" s="650" t="s">
        <v>5128</v>
      </c>
      <c r="J1748" s="650" t="s">
        <v>1752</v>
      </c>
      <c r="K1748" s="650" t="s">
        <v>5129</v>
      </c>
      <c r="L1748" s="651">
        <v>0</v>
      </c>
      <c r="M1748" s="651">
        <v>0</v>
      </c>
      <c r="N1748" s="650">
        <v>2</v>
      </c>
      <c r="O1748" s="731">
        <v>0.5</v>
      </c>
      <c r="P1748" s="651">
        <v>0</v>
      </c>
      <c r="Q1748" s="666"/>
      <c r="R1748" s="650">
        <v>2</v>
      </c>
      <c r="S1748" s="666">
        <v>1</v>
      </c>
      <c r="T1748" s="731">
        <v>0.5</v>
      </c>
      <c r="U1748" s="689">
        <v>1</v>
      </c>
    </row>
    <row r="1749" spans="1:21" ht="14.4" customHeight="1" x14ac:dyDescent="0.3">
      <c r="A1749" s="649">
        <v>4</v>
      </c>
      <c r="B1749" s="650" t="s">
        <v>3038</v>
      </c>
      <c r="C1749" s="650">
        <v>89301045</v>
      </c>
      <c r="D1749" s="729" t="s">
        <v>5237</v>
      </c>
      <c r="E1749" s="730" t="s">
        <v>3379</v>
      </c>
      <c r="F1749" s="650" t="s">
        <v>3363</v>
      </c>
      <c r="G1749" s="650" t="s">
        <v>3459</v>
      </c>
      <c r="H1749" s="650" t="s">
        <v>597</v>
      </c>
      <c r="I1749" s="650" t="s">
        <v>4559</v>
      </c>
      <c r="J1749" s="650" t="s">
        <v>758</v>
      </c>
      <c r="K1749" s="650" t="s">
        <v>4560</v>
      </c>
      <c r="L1749" s="651">
        <v>0</v>
      </c>
      <c r="M1749" s="651">
        <v>0</v>
      </c>
      <c r="N1749" s="650">
        <v>2</v>
      </c>
      <c r="O1749" s="731">
        <v>1</v>
      </c>
      <c r="P1749" s="651">
        <v>0</v>
      </c>
      <c r="Q1749" s="666"/>
      <c r="R1749" s="650">
        <v>2</v>
      </c>
      <c r="S1749" s="666">
        <v>1</v>
      </c>
      <c r="T1749" s="731">
        <v>1</v>
      </c>
      <c r="U1749" s="689">
        <v>1</v>
      </c>
    </row>
    <row r="1750" spans="1:21" ht="14.4" customHeight="1" x14ac:dyDescent="0.3">
      <c r="A1750" s="649">
        <v>4</v>
      </c>
      <c r="B1750" s="650" t="s">
        <v>3038</v>
      </c>
      <c r="C1750" s="650">
        <v>89301045</v>
      </c>
      <c r="D1750" s="729" t="s">
        <v>5237</v>
      </c>
      <c r="E1750" s="730" t="s">
        <v>3379</v>
      </c>
      <c r="F1750" s="650" t="s">
        <v>3363</v>
      </c>
      <c r="G1750" s="650" t="s">
        <v>3459</v>
      </c>
      <c r="H1750" s="650" t="s">
        <v>597</v>
      </c>
      <c r="I1750" s="650" t="s">
        <v>3460</v>
      </c>
      <c r="J1750" s="650" t="s">
        <v>3461</v>
      </c>
      <c r="K1750" s="650" t="s">
        <v>1768</v>
      </c>
      <c r="L1750" s="651">
        <v>97.97</v>
      </c>
      <c r="M1750" s="651">
        <v>195.94</v>
      </c>
      <c r="N1750" s="650">
        <v>2</v>
      </c>
      <c r="O1750" s="731">
        <v>0.5</v>
      </c>
      <c r="P1750" s="651">
        <v>195.94</v>
      </c>
      <c r="Q1750" s="666">
        <v>1</v>
      </c>
      <c r="R1750" s="650">
        <v>2</v>
      </c>
      <c r="S1750" s="666">
        <v>1</v>
      </c>
      <c r="T1750" s="731">
        <v>0.5</v>
      </c>
      <c r="U1750" s="689">
        <v>1</v>
      </c>
    </row>
    <row r="1751" spans="1:21" ht="14.4" customHeight="1" x14ac:dyDescent="0.3">
      <c r="A1751" s="649">
        <v>4</v>
      </c>
      <c r="B1751" s="650" t="s">
        <v>3038</v>
      </c>
      <c r="C1751" s="650">
        <v>89301045</v>
      </c>
      <c r="D1751" s="729" t="s">
        <v>5237</v>
      </c>
      <c r="E1751" s="730" t="s">
        <v>3379</v>
      </c>
      <c r="F1751" s="650" t="s">
        <v>3363</v>
      </c>
      <c r="G1751" s="650" t="s">
        <v>3459</v>
      </c>
      <c r="H1751" s="650" t="s">
        <v>597</v>
      </c>
      <c r="I1751" s="650" t="s">
        <v>3462</v>
      </c>
      <c r="J1751" s="650" t="s">
        <v>3461</v>
      </c>
      <c r="K1751" s="650" t="s">
        <v>759</v>
      </c>
      <c r="L1751" s="651">
        <v>314.89999999999998</v>
      </c>
      <c r="M1751" s="651">
        <v>14485.399999999998</v>
      </c>
      <c r="N1751" s="650">
        <v>46</v>
      </c>
      <c r="O1751" s="731">
        <v>16</v>
      </c>
      <c r="P1751" s="651">
        <v>10391.699999999997</v>
      </c>
      <c r="Q1751" s="666">
        <v>0.71739130434782594</v>
      </c>
      <c r="R1751" s="650">
        <v>33</v>
      </c>
      <c r="S1751" s="666">
        <v>0.71739130434782605</v>
      </c>
      <c r="T1751" s="731">
        <v>11.5</v>
      </c>
      <c r="U1751" s="689">
        <v>0.71875</v>
      </c>
    </row>
    <row r="1752" spans="1:21" ht="14.4" customHeight="1" x14ac:dyDescent="0.3">
      <c r="A1752" s="649">
        <v>4</v>
      </c>
      <c r="B1752" s="650" t="s">
        <v>3038</v>
      </c>
      <c r="C1752" s="650">
        <v>89301045</v>
      </c>
      <c r="D1752" s="729" t="s">
        <v>5237</v>
      </c>
      <c r="E1752" s="730" t="s">
        <v>3379</v>
      </c>
      <c r="F1752" s="650" t="s">
        <v>3363</v>
      </c>
      <c r="G1752" s="650" t="s">
        <v>3459</v>
      </c>
      <c r="H1752" s="650" t="s">
        <v>597</v>
      </c>
      <c r="I1752" s="650" t="s">
        <v>757</v>
      </c>
      <c r="J1752" s="650" t="s">
        <v>758</v>
      </c>
      <c r="K1752" s="650" t="s">
        <v>3513</v>
      </c>
      <c r="L1752" s="651">
        <v>314.89999999999998</v>
      </c>
      <c r="M1752" s="651">
        <v>19523.800000000003</v>
      </c>
      <c r="N1752" s="650">
        <v>62</v>
      </c>
      <c r="O1752" s="731">
        <v>18.5</v>
      </c>
      <c r="P1752" s="651">
        <v>10391.700000000001</v>
      </c>
      <c r="Q1752" s="666">
        <v>0.532258064516129</v>
      </c>
      <c r="R1752" s="650">
        <v>33</v>
      </c>
      <c r="S1752" s="666">
        <v>0.532258064516129</v>
      </c>
      <c r="T1752" s="731">
        <v>9.5</v>
      </c>
      <c r="U1752" s="689">
        <v>0.51351351351351349</v>
      </c>
    </row>
    <row r="1753" spans="1:21" ht="14.4" customHeight="1" x14ac:dyDescent="0.3">
      <c r="A1753" s="649">
        <v>4</v>
      </c>
      <c r="B1753" s="650" t="s">
        <v>3038</v>
      </c>
      <c r="C1753" s="650">
        <v>89301045</v>
      </c>
      <c r="D1753" s="729" t="s">
        <v>5237</v>
      </c>
      <c r="E1753" s="730" t="s">
        <v>3379</v>
      </c>
      <c r="F1753" s="650" t="s">
        <v>3363</v>
      </c>
      <c r="G1753" s="650" t="s">
        <v>3514</v>
      </c>
      <c r="H1753" s="650" t="s">
        <v>597</v>
      </c>
      <c r="I1753" s="650" t="s">
        <v>5130</v>
      </c>
      <c r="J1753" s="650" t="s">
        <v>4562</v>
      </c>
      <c r="K1753" s="650" t="s">
        <v>3581</v>
      </c>
      <c r="L1753" s="651">
        <v>0</v>
      </c>
      <c r="M1753" s="651">
        <v>0</v>
      </c>
      <c r="N1753" s="650">
        <v>2</v>
      </c>
      <c r="O1753" s="731">
        <v>0.5</v>
      </c>
      <c r="P1753" s="651"/>
      <c r="Q1753" s="666"/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4</v>
      </c>
      <c r="B1754" s="650" t="s">
        <v>3038</v>
      </c>
      <c r="C1754" s="650">
        <v>89301045</v>
      </c>
      <c r="D1754" s="729" t="s">
        <v>5237</v>
      </c>
      <c r="E1754" s="730" t="s">
        <v>3379</v>
      </c>
      <c r="F1754" s="650" t="s">
        <v>3363</v>
      </c>
      <c r="G1754" s="650" t="s">
        <v>3514</v>
      </c>
      <c r="H1754" s="650" t="s">
        <v>597</v>
      </c>
      <c r="I1754" s="650" t="s">
        <v>5131</v>
      </c>
      <c r="J1754" s="650" t="s">
        <v>5132</v>
      </c>
      <c r="K1754" s="650" t="s">
        <v>2315</v>
      </c>
      <c r="L1754" s="651">
        <v>0</v>
      </c>
      <c r="M1754" s="651">
        <v>0</v>
      </c>
      <c r="N1754" s="650">
        <v>1</v>
      </c>
      <c r="O1754" s="731">
        <v>0.5</v>
      </c>
      <c r="P1754" s="651"/>
      <c r="Q1754" s="666"/>
      <c r="R1754" s="650"/>
      <c r="S1754" s="666">
        <v>0</v>
      </c>
      <c r="T1754" s="731"/>
      <c r="U1754" s="689">
        <v>0</v>
      </c>
    </row>
    <row r="1755" spans="1:21" ht="14.4" customHeight="1" x14ac:dyDescent="0.3">
      <c r="A1755" s="649">
        <v>4</v>
      </c>
      <c r="B1755" s="650" t="s">
        <v>3038</v>
      </c>
      <c r="C1755" s="650">
        <v>89301045</v>
      </c>
      <c r="D1755" s="729" t="s">
        <v>5237</v>
      </c>
      <c r="E1755" s="730" t="s">
        <v>3379</v>
      </c>
      <c r="F1755" s="650" t="s">
        <v>3363</v>
      </c>
      <c r="G1755" s="650" t="s">
        <v>3514</v>
      </c>
      <c r="H1755" s="650" t="s">
        <v>1281</v>
      </c>
      <c r="I1755" s="650" t="s">
        <v>4668</v>
      </c>
      <c r="J1755" s="650" t="s">
        <v>1283</v>
      </c>
      <c r="K1755" s="650" t="s">
        <v>4669</v>
      </c>
      <c r="L1755" s="651">
        <v>48.98</v>
      </c>
      <c r="M1755" s="651">
        <v>48.98</v>
      </c>
      <c r="N1755" s="650">
        <v>1</v>
      </c>
      <c r="O1755" s="731">
        <v>1</v>
      </c>
      <c r="P1755" s="651">
        <v>48.98</v>
      </c>
      <c r="Q1755" s="666">
        <v>1</v>
      </c>
      <c r="R1755" s="650">
        <v>1</v>
      </c>
      <c r="S1755" s="666">
        <v>1</v>
      </c>
      <c r="T1755" s="731">
        <v>1</v>
      </c>
      <c r="U1755" s="689">
        <v>1</v>
      </c>
    </row>
    <row r="1756" spans="1:21" ht="14.4" customHeight="1" x14ac:dyDescent="0.3">
      <c r="A1756" s="649">
        <v>4</v>
      </c>
      <c r="B1756" s="650" t="s">
        <v>3038</v>
      </c>
      <c r="C1756" s="650">
        <v>89301045</v>
      </c>
      <c r="D1756" s="729" t="s">
        <v>5237</v>
      </c>
      <c r="E1756" s="730" t="s">
        <v>3379</v>
      </c>
      <c r="F1756" s="650" t="s">
        <v>3363</v>
      </c>
      <c r="G1756" s="650" t="s">
        <v>3514</v>
      </c>
      <c r="H1756" s="650" t="s">
        <v>597</v>
      </c>
      <c r="I1756" s="650" t="s">
        <v>5133</v>
      </c>
      <c r="J1756" s="650" t="s">
        <v>5132</v>
      </c>
      <c r="K1756" s="650" t="s">
        <v>5134</v>
      </c>
      <c r="L1756" s="651">
        <v>0</v>
      </c>
      <c r="M1756" s="651">
        <v>0</v>
      </c>
      <c r="N1756" s="650">
        <v>1</v>
      </c>
      <c r="O1756" s="731">
        <v>1</v>
      </c>
      <c r="P1756" s="651">
        <v>0</v>
      </c>
      <c r="Q1756" s="666"/>
      <c r="R1756" s="650">
        <v>1</v>
      </c>
      <c r="S1756" s="666">
        <v>1</v>
      </c>
      <c r="T1756" s="731">
        <v>1</v>
      </c>
      <c r="U1756" s="689">
        <v>1</v>
      </c>
    </row>
    <row r="1757" spans="1:21" ht="14.4" customHeight="1" x14ac:dyDescent="0.3">
      <c r="A1757" s="649">
        <v>4</v>
      </c>
      <c r="B1757" s="650" t="s">
        <v>3038</v>
      </c>
      <c r="C1757" s="650">
        <v>89301045</v>
      </c>
      <c r="D1757" s="729" t="s">
        <v>5237</v>
      </c>
      <c r="E1757" s="730" t="s">
        <v>3379</v>
      </c>
      <c r="F1757" s="650" t="s">
        <v>3363</v>
      </c>
      <c r="G1757" s="650" t="s">
        <v>3515</v>
      </c>
      <c r="H1757" s="650" t="s">
        <v>1281</v>
      </c>
      <c r="I1757" s="650" t="s">
        <v>2254</v>
      </c>
      <c r="J1757" s="650" t="s">
        <v>1462</v>
      </c>
      <c r="K1757" s="650" t="s">
        <v>2255</v>
      </c>
      <c r="L1757" s="651">
        <v>56.01</v>
      </c>
      <c r="M1757" s="651">
        <v>168.03</v>
      </c>
      <c r="N1757" s="650">
        <v>3</v>
      </c>
      <c r="O1757" s="731">
        <v>1</v>
      </c>
      <c r="P1757" s="651"/>
      <c r="Q1757" s="666">
        <v>0</v>
      </c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4</v>
      </c>
      <c r="B1758" s="650" t="s">
        <v>3038</v>
      </c>
      <c r="C1758" s="650">
        <v>89301045</v>
      </c>
      <c r="D1758" s="729" t="s">
        <v>5237</v>
      </c>
      <c r="E1758" s="730" t="s">
        <v>3379</v>
      </c>
      <c r="F1758" s="650" t="s">
        <v>3363</v>
      </c>
      <c r="G1758" s="650" t="s">
        <v>3515</v>
      </c>
      <c r="H1758" s="650" t="s">
        <v>1281</v>
      </c>
      <c r="I1758" s="650" t="s">
        <v>1461</v>
      </c>
      <c r="J1758" s="650" t="s">
        <v>1462</v>
      </c>
      <c r="K1758" s="650" t="s">
        <v>1463</v>
      </c>
      <c r="L1758" s="651">
        <v>140.03</v>
      </c>
      <c r="M1758" s="651">
        <v>12882.760000000004</v>
      </c>
      <c r="N1758" s="650">
        <v>92</v>
      </c>
      <c r="O1758" s="731">
        <v>21.5</v>
      </c>
      <c r="P1758" s="651">
        <v>7001.5000000000018</v>
      </c>
      <c r="Q1758" s="666">
        <v>0.54347826086956519</v>
      </c>
      <c r="R1758" s="650">
        <v>50</v>
      </c>
      <c r="S1758" s="666">
        <v>0.54347826086956519</v>
      </c>
      <c r="T1758" s="731">
        <v>11</v>
      </c>
      <c r="U1758" s="689">
        <v>0.51162790697674421</v>
      </c>
    </row>
    <row r="1759" spans="1:21" ht="14.4" customHeight="1" x14ac:dyDescent="0.3">
      <c r="A1759" s="649">
        <v>4</v>
      </c>
      <c r="B1759" s="650" t="s">
        <v>3038</v>
      </c>
      <c r="C1759" s="650">
        <v>89301045</v>
      </c>
      <c r="D1759" s="729" t="s">
        <v>5237</v>
      </c>
      <c r="E1759" s="730" t="s">
        <v>3379</v>
      </c>
      <c r="F1759" s="650" t="s">
        <v>3363</v>
      </c>
      <c r="G1759" s="650" t="s">
        <v>3515</v>
      </c>
      <c r="H1759" s="650" t="s">
        <v>597</v>
      </c>
      <c r="I1759" s="650" t="s">
        <v>4252</v>
      </c>
      <c r="J1759" s="650" t="s">
        <v>4253</v>
      </c>
      <c r="K1759" s="650" t="s">
        <v>4254</v>
      </c>
      <c r="L1759" s="651">
        <v>140.03</v>
      </c>
      <c r="M1759" s="651">
        <v>5321.1400000000012</v>
      </c>
      <c r="N1759" s="650">
        <v>38</v>
      </c>
      <c r="O1759" s="731">
        <v>9.5</v>
      </c>
      <c r="P1759" s="651">
        <v>2800.6000000000004</v>
      </c>
      <c r="Q1759" s="666">
        <v>0.52631578947368418</v>
      </c>
      <c r="R1759" s="650">
        <v>20</v>
      </c>
      <c r="S1759" s="666">
        <v>0.52631578947368418</v>
      </c>
      <c r="T1759" s="731">
        <v>4.5</v>
      </c>
      <c r="U1759" s="689">
        <v>0.47368421052631576</v>
      </c>
    </row>
    <row r="1760" spans="1:21" ht="14.4" customHeight="1" x14ac:dyDescent="0.3">
      <c r="A1760" s="649">
        <v>4</v>
      </c>
      <c r="B1760" s="650" t="s">
        <v>3038</v>
      </c>
      <c r="C1760" s="650">
        <v>89301045</v>
      </c>
      <c r="D1760" s="729" t="s">
        <v>5237</v>
      </c>
      <c r="E1760" s="730" t="s">
        <v>3379</v>
      </c>
      <c r="F1760" s="650" t="s">
        <v>3363</v>
      </c>
      <c r="G1760" s="650" t="s">
        <v>3515</v>
      </c>
      <c r="H1760" s="650" t="s">
        <v>597</v>
      </c>
      <c r="I1760" s="650" t="s">
        <v>5135</v>
      </c>
      <c r="J1760" s="650" t="s">
        <v>4253</v>
      </c>
      <c r="K1760" s="650" t="s">
        <v>5136</v>
      </c>
      <c r="L1760" s="651">
        <v>140.03</v>
      </c>
      <c r="M1760" s="651">
        <v>1260.27</v>
      </c>
      <c r="N1760" s="650">
        <v>9</v>
      </c>
      <c r="O1760" s="731">
        <v>1.5</v>
      </c>
      <c r="P1760" s="651">
        <v>1260.27</v>
      </c>
      <c r="Q1760" s="666">
        <v>1</v>
      </c>
      <c r="R1760" s="650">
        <v>9</v>
      </c>
      <c r="S1760" s="666">
        <v>1</v>
      </c>
      <c r="T1760" s="731">
        <v>1.5</v>
      </c>
      <c r="U1760" s="689">
        <v>1</v>
      </c>
    </row>
    <row r="1761" spans="1:21" ht="14.4" customHeight="1" x14ac:dyDescent="0.3">
      <c r="A1761" s="649">
        <v>4</v>
      </c>
      <c r="B1761" s="650" t="s">
        <v>3038</v>
      </c>
      <c r="C1761" s="650">
        <v>89301045</v>
      </c>
      <c r="D1761" s="729" t="s">
        <v>5237</v>
      </c>
      <c r="E1761" s="730" t="s">
        <v>3379</v>
      </c>
      <c r="F1761" s="650" t="s">
        <v>3363</v>
      </c>
      <c r="G1761" s="650" t="s">
        <v>3591</v>
      </c>
      <c r="H1761" s="650" t="s">
        <v>597</v>
      </c>
      <c r="I1761" s="650" t="s">
        <v>730</v>
      </c>
      <c r="J1761" s="650" t="s">
        <v>731</v>
      </c>
      <c r="K1761" s="650" t="s">
        <v>3642</v>
      </c>
      <c r="L1761" s="651">
        <v>0</v>
      </c>
      <c r="M1761" s="651">
        <v>0</v>
      </c>
      <c r="N1761" s="650">
        <v>8</v>
      </c>
      <c r="O1761" s="731">
        <v>6</v>
      </c>
      <c r="P1761" s="651">
        <v>0</v>
      </c>
      <c r="Q1761" s="666"/>
      <c r="R1761" s="650">
        <v>3</v>
      </c>
      <c r="S1761" s="666">
        <v>0.375</v>
      </c>
      <c r="T1761" s="731">
        <v>3</v>
      </c>
      <c r="U1761" s="689">
        <v>0.5</v>
      </c>
    </row>
    <row r="1762" spans="1:21" ht="14.4" customHeight="1" x14ac:dyDescent="0.3">
      <c r="A1762" s="649">
        <v>4</v>
      </c>
      <c r="B1762" s="650" t="s">
        <v>3038</v>
      </c>
      <c r="C1762" s="650">
        <v>89301045</v>
      </c>
      <c r="D1762" s="729" t="s">
        <v>5237</v>
      </c>
      <c r="E1762" s="730" t="s">
        <v>3379</v>
      </c>
      <c r="F1762" s="650" t="s">
        <v>3363</v>
      </c>
      <c r="G1762" s="650" t="s">
        <v>3643</v>
      </c>
      <c r="H1762" s="650" t="s">
        <v>597</v>
      </c>
      <c r="I1762" s="650" t="s">
        <v>4835</v>
      </c>
      <c r="J1762" s="650" t="s">
        <v>3645</v>
      </c>
      <c r="K1762" s="650" t="s">
        <v>4836</v>
      </c>
      <c r="L1762" s="651">
        <v>0</v>
      </c>
      <c r="M1762" s="651">
        <v>0</v>
      </c>
      <c r="N1762" s="650">
        <v>1</v>
      </c>
      <c r="O1762" s="731">
        <v>1</v>
      </c>
      <c r="P1762" s="651"/>
      <c r="Q1762" s="666"/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4</v>
      </c>
      <c r="B1763" s="650" t="s">
        <v>3038</v>
      </c>
      <c r="C1763" s="650">
        <v>89301045</v>
      </c>
      <c r="D1763" s="729" t="s">
        <v>5237</v>
      </c>
      <c r="E1763" s="730" t="s">
        <v>3379</v>
      </c>
      <c r="F1763" s="650" t="s">
        <v>3363</v>
      </c>
      <c r="G1763" s="650" t="s">
        <v>4326</v>
      </c>
      <c r="H1763" s="650" t="s">
        <v>597</v>
      </c>
      <c r="I1763" s="650" t="s">
        <v>941</v>
      </c>
      <c r="J1763" s="650" t="s">
        <v>820</v>
      </c>
      <c r="K1763" s="650" t="s">
        <v>4327</v>
      </c>
      <c r="L1763" s="651">
        <v>0</v>
      </c>
      <c r="M1763" s="651">
        <v>0</v>
      </c>
      <c r="N1763" s="650">
        <v>3</v>
      </c>
      <c r="O1763" s="731">
        <v>1</v>
      </c>
      <c r="P1763" s="651"/>
      <c r="Q1763" s="666"/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4</v>
      </c>
      <c r="B1764" s="650" t="s">
        <v>3038</v>
      </c>
      <c r="C1764" s="650">
        <v>89301045</v>
      </c>
      <c r="D1764" s="729" t="s">
        <v>5237</v>
      </c>
      <c r="E1764" s="730" t="s">
        <v>3379</v>
      </c>
      <c r="F1764" s="650" t="s">
        <v>3363</v>
      </c>
      <c r="G1764" s="650" t="s">
        <v>4332</v>
      </c>
      <c r="H1764" s="650" t="s">
        <v>597</v>
      </c>
      <c r="I1764" s="650" t="s">
        <v>5029</v>
      </c>
      <c r="J1764" s="650" t="s">
        <v>5030</v>
      </c>
      <c r="K1764" s="650" t="s">
        <v>5031</v>
      </c>
      <c r="L1764" s="651">
        <v>79.349999999999994</v>
      </c>
      <c r="M1764" s="651">
        <v>3332.7</v>
      </c>
      <c r="N1764" s="650">
        <v>42</v>
      </c>
      <c r="O1764" s="731">
        <v>4.5</v>
      </c>
      <c r="P1764" s="651">
        <v>1190.25</v>
      </c>
      <c r="Q1764" s="666">
        <v>0.35714285714285715</v>
      </c>
      <c r="R1764" s="650">
        <v>15</v>
      </c>
      <c r="S1764" s="666">
        <v>0.35714285714285715</v>
      </c>
      <c r="T1764" s="731">
        <v>1.5</v>
      </c>
      <c r="U1764" s="689">
        <v>0.33333333333333331</v>
      </c>
    </row>
    <row r="1765" spans="1:21" ht="14.4" customHeight="1" x14ac:dyDescent="0.3">
      <c r="A1765" s="649">
        <v>4</v>
      </c>
      <c r="B1765" s="650" t="s">
        <v>3038</v>
      </c>
      <c r="C1765" s="650">
        <v>89301045</v>
      </c>
      <c r="D1765" s="729" t="s">
        <v>5237</v>
      </c>
      <c r="E1765" s="730" t="s">
        <v>3379</v>
      </c>
      <c r="F1765" s="650" t="s">
        <v>3363</v>
      </c>
      <c r="G1765" s="650" t="s">
        <v>4332</v>
      </c>
      <c r="H1765" s="650" t="s">
        <v>597</v>
      </c>
      <c r="I1765" s="650" t="s">
        <v>4333</v>
      </c>
      <c r="J1765" s="650" t="s">
        <v>4334</v>
      </c>
      <c r="K1765" s="650" t="s">
        <v>4335</v>
      </c>
      <c r="L1765" s="651">
        <v>98.56</v>
      </c>
      <c r="M1765" s="651">
        <v>591.36</v>
      </c>
      <c r="N1765" s="650">
        <v>6</v>
      </c>
      <c r="O1765" s="731">
        <v>1</v>
      </c>
      <c r="P1765" s="651">
        <v>591.36</v>
      </c>
      <c r="Q1765" s="666">
        <v>1</v>
      </c>
      <c r="R1765" s="650">
        <v>6</v>
      </c>
      <c r="S1765" s="666">
        <v>1</v>
      </c>
      <c r="T1765" s="731">
        <v>1</v>
      </c>
      <c r="U1765" s="689">
        <v>1</v>
      </c>
    </row>
    <row r="1766" spans="1:21" ht="14.4" customHeight="1" x14ac:dyDescent="0.3">
      <c r="A1766" s="649">
        <v>4</v>
      </c>
      <c r="B1766" s="650" t="s">
        <v>3038</v>
      </c>
      <c r="C1766" s="650">
        <v>89301045</v>
      </c>
      <c r="D1766" s="729" t="s">
        <v>5237</v>
      </c>
      <c r="E1766" s="730" t="s">
        <v>3379</v>
      </c>
      <c r="F1766" s="650" t="s">
        <v>3365</v>
      </c>
      <c r="G1766" s="650" t="s">
        <v>3678</v>
      </c>
      <c r="H1766" s="650" t="s">
        <v>597</v>
      </c>
      <c r="I1766" s="650" t="s">
        <v>3679</v>
      </c>
      <c r="J1766" s="650" t="s">
        <v>3807</v>
      </c>
      <c r="K1766" s="650" t="s">
        <v>3808</v>
      </c>
      <c r="L1766" s="651">
        <v>410</v>
      </c>
      <c r="M1766" s="651">
        <v>2460</v>
      </c>
      <c r="N1766" s="650">
        <v>6</v>
      </c>
      <c r="O1766" s="731">
        <v>6</v>
      </c>
      <c r="P1766" s="651">
        <v>2460</v>
      </c>
      <c r="Q1766" s="666">
        <v>1</v>
      </c>
      <c r="R1766" s="650">
        <v>6</v>
      </c>
      <c r="S1766" s="666">
        <v>1</v>
      </c>
      <c r="T1766" s="731">
        <v>6</v>
      </c>
      <c r="U1766" s="689">
        <v>1</v>
      </c>
    </row>
    <row r="1767" spans="1:21" ht="14.4" customHeight="1" x14ac:dyDescent="0.3">
      <c r="A1767" s="649">
        <v>4</v>
      </c>
      <c r="B1767" s="650" t="s">
        <v>3038</v>
      </c>
      <c r="C1767" s="650">
        <v>89301045</v>
      </c>
      <c r="D1767" s="729" t="s">
        <v>5237</v>
      </c>
      <c r="E1767" s="730" t="s">
        <v>3379</v>
      </c>
      <c r="F1767" s="650" t="s">
        <v>3365</v>
      </c>
      <c r="G1767" s="650" t="s">
        <v>3678</v>
      </c>
      <c r="H1767" s="650" t="s">
        <v>597</v>
      </c>
      <c r="I1767" s="650" t="s">
        <v>3679</v>
      </c>
      <c r="J1767" s="650" t="s">
        <v>3680</v>
      </c>
      <c r="K1767" s="650" t="s">
        <v>3681</v>
      </c>
      <c r="L1767" s="651">
        <v>410</v>
      </c>
      <c r="M1767" s="651">
        <v>12300</v>
      </c>
      <c r="N1767" s="650">
        <v>30</v>
      </c>
      <c r="O1767" s="731">
        <v>30</v>
      </c>
      <c r="P1767" s="651">
        <v>12300</v>
      </c>
      <c r="Q1767" s="666">
        <v>1</v>
      </c>
      <c r="R1767" s="650">
        <v>30</v>
      </c>
      <c r="S1767" s="666">
        <v>1</v>
      </c>
      <c r="T1767" s="731">
        <v>30</v>
      </c>
      <c r="U1767" s="689">
        <v>1</v>
      </c>
    </row>
    <row r="1768" spans="1:21" ht="14.4" customHeight="1" x14ac:dyDescent="0.3">
      <c r="A1768" s="649">
        <v>4</v>
      </c>
      <c r="B1768" s="650" t="s">
        <v>3038</v>
      </c>
      <c r="C1768" s="650">
        <v>89301045</v>
      </c>
      <c r="D1768" s="729" t="s">
        <v>5237</v>
      </c>
      <c r="E1768" s="730" t="s">
        <v>3379</v>
      </c>
      <c r="F1768" s="650" t="s">
        <v>3365</v>
      </c>
      <c r="G1768" s="650" t="s">
        <v>3678</v>
      </c>
      <c r="H1768" s="650" t="s">
        <v>597</v>
      </c>
      <c r="I1768" s="650" t="s">
        <v>5137</v>
      </c>
      <c r="J1768" s="650" t="s">
        <v>5138</v>
      </c>
      <c r="K1768" s="650" t="s">
        <v>5139</v>
      </c>
      <c r="L1768" s="651">
        <v>375</v>
      </c>
      <c r="M1768" s="651">
        <v>375</v>
      </c>
      <c r="N1768" s="650">
        <v>1</v>
      </c>
      <c r="O1768" s="731">
        <v>1</v>
      </c>
      <c r="P1768" s="651">
        <v>375</v>
      </c>
      <c r="Q1768" s="666">
        <v>1</v>
      </c>
      <c r="R1768" s="650">
        <v>1</v>
      </c>
      <c r="S1768" s="666">
        <v>1</v>
      </c>
      <c r="T1768" s="731">
        <v>1</v>
      </c>
      <c r="U1768" s="689">
        <v>1</v>
      </c>
    </row>
    <row r="1769" spans="1:21" ht="14.4" customHeight="1" x14ac:dyDescent="0.3">
      <c r="A1769" s="649">
        <v>4</v>
      </c>
      <c r="B1769" s="650" t="s">
        <v>3038</v>
      </c>
      <c r="C1769" s="650">
        <v>89301045</v>
      </c>
      <c r="D1769" s="729" t="s">
        <v>5237</v>
      </c>
      <c r="E1769" s="730" t="s">
        <v>3379</v>
      </c>
      <c r="F1769" s="650" t="s">
        <v>3365</v>
      </c>
      <c r="G1769" s="650" t="s">
        <v>3466</v>
      </c>
      <c r="H1769" s="650" t="s">
        <v>597</v>
      </c>
      <c r="I1769" s="650" t="s">
        <v>3716</v>
      </c>
      <c r="J1769" s="650" t="s">
        <v>3717</v>
      </c>
      <c r="K1769" s="650" t="s">
        <v>3718</v>
      </c>
      <c r="L1769" s="651">
        <v>378.48</v>
      </c>
      <c r="M1769" s="651">
        <v>378.48</v>
      </c>
      <c r="N1769" s="650">
        <v>1</v>
      </c>
      <c r="O1769" s="731">
        <v>1</v>
      </c>
      <c r="P1769" s="651"/>
      <c r="Q1769" s="666">
        <v>0</v>
      </c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4</v>
      </c>
      <c r="B1770" s="650" t="s">
        <v>3038</v>
      </c>
      <c r="C1770" s="650">
        <v>89301045</v>
      </c>
      <c r="D1770" s="729" t="s">
        <v>5237</v>
      </c>
      <c r="E1770" s="730" t="s">
        <v>3381</v>
      </c>
      <c r="F1770" s="650" t="s">
        <v>3363</v>
      </c>
      <c r="G1770" s="650" t="s">
        <v>3463</v>
      </c>
      <c r="H1770" s="650" t="s">
        <v>597</v>
      </c>
      <c r="I1770" s="650" t="s">
        <v>3722</v>
      </c>
      <c r="J1770" s="650" t="s">
        <v>3465</v>
      </c>
      <c r="K1770" s="650"/>
      <c r="L1770" s="651">
        <v>0</v>
      </c>
      <c r="M1770" s="651">
        <v>0</v>
      </c>
      <c r="N1770" s="650">
        <v>60</v>
      </c>
      <c r="O1770" s="731">
        <v>1</v>
      </c>
      <c r="P1770" s="651"/>
      <c r="Q1770" s="666"/>
      <c r="R1770" s="650"/>
      <c r="S1770" s="666">
        <v>0</v>
      </c>
      <c r="T1770" s="731"/>
      <c r="U1770" s="689">
        <v>0</v>
      </c>
    </row>
    <row r="1771" spans="1:21" ht="14.4" customHeight="1" x14ac:dyDescent="0.3">
      <c r="A1771" s="649">
        <v>4</v>
      </c>
      <c r="B1771" s="650" t="s">
        <v>3038</v>
      </c>
      <c r="C1771" s="650">
        <v>89301045</v>
      </c>
      <c r="D1771" s="729" t="s">
        <v>5237</v>
      </c>
      <c r="E1771" s="730" t="s">
        <v>3382</v>
      </c>
      <c r="F1771" s="650" t="s">
        <v>3363</v>
      </c>
      <c r="G1771" s="650" t="s">
        <v>3727</v>
      </c>
      <c r="H1771" s="650" t="s">
        <v>597</v>
      </c>
      <c r="I1771" s="650" t="s">
        <v>831</v>
      </c>
      <c r="J1771" s="650" t="s">
        <v>832</v>
      </c>
      <c r="K1771" s="650" t="s">
        <v>3728</v>
      </c>
      <c r="L1771" s="651">
        <v>242.93</v>
      </c>
      <c r="M1771" s="651">
        <v>242.93</v>
      </c>
      <c r="N1771" s="650">
        <v>1</v>
      </c>
      <c r="O1771" s="731">
        <v>0.5</v>
      </c>
      <c r="P1771" s="651">
        <v>242.93</v>
      </c>
      <c r="Q1771" s="666">
        <v>1</v>
      </c>
      <c r="R1771" s="650">
        <v>1</v>
      </c>
      <c r="S1771" s="666">
        <v>1</v>
      </c>
      <c r="T1771" s="731">
        <v>0.5</v>
      </c>
      <c r="U1771" s="689">
        <v>1</v>
      </c>
    </row>
    <row r="1772" spans="1:21" ht="14.4" customHeight="1" x14ac:dyDescent="0.3">
      <c r="A1772" s="649">
        <v>4</v>
      </c>
      <c r="B1772" s="650" t="s">
        <v>3038</v>
      </c>
      <c r="C1772" s="650">
        <v>89301045</v>
      </c>
      <c r="D1772" s="729" t="s">
        <v>5237</v>
      </c>
      <c r="E1772" s="730" t="s">
        <v>3382</v>
      </c>
      <c r="F1772" s="650" t="s">
        <v>3363</v>
      </c>
      <c r="G1772" s="650" t="s">
        <v>3459</v>
      </c>
      <c r="H1772" s="650" t="s">
        <v>597</v>
      </c>
      <c r="I1772" s="650" t="s">
        <v>3462</v>
      </c>
      <c r="J1772" s="650" t="s">
        <v>3461</v>
      </c>
      <c r="K1772" s="650" t="s">
        <v>759</v>
      </c>
      <c r="L1772" s="651">
        <v>314.89999999999998</v>
      </c>
      <c r="M1772" s="651">
        <v>1889.3999999999999</v>
      </c>
      <c r="N1772" s="650">
        <v>6</v>
      </c>
      <c r="O1772" s="731">
        <v>3</v>
      </c>
      <c r="P1772" s="651">
        <v>1259.5999999999999</v>
      </c>
      <c r="Q1772" s="666">
        <v>0.66666666666666663</v>
      </c>
      <c r="R1772" s="650">
        <v>4</v>
      </c>
      <c r="S1772" s="666">
        <v>0.66666666666666663</v>
      </c>
      <c r="T1772" s="731">
        <v>2</v>
      </c>
      <c r="U1772" s="689">
        <v>0.66666666666666663</v>
      </c>
    </row>
    <row r="1773" spans="1:21" ht="14.4" customHeight="1" x14ac:dyDescent="0.3">
      <c r="A1773" s="649">
        <v>4</v>
      </c>
      <c r="B1773" s="650" t="s">
        <v>3038</v>
      </c>
      <c r="C1773" s="650">
        <v>89301045</v>
      </c>
      <c r="D1773" s="729" t="s">
        <v>5237</v>
      </c>
      <c r="E1773" s="730" t="s">
        <v>3382</v>
      </c>
      <c r="F1773" s="650" t="s">
        <v>3363</v>
      </c>
      <c r="G1773" s="650" t="s">
        <v>3459</v>
      </c>
      <c r="H1773" s="650" t="s">
        <v>597</v>
      </c>
      <c r="I1773" s="650" t="s">
        <v>4590</v>
      </c>
      <c r="J1773" s="650" t="s">
        <v>4591</v>
      </c>
      <c r="K1773" s="650" t="s">
        <v>4592</v>
      </c>
      <c r="L1773" s="651">
        <v>0</v>
      </c>
      <c r="M1773" s="651">
        <v>0</v>
      </c>
      <c r="N1773" s="650">
        <v>1</v>
      </c>
      <c r="O1773" s="731">
        <v>0.5</v>
      </c>
      <c r="P1773" s="651">
        <v>0</v>
      </c>
      <c r="Q1773" s="666"/>
      <c r="R1773" s="650">
        <v>1</v>
      </c>
      <c r="S1773" s="666">
        <v>1</v>
      </c>
      <c r="T1773" s="731">
        <v>0.5</v>
      </c>
      <c r="U1773" s="689">
        <v>1</v>
      </c>
    </row>
    <row r="1774" spans="1:21" ht="14.4" customHeight="1" x14ac:dyDescent="0.3">
      <c r="A1774" s="649">
        <v>4</v>
      </c>
      <c r="B1774" s="650" t="s">
        <v>3038</v>
      </c>
      <c r="C1774" s="650">
        <v>89301045</v>
      </c>
      <c r="D1774" s="729" t="s">
        <v>5237</v>
      </c>
      <c r="E1774" s="730" t="s">
        <v>3382</v>
      </c>
      <c r="F1774" s="650" t="s">
        <v>3363</v>
      </c>
      <c r="G1774" s="650" t="s">
        <v>3459</v>
      </c>
      <c r="H1774" s="650" t="s">
        <v>597</v>
      </c>
      <c r="I1774" s="650" t="s">
        <v>757</v>
      </c>
      <c r="J1774" s="650" t="s">
        <v>758</v>
      </c>
      <c r="K1774" s="650" t="s">
        <v>3513</v>
      </c>
      <c r="L1774" s="651">
        <v>314.89999999999998</v>
      </c>
      <c r="M1774" s="651">
        <v>629.79999999999995</v>
      </c>
      <c r="N1774" s="650">
        <v>2</v>
      </c>
      <c r="O1774" s="731">
        <v>1</v>
      </c>
      <c r="P1774" s="651">
        <v>314.89999999999998</v>
      </c>
      <c r="Q1774" s="666">
        <v>0.5</v>
      </c>
      <c r="R1774" s="650">
        <v>1</v>
      </c>
      <c r="S1774" s="666">
        <v>0.5</v>
      </c>
      <c r="T1774" s="731">
        <v>0.5</v>
      </c>
      <c r="U1774" s="689">
        <v>0.5</v>
      </c>
    </row>
    <row r="1775" spans="1:21" ht="14.4" customHeight="1" x14ac:dyDescent="0.3">
      <c r="A1775" s="649">
        <v>4</v>
      </c>
      <c r="B1775" s="650" t="s">
        <v>3038</v>
      </c>
      <c r="C1775" s="650">
        <v>89301045</v>
      </c>
      <c r="D1775" s="729" t="s">
        <v>5237</v>
      </c>
      <c r="E1775" s="730" t="s">
        <v>3382</v>
      </c>
      <c r="F1775" s="650" t="s">
        <v>3363</v>
      </c>
      <c r="G1775" s="650" t="s">
        <v>3515</v>
      </c>
      <c r="H1775" s="650" t="s">
        <v>1281</v>
      </c>
      <c r="I1775" s="650" t="s">
        <v>1461</v>
      </c>
      <c r="J1775" s="650" t="s">
        <v>1462</v>
      </c>
      <c r="K1775" s="650" t="s">
        <v>1463</v>
      </c>
      <c r="L1775" s="651">
        <v>140.03</v>
      </c>
      <c r="M1775" s="651">
        <v>1540.33</v>
      </c>
      <c r="N1775" s="650">
        <v>11</v>
      </c>
      <c r="O1775" s="731">
        <v>7</v>
      </c>
      <c r="P1775" s="651">
        <v>1120.24</v>
      </c>
      <c r="Q1775" s="666">
        <v>0.72727272727272729</v>
      </c>
      <c r="R1775" s="650">
        <v>8</v>
      </c>
      <c r="S1775" s="666">
        <v>0.72727272727272729</v>
      </c>
      <c r="T1775" s="731">
        <v>5.5</v>
      </c>
      <c r="U1775" s="689">
        <v>0.7857142857142857</v>
      </c>
    </row>
    <row r="1776" spans="1:21" ht="14.4" customHeight="1" x14ac:dyDescent="0.3">
      <c r="A1776" s="649">
        <v>4</v>
      </c>
      <c r="B1776" s="650" t="s">
        <v>3038</v>
      </c>
      <c r="C1776" s="650">
        <v>89301045</v>
      </c>
      <c r="D1776" s="729" t="s">
        <v>5237</v>
      </c>
      <c r="E1776" s="730" t="s">
        <v>3383</v>
      </c>
      <c r="F1776" s="650" t="s">
        <v>3363</v>
      </c>
      <c r="G1776" s="650" t="s">
        <v>3727</v>
      </c>
      <c r="H1776" s="650" t="s">
        <v>597</v>
      </c>
      <c r="I1776" s="650" t="s">
        <v>831</v>
      </c>
      <c r="J1776" s="650" t="s">
        <v>832</v>
      </c>
      <c r="K1776" s="650" t="s">
        <v>3728</v>
      </c>
      <c r="L1776" s="651">
        <v>242.93</v>
      </c>
      <c r="M1776" s="651">
        <v>485.86</v>
      </c>
      <c r="N1776" s="650">
        <v>2</v>
      </c>
      <c r="O1776" s="731">
        <v>2</v>
      </c>
      <c r="P1776" s="651"/>
      <c r="Q1776" s="666">
        <v>0</v>
      </c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4</v>
      </c>
      <c r="B1777" s="650" t="s">
        <v>3038</v>
      </c>
      <c r="C1777" s="650">
        <v>89301045</v>
      </c>
      <c r="D1777" s="729" t="s">
        <v>5237</v>
      </c>
      <c r="E1777" s="730" t="s">
        <v>3383</v>
      </c>
      <c r="F1777" s="650" t="s">
        <v>3363</v>
      </c>
      <c r="G1777" s="650" t="s">
        <v>3433</v>
      </c>
      <c r="H1777" s="650" t="s">
        <v>597</v>
      </c>
      <c r="I1777" s="650" t="s">
        <v>3008</v>
      </c>
      <c r="J1777" s="650" t="s">
        <v>1138</v>
      </c>
      <c r="K1777" s="650" t="s">
        <v>3434</v>
      </c>
      <c r="L1777" s="651">
        <v>127.5</v>
      </c>
      <c r="M1777" s="651">
        <v>127.5</v>
      </c>
      <c r="N1777" s="650">
        <v>1</v>
      </c>
      <c r="O1777" s="731">
        <v>1</v>
      </c>
      <c r="P1777" s="651"/>
      <c r="Q1777" s="666">
        <v>0</v>
      </c>
      <c r="R1777" s="650"/>
      <c r="S1777" s="666">
        <v>0</v>
      </c>
      <c r="T1777" s="731"/>
      <c r="U1777" s="689">
        <v>0</v>
      </c>
    </row>
    <row r="1778" spans="1:21" ht="14.4" customHeight="1" x14ac:dyDescent="0.3">
      <c r="A1778" s="649">
        <v>4</v>
      </c>
      <c r="B1778" s="650" t="s">
        <v>3038</v>
      </c>
      <c r="C1778" s="650">
        <v>89301045</v>
      </c>
      <c r="D1778" s="729" t="s">
        <v>5237</v>
      </c>
      <c r="E1778" s="730" t="s">
        <v>3388</v>
      </c>
      <c r="F1778" s="650" t="s">
        <v>3363</v>
      </c>
      <c r="G1778" s="650" t="s">
        <v>3657</v>
      </c>
      <c r="H1778" s="650" t="s">
        <v>597</v>
      </c>
      <c r="I1778" s="650" t="s">
        <v>3734</v>
      </c>
      <c r="J1778" s="650" t="s">
        <v>3735</v>
      </c>
      <c r="K1778" s="650" t="s">
        <v>3347</v>
      </c>
      <c r="L1778" s="651">
        <v>10.73</v>
      </c>
      <c r="M1778" s="651">
        <v>10.73</v>
      </c>
      <c r="N1778" s="650">
        <v>1</v>
      </c>
      <c r="O1778" s="731">
        <v>1</v>
      </c>
      <c r="P1778" s="651">
        <v>10.73</v>
      </c>
      <c r="Q1778" s="666">
        <v>1</v>
      </c>
      <c r="R1778" s="650">
        <v>1</v>
      </c>
      <c r="S1778" s="666">
        <v>1</v>
      </c>
      <c r="T1778" s="731">
        <v>1</v>
      </c>
      <c r="U1778" s="689">
        <v>1</v>
      </c>
    </row>
    <row r="1779" spans="1:21" ht="14.4" customHeight="1" x14ac:dyDescent="0.3">
      <c r="A1779" s="649">
        <v>4</v>
      </c>
      <c r="B1779" s="650" t="s">
        <v>3038</v>
      </c>
      <c r="C1779" s="650">
        <v>89301045</v>
      </c>
      <c r="D1779" s="729" t="s">
        <v>5237</v>
      </c>
      <c r="E1779" s="730" t="s">
        <v>3388</v>
      </c>
      <c r="F1779" s="650" t="s">
        <v>3363</v>
      </c>
      <c r="G1779" s="650" t="s">
        <v>3657</v>
      </c>
      <c r="H1779" s="650" t="s">
        <v>597</v>
      </c>
      <c r="I1779" s="650" t="s">
        <v>4608</v>
      </c>
      <c r="J1779" s="650" t="s">
        <v>4609</v>
      </c>
      <c r="K1779" s="650" t="s">
        <v>3305</v>
      </c>
      <c r="L1779" s="651">
        <v>5.37</v>
      </c>
      <c r="M1779" s="651">
        <v>26.85</v>
      </c>
      <c r="N1779" s="650">
        <v>5</v>
      </c>
      <c r="O1779" s="731">
        <v>2.5</v>
      </c>
      <c r="P1779" s="651"/>
      <c r="Q1779" s="666">
        <v>0</v>
      </c>
      <c r="R1779" s="650"/>
      <c r="S1779" s="666">
        <v>0</v>
      </c>
      <c r="T1779" s="731"/>
      <c r="U1779" s="689">
        <v>0</v>
      </c>
    </row>
    <row r="1780" spans="1:21" ht="14.4" customHeight="1" x14ac:dyDescent="0.3">
      <c r="A1780" s="649">
        <v>4</v>
      </c>
      <c r="B1780" s="650" t="s">
        <v>3038</v>
      </c>
      <c r="C1780" s="650">
        <v>89301045</v>
      </c>
      <c r="D1780" s="729" t="s">
        <v>5237</v>
      </c>
      <c r="E1780" s="730" t="s">
        <v>3388</v>
      </c>
      <c r="F1780" s="650" t="s">
        <v>3363</v>
      </c>
      <c r="G1780" s="650" t="s">
        <v>4262</v>
      </c>
      <c r="H1780" s="650" t="s">
        <v>597</v>
      </c>
      <c r="I1780" s="650" t="s">
        <v>1088</v>
      </c>
      <c r="J1780" s="650" t="s">
        <v>670</v>
      </c>
      <c r="K1780" s="650" t="s">
        <v>4263</v>
      </c>
      <c r="L1780" s="651">
        <v>35.380000000000003</v>
      </c>
      <c r="M1780" s="651">
        <v>35.380000000000003</v>
      </c>
      <c r="N1780" s="650">
        <v>1</v>
      </c>
      <c r="O1780" s="731">
        <v>0.5</v>
      </c>
      <c r="P1780" s="651">
        <v>35.380000000000003</v>
      </c>
      <c r="Q1780" s="666">
        <v>1</v>
      </c>
      <c r="R1780" s="650">
        <v>1</v>
      </c>
      <c r="S1780" s="666">
        <v>1</v>
      </c>
      <c r="T1780" s="731">
        <v>0.5</v>
      </c>
      <c r="U1780" s="689">
        <v>1</v>
      </c>
    </row>
    <row r="1781" spans="1:21" ht="14.4" customHeight="1" x14ac:dyDescent="0.3">
      <c r="A1781" s="649">
        <v>4</v>
      </c>
      <c r="B1781" s="650" t="s">
        <v>3038</v>
      </c>
      <c r="C1781" s="650">
        <v>89301045</v>
      </c>
      <c r="D1781" s="729" t="s">
        <v>5237</v>
      </c>
      <c r="E1781" s="730" t="s">
        <v>3388</v>
      </c>
      <c r="F1781" s="650" t="s">
        <v>3363</v>
      </c>
      <c r="G1781" s="650" t="s">
        <v>3736</v>
      </c>
      <c r="H1781" s="650" t="s">
        <v>597</v>
      </c>
      <c r="I1781" s="650" t="s">
        <v>5009</v>
      </c>
      <c r="J1781" s="650" t="s">
        <v>5010</v>
      </c>
      <c r="K1781" s="650" t="s">
        <v>5011</v>
      </c>
      <c r="L1781" s="651">
        <v>64.23</v>
      </c>
      <c r="M1781" s="651">
        <v>642.30000000000007</v>
      </c>
      <c r="N1781" s="650">
        <v>10</v>
      </c>
      <c r="O1781" s="731">
        <v>5</v>
      </c>
      <c r="P1781" s="651">
        <v>256.92</v>
      </c>
      <c r="Q1781" s="666">
        <v>0.39999999999999997</v>
      </c>
      <c r="R1781" s="650">
        <v>4</v>
      </c>
      <c r="S1781" s="666">
        <v>0.4</v>
      </c>
      <c r="T1781" s="731">
        <v>2</v>
      </c>
      <c r="U1781" s="689">
        <v>0.4</v>
      </c>
    </row>
    <row r="1782" spans="1:21" ht="14.4" customHeight="1" x14ac:dyDescent="0.3">
      <c r="A1782" s="649">
        <v>4</v>
      </c>
      <c r="B1782" s="650" t="s">
        <v>3038</v>
      </c>
      <c r="C1782" s="650">
        <v>89301045</v>
      </c>
      <c r="D1782" s="729" t="s">
        <v>5237</v>
      </c>
      <c r="E1782" s="730" t="s">
        <v>3388</v>
      </c>
      <c r="F1782" s="650" t="s">
        <v>3363</v>
      </c>
      <c r="G1782" s="650" t="s">
        <v>3419</v>
      </c>
      <c r="H1782" s="650" t="s">
        <v>597</v>
      </c>
      <c r="I1782" s="650" t="s">
        <v>1544</v>
      </c>
      <c r="J1782" s="650" t="s">
        <v>3203</v>
      </c>
      <c r="K1782" s="650" t="s">
        <v>3204</v>
      </c>
      <c r="L1782" s="651">
        <v>156.86000000000001</v>
      </c>
      <c r="M1782" s="651">
        <v>156.86000000000001</v>
      </c>
      <c r="N1782" s="650">
        <v>1</v>
      </c>
      <c r="O1782" s="731">
        <v>0.5</v>
      </c>
      <c r="P1782" s="651">
        <v>156.86000000000001</v>
      </c>
      <c r="Q1782" s="666">
        <v>1</v>
      </c>
      <c r="R1782" s="650">
        <v>1</v>
      </c>
      <c r="S1782" s="666">
        <v>1</v>
      </c>
      <c r="T1782" s="731">
        <v>0.5</v>
      </c>
      <c r="U1782" s="689">
        <v>1</v>
      </c>
    </row>
    <row r="1783" spans="1:21" ht="14.4" customHeight="1" x14ac:dyDescent="0.3">
      <c r="A1783" s="649">
        <v>4</v>
      </c>
      <c r="B1783" s="650" t="s">
        <v>3038</v>
      </c>
      <c r="C1783" s="650">
        <v>89301045</v>
      </c>
      <c r="D1783" s="729" t="s">
        <v>5237</v>
      </c>
      <c r="E1783" s="730" t="s">
        <v>3388</v>
      </c>
      <c r="F1783" s="650" t="s">
        <v>3363</v>
      </c>
      <c r="G1783" s="650" t="s">
        <v>4210</v>
      </c>
      <c r="H1783" s="650" t="s">
        <v>1281</v>
      </c>
      <c r="I1783" s="650" t="s">
        <v>4211</v>
      </c>
      <c r="J1783" s="650" t="s">
        <v>4212</v>
      </c>
      <c r="K1783" s="650" t="s">
        <v>4213</v>
      </c>
      <c r="L1783" s="651">
        <v>222.25</v>
      </c>
      <c r="M1783" s="651">
        <v>222.25</v>
      </c>
      <c r="N1783" s="650">
        <v>1</v>
      </c>
      <c r="O1783" s="731">
        <v>1</v>
      </c>
      <c r="P1783" s="651">
        <v>222.25</v>
      </c>
      <c r="Q1783" s="666">
        <v>1</v>
      </c>
      <c r="R1783" s="650">
        <v>1</v>
      </c>
      <c r="S1783" s="666">
        <v>1</v>
      </c>
      <c r="T1783" s="731">
        <v>1</v>
      </c>
      <c r="U1783" s="689">
        <v>1</v>
      </c>
    </row>
    <row r="1784" spans="1:21" ht="14.4" customHeight="1" x14ac:dyDescent="0.3">
      <c r="A1784" s="649">
        <v>4</v>
      </c>
      <c r="B1784" s="650" t="s">
        <v>3038</v>
      </c>
      <c r="C1784" s="650">
        <v>89301045</v>
      </c>
      <c r="D1784" s="729" t="s">
        <v>5237</v>
      </c>
      <c r="E1784" s="730" t="s">
        <v>3388</v>
      </c>
      <c r="F1784" s="650" t="s">
        <v>3363</v>
      </c>
      <c r="G1784" s="650" t="s">
        <v>5140</v>
      </c>
      <c r="H1784" s="650" t="s">
        <v>597</v>
      </c>
      <c r="I1784" s="650" t="s">
        <v>5141</v>
      </c>
      <c r="J1784" s="650" t="s">
        <v>1691</v>
      </c>
      <c r="K1784" s="650" t="s">
        <v>5142</v>
      </c>
      <c r="L1784" s="651">
        <v>0</v>
      </c>
      <c r="M1784" s="651">
        <v>0</v>
      </c>
      <c r="N1784" s="650">
        <v>1</v>
      </c>
      <c r="O1784" s="731">
        <v>1</v>
      </c>
      <c r="P1784" s="651"/>
      <c r="Q1784" s="666"/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4</v>
      </c>
      <c r="B1785" s="650" t="s">
        <v>3038</v>
      </c>
      <c r="C1785" s="650">
        <v>89301045</v>
      </c>
      <c r="D1785" s="729" t="s">
        <v>5237</v>
      </c>
      <c r="E1785" s="730" t="s">
        <v>3388</v>
      </c>
      <c r="F1785" s="650" t="s">
        <v>3363</v>
      </c>
      <c r="G1785" s="650" t="s">
        <v>4545</v>
      </c>
      <c r="H1785" s="650" t="s">
        <v>597</v>
      </c>
      <c r="I1785" s="650" t="s">
        <v>5143</v>
      </c>
      <c r="J1785" s="650" t="s">
        <v>4547</v>
      </c>
      <c r="K1785" s="650" t="s">
        <v>5144</v>
      </c>
      <c r="L1785" s="651">
        <v>0</v>
      </c>
      <c r="M1785" s="651">
        <v>0</v>
      </c>
      <c r="N1785" s="650">
        <v>2</v>
      </c>
      <c r="O1785" s="731">
        <v>0.5</v>
      </c>
      <c r="P1785" s="651">
        <v>0</v>
      </c>
      <c r="Q1785" s="666"/>
      <c r="R1785" s="650">
        <v>2</v>
      </c>
      <c r="S1785" s="666">
        <v>1</v>
      </c>
      <c r="T1785" s="731">
        <v>0.5</v>
      </c>
      <c r="U1785" s="689">
        <v>1</v>
      </c>
    </row>
    <row r="1786" spans="1:21" ht="14.4" customHeight="1" x14ac:dyDescent="0.3">
      <c r="A1786" s="649">
        <v>4</v>
      </c>
      <c r="B1786" s="650" t="s">
        <v>3038</v>
      </c>
      <c r="C1786" s="650">
        <v>89301045</v>
      </c>
      <c r="D1786" s="729" t="s">
        <v>5237</v>
      </c>
      <c r="E1786" s="730" t="s">
        <v>3388</v>
      </c>
      <c r="F1786" s="650" t="s">
        <v>3363</v>
      </c>
      <c r="G1786" s="650" t="s">
        <v>3665</v>
      </c>
      <c r="H1786" s="650" t="s">
        <v>597</v>
      </c>
      <c r="I1786" s="650" t="s">
        <v>1540</v>
      </c>
      <c r="J1786" s="650" t="s">
        <v>1541</v>
      </c>
      <c r="K1786" s="650" t="s">
        <v>3666</v>
      </c>
      <c r="L1786" s="651">
        <v>50.27</v>
      </c>
      <c r="M1786" s="651">
        <v>251.35000000000002</v>
      </c>
      <c r="N1786" s="650">
        <v>5</v>
      </c>
      <c r="O1786" s="731">
        <v>3</v>
      </c>
      <c r="P1786" s="651">
        <v>150.81</v>
      </c>
      <c r="Q1786" s="666">
        <v>0.6</v>
      </c>
      <c r="R1786" s="650">
        <v>3</v>
      </c>
      <c r="S1786" s="666">
        <v>0.6</v>
      </c>
      <c r="T1786" s="731">
        <v>1.5</v>
      </c>
      <c r="U1786" s="689">
        <v>0.5</v>
      </c>
    </row>
    <row r="1787" spans="1:21" ht="14.4" customHeight="1" x14ac:dyDescent="0.3">
      <c r="A1787" s="649">
        <v>4</v>
      </c>
      <c r="B1787" s="650" t="s">
        <v>3038</v>
      </c>
      <c r="C1787" s="650">
        <v>89301045</v>
      </c>
      <c r="D1787" s="729" t="s">
        <v>5237</v>
      </c>
      <c r="E1787" s="730" t="s">
        <v>3388</v>
      </c>
      <c r="F1787" s="650" t="s">
        <v>3363</v>
      </c>
      <c r="G1787" s="650" t="s">
        <v>3582</v>
      </c>
      <c r="H1787" s="650" t="s">
        <v>1281</v>
      </c>
      <c r="I1787" s="650" t="s">
        <v>1640</v>
      </c>
      <c r="J1787" s="650" t="s">
        <v>1641</v>
      </c>
      <c r="K1787" s="650" t="s">
        <v>3213</v>
      </c>
      <c r="L1787" s="651">
        <v>116.8</v>
      </c>
      <c r="M1787" s="651">
        <v>1168</v>
      </c>
      <c r="N1787" s="650">
        <v>10</v>
      </c>
      <c r="O1787" s="731">
        <v>5</v>
      </c>
      <c r="P1787" s="651">
        <v>467.2</v>
      </c>
      <c r="Q1787" s="666">
        <v>0.39999999999999997</v>
      </c>
      <c r="R1787" s="650">
        <v>4</v>
      </c>
      <c r="S1787" s="666">
        <v>0.4</v>
      </c>
      <c r="T1787" s="731">
        <v>2</v>
      </c>
      <c r="U1787" s="689">
        <v>0.4</v>
      </c>
    </row>
    <row r="1788" spans="1:21" ht="14.4" customHeight="1" x14ac:dyDescent="0.3">
      <c r="A1788" s="649">
        <v>4</v>
      </c>
      <c r="B1788" s="650" t="s">
        <v>3038</v>
      </c>
      <c r="C1788" s="650">
        <v>89301045</v>
      </c>
      <c r="D1788" s="729" t="s">
        <v>5237</v>
      </c>
      <c r="E1788" s="730" t="s">
        <v>3388</v>
      </c>
      <c r="F1788" s="650" t="s">
        <v>3363</v>
      </c>
      <c r="G1788" s="650" t="s">
        <v>3510</v>
      </c>
      <c r="H1788" s="650" t="s">
        <v>1281</v>
      </c>
      <c r="I1788" s="650" t="s">
        <v>4553</v>
      </c>
      <c r="J1788" s="650" t="s">
        <v>3262</v>
      </c>
      <c r="K1788" s="650" t="s">
        <v>4554</v>
      </c>
      <c r="L1788" s="651">
        <v>195.92</v>
      </c>
      <c r="M1788" s="651">
        <v>5681.68</v>
      </c>
      <c r="N1788" s="650">
        <v>29</v>
      </c>
      <c r="O1788" s="731">
        <v>7</v>
      </c>
      <c r="P1788" s="651">
        <v>4506.1600000000008</v>
      </c>
      <c r="Q1788" s="666">
        <v>0.79310344827586221</v>
      </c>
      <c r="R1788" s="650">
        <v>23</v>
      </c>
      <c r="S1788" s="666">
        <v>0.7931034482758621</v>
      </c>
      <c r="T1788" s="731">
        <v>5.5</v>
      </c>
      <c r="U1788" s="689">
        <v>0.7857142857142857</v>
      </c>
    </row>
    <row r="1789" spans="1:21" ht="14.4" customHeight="1" x14ac:dyDescent="0.3">
      <c r="A1789" s="649">
        <v>4</v>
      </c>
      <c r="B1789" s="650" t="s">
        <v>3038</v>
      </c>
      <c r="C1789" s="650">
        <v>89301045</v>
      </c>
      <c r="D1789" s="729" t="s">
        <v>5237</v>
      </c>
      <c r="E1789" s="730" t="s">
        <v>3388</v>
      </c>
      <c r="F1789" s="650" t="s">
        <v>3363</v>
      </c>
      <c r="G1789" s="650" t="s">
        <v>3727</v>
      </c>
      <c r="H1789" s="650" t="s">
        <v>597</v>
      </c>
      <c r="I1789" s="650" t="s">
        <v>831</v>
      </c>
      <c r="J1789" s="650" t="s">
        <v>832</v>
      </c>
      <c r="K1789" s="650" t="s">
        <v>3728</v>
      </c>
      <c r="L1789" s="651">
        <v>242.93</v>
      </c>
      <c r="M1789" s="651">
        <v>4372.74</v>
      </c>
      <c r="N1789" s="650">
        <v>18</v>
      </c>
      <c r="O1789" s="731">
        <v>16</v>
      </c>
      <c r="P1789" s="651">
        <v>1214.6500000000001</v>
      </c>
      <c r="Q1789" s="666">
        <v>0.27777777777777779</v>
      </c>
      <c r="R1789" s="650">
        <v>5</v>
      </c>
      <c r="S1789" s="666">
        <v>0.27777777777777779</v>
      </c>
      <c r="T1789" s="731">
        <v>4</v>
      </c>
      <c r="U1789" s="689">
        <v>0.25</v>
      </c>
    </row>
    <row r="1790" spans="1:21" ht="14.4" customHeight="1" x14ac:dyDescent="0.3">
      <c r="A1790" s="649">
        <v>4</v>
      </c>
      <c r="B1790" s="650" t="s">
        <v>3038</v>
      </c>
      <c r="C1790" s="650">
        <v>89301045</v>
      </c>
      <c r="D1790" s="729" t="s">
        <v>5237</v>
      </c>
      <c r="E1790" s="730" t="s">
        <v>3388</v>
      </c>
      <c r="F1790" s="650" t="s">
        <v>3363</v>
      </c>
      <c r="G1790" s="650" t="s">
        <v>4494</v>
      </c>
      <c r="H1790" s="650" t="s">
        <v>597</v>
      </c>
      <c r="I1790" s="650" t="s">
        <v>4495</v>
      </c>
      <c r="J1790" s="650" t="s">
        <v>4496</v>
      </c>
      <c r="K1790" s="650" t="s">
        <v>4497</v>
      </c>
      <c r="L1790" s="651">
        <v>95.08</v>
      </c>
      <c r="M1790" s="651">
        <v>95.08</v>
      </c>
      <c r="N1790" s="650">
        <v>1</v>
      </c>
      <c r="O1790" s="731">
        <v>1</v>
      </c>
      <c r="P1790" s="651">
        <v>95.08</v>
      </c>
      <c r="Q1790" s="666">
        <v>1</v>
      </c>
      <c r="R1790" s="650">
        <v>1</v>
      </c>
      <c r="S1790" s="666">
        <v>1</v>
      </c>
      <c r="T1790" s="731">
        <v>1</v>
      </c>
      <c r="U1790" s="689">
        <v>1</v>
      </c>
    </row>
    <row r="1791" spans="1:21" ht="14.4" customHeight="1" x14ac:dyDescent="0.3">
      <c r="A1791" s="649">
        <v>4</v>
      </c>
      <c r="B1791" s="650" t="s">
        <v>3038</v>
      </c>
      <c r="C1791" s="650">
        <v>89301045</v>
      </c>
      <c r="D1791" s="729" t="s">
        <v>5237</v>
      </c>
      <c r="E1791" s="730" t="s">
        <v>3388</v>
      </c>
      <c r="F1791" s="650" t="s">
        <v>3363</v>
      </c>
      <c r="G1791" s="650" t="s">
        <v>3453</v>
      </c>
      <c r="H1791" s="650" t="s">
        <v>597</v>
      </c>
      <c r="I1791" s="650" t="s">
        <v>886</v>
      </c>
      <c r="J1791" s="650" t="s">
        <v>3454</v>
      </c>
      <c r="K1791" s="650" t="s">
        <v>3455</v>
      </c>
      <c r="L1791" s="651">
        <v>56.01</v>
      </c>
      <c r="M1791" s="651">
        <v>56.01</v>
      </c>
      <c r="N1791" s="650">
        <v>1</v>
      </c>
      <c r="O1791" s="731">
        <v>1</v>
      </c>
      <c r="P1791" s="651"/>
      <c r="Q1791" s="666">
        <v>0</v>
      </c>
      <c r="R1791" s="650"/>
      <c r="S1791" s="666">
        <v>0</v>
      </c>
      <c r="T1791" s="731"/>
      <c r="U1791" s="689">
        <v>0</v>
      </c>
    </row>
    <row r="1792" spans="1:21" ht="14.4" customHeight="1" x14ac:dyDescent="0.3">
      <c r="A1792" s="649">
        <v>4</v>
      </c>
      <c r="B1792" s="650" t="s">
        <v>3038</v>
      </c>
      <c r="C1792" s="650">
        <v>89301045</v>
      </c>
      <c r="D1792" s="729" t="s">
        <v>5237</v>
      </c>
      <c r="E1792" s="730" t="s">
        <v>3388</v>
      </c>
      <c r="F1792" s="650" t="s">
        <v>3363</v>
      </c>
      <c r="G1792" s="650" t="s">
        <v>3428</v>
      </c>
      <c r="H1792" s="650" t="s">
        <v>597</v>
      </c>
      <c r="I1792" s="650" t="s">
        <v>2361</v>
      </c>
      <c r="J1792" s="650" t="s">
        <v>2362</v>
      </c>
      <c r="K1792" s="650" t="s">
        <v>3549</v>
      </c>
      <c r="L1792" s="651">
        <v>31.54</v>
      </c>
      <c r="M1792" s="651">
        <v>63.08</v>
      </c>
      <c r="N1792" s="650">
        <v>2</v>
      </c>
      <c r="O1792" s="731">
        <v>1</v>
      </c>
      <c r="P1792" s="651">
        <v>63.08</v>
      </c>
      <c r="Q1792" s="666">
        <v>1</v>
      </c>
      <c r="R1792" s="650">
        <v>2</v>
      </c>
      <c r="S1792" s="666">
        <v>1</v>
      </c>
      <c r="T1792" s="731">
        <v>1</v>
      </c>
      <c r="U1792" s="689">
        <v>1</v>
      </c>
    </row>
    <row r="1793" spans="1:21" ht="14.4" customHeight="1" x14ac:dyDescent="0.3">
      <c r="A1793" s="649">
        <v>4</v>
      </c>
      <c r="B1793" s="650" t="s">
        <v>3038</v>
      </c>
      <c r="C1793" s="650">
        <v>89301045</v>
      </c>
      <c r="D1793" s="729" t="s">
        <v>5237</v>
      </c>
      <c r="E1793" s="730" t="s">
        <v>3388</v>
      </c>
      <c r="F1793" s="650" t="s">
        <v>3363</v>
      </c>
      <c r="G1793" s="650" t="s">
        <v>4245</v>
      </c>
      <c r="H1793" s="650" t="s">
        <v>597</v>
      </c>
      <c r="I1793" s="650" t="s">
        <v>4246</v>
      </c>
      <c r="J1793" s="650" t="s">
        <v>4247</v>
      </c>
      <c r="K1793" s="650" t="s">
        <v>4248</v>
      </c>
      <c r="L1793" s="651">
        <v>260.79000000000002</v>
      </c>
      <c r="M1793" s="651">
        <v>782.37000000000012</v>
      </c>
      <c r="N1793" s="650">
        <v>3</v>
      </c>
      <c r="O1793" s="731">
        <v>1</v>
      </c>
      <c r="P1793" s="651">
        <v>782.37000000000012</v>
      </c>
      <c r="Q1793" s="666">
        <v>1</v>
      </c>
      <c r="R1793" s="650">
        <v>3</v>
      </c>
      <c r="S1793" s="666">
        <v>1</v>
      </c>
      <c r="T1793" s="731">
        <v>1</v>
      </c>
      <c r="U1793" s="689">
        <v>1</v>
      </c>
    </row>
    <row r="1794" spans="1:21" ht="14.4" customHeight="1" x14ac:dyDescent="0.3">
      <c r="A1794" s="649">
        <v>4</v>
      </c>
      <c r="B1794" s="650" t="s">
        <v>3038</v>
      </c>
      <c r="C1794" s="650">
        <v>89301045</v>
      </c>
      <c r="D1794" s="729" t="s">
        <v>5237</v>
      </c>
      <c r="E1794" s="730" t="s">
        <v>3388</v>
      </c>
      <c r="F1794" s="650" t="s">
        <v>3363</v>
      </c>
      <c r="G1794" s="650" t="s">
        <v>3456</v>
      </c>
      <c r="H1794" s="650" t="s">
        <v>597</v>
      </c>
      <c r="I1794" s="650" t="s">
        <v>3511</v>
      </c>
      <c r="J1794" s="650" t="s">
        <v>1723</v>
      </c>
      <c r="K1794" s="650" t="s">
        <v>3512</v>
      </c>
      <c r="L1794" s="651">
        <v>0</v>
      </c>
      <c r="M1794" s="651">
        <v>0</v>
      </c>
      <c r="N1794" s="650">
        <v>4</v>
      </c>
      <c r="O1794" s="731">
        <v>2</v>
      </c>
      <c r="P1794" s="651">
        <v>0</v>
      </c>
      <c r="Q1794" s="666"/>
      <c r="R1794" s="650">
        <v>3</v>
      </c>
      <c r="S1794" s="666">
        <v>0.75</v>
      </c>
      <c r="T1794" s="731">
        <v>1</v>
      </c>
      <c r="U1794" s="689">
        <v>0.5</v>
      </c>
    </row>
    <row r="1795" spans="1:21" ht="14.4" customHeight="1" x14ac:dyDescent="0.3">
      <c r="A1795" s="649">
        <v>4</v>
      </c>
      <c r="B1795" s="650" t="s">
        <v>3038</v>
      </c>
      <c r="C1795" s="650">
        <v>89301045</v>
      </c>
      <c r="D1795" s="729" t="s">
        <v>5237</v>
      </c>
      <c r="E1795" s="730" t="s">
        <v>3388</v>
      </c>
      <c r="F1795" s="650" t="s">
        <v>3363</v>
      </c>
      <c r="G1795" s="650" t="s">
        <v>3459</v>
      </c>
      <c r="H1795" s="650" t="s">
        <v>597</v>
      </c>
      <c r="I1795" s="650" t="s">
        <v>4559</v>
      </c>
      <c r="J1795" s="650" t="s">
        <v>758</v>
      </c>
      <c r="K1795" s="650" t="s">
        <v>4560</v>
      </c>
      <c r="L1795" s="651">
        <v>0</v>
      </c>
      <c r="M1795" s="651">
        <v>0</v>
      </c>
      <c r="N1795" s="650">
        <v>1</v>
      </c>
      <c r="O1795" s="731">
        <v>0.5</v>
      </c>
      <c r="P1795" s="651">
        <v>0</v>
      </c>
      <c r="Q1795" s="666"/>
      <c r="R1795" s="650">
        <v>1</v>
      </c>
      <c r="S1795" s="666">
        <v>1</v>
      </c>
      <c r="T1795" s="731">
        <v>0.5</v>
      </c>
      <c r="U1795" s="689">
        <v>1</v>
      </c>
    </row>
    <row r="1796" spans="1:21" ht="14.4" customHeight="1" x14ac:dyDescent="0.3">
      <c r="A1796" s="649">
        <v>4</v>
      </c>
      <c r="B1796" s="650" t="s">
        <v>3038</v>
      </c>
      <c r="C1796" s="650">
        <v>89301045</v>
      </c>
      <c r="D1796" s="729" t="s">
        <v>5237</v>
      </c>
      <c r="E1796" s="730" t="s">
        <v>3388</v>
      </c>
      <c r="F1796" s="650" t="s">
        <v>3363</v>
      </c>
      <c r="G1796" s="650" t="s">
        <v>3459</v>
      </c>
      <c r="H1796" s="650" t="s">
        <v>597</v>
      </c>
      <c r="I1796" s="650" t="s">
        <v>4933</v>
      </c>
      <c r="J1796" s="650" t="s">
        <v>4591</v>
      </c>
      <c r="K1796" s="650" t="s">
        <v>4934</v>
      </c>
      <c r="L1796" s="651">
        <v>0</v>
      </c>
      <c r="M1796" s="651">
        <v>0</v>
      </c>
      <c r="N1796" s="650">
        <v>1</v>
      </c>
      <c r="O1796" s="731">
        <v>0.5</v>
      </c>
      <c r="P1796" s="651"/>
      <c r="Q1796" s="666"/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4</v>
      </c>
      <c r="B1797" s="650" t="s">
        <v>3038</v>
      </c>
      <c r="C1797" s="650">
        <v>89301045</v>
      </c>
      <c r="D1797" s="729" t="s">
        <v>5237</v>
      </c>
      <c r="E1797" s="730" t="s">
        <v>3388</v>
      </c>
      <c r="F1797" s="650" t="s">
        <v>3363</v>
      </c>
      <c r="G1797" s="650" t="s">
        <v>3459</v>
      </c>
      <c r="H1797" s="650" t="s">
        <v>597</v>
      </c>
      <c r="I1797" s="650" t="s">
        <v>4225</v>
      </c>
      <c r="J1797" s="650" t="s">
        <v>4226</v>
      </c>
      <c r="K1797" s="650" t="s">
        <v>4227</v>
      </c>
      <c r="L1797" s="651">
        <v>342.89</v>
      </c>
      <c r="M1797" s="651">
        <v>342.89</v>
      </c>
      <c r="N1797" s="650">
        <v>1</v>
      </c>
      <c r="O1797" s="731">
        <v>0.5</v>
      </c>
      <c r="P1797" s="651">
        <v>342.89</v>
      </c>
      <c r="Q1797" s="666">
        <v>1</v>
      </c>
      <c r="R1797" s="650">
        <v>1</v>
      </c>
      <c r="S1797" s="666">
        <v>1</v>
      </c>
      <c r="T1797" s="731">
        <v>0.5</v>
      </c>
      <c r="U1797" s="689">
        <v>1</v>
      </c>
    </row>
    <row r="1798" spans="1:21" ht="14.4" customHeight="1" x14ac:dyDescent="0.3">
      <c r="A1798" s="649">
        <v>4</v>
      </c>
      <c r="B1798" s="650" t="s">
        <v>3038</v>
      </c>
      <c r="C1798" s="650">
        <v>89301045</v>
      </c>
      <c r="D1798" s="729" t="s">
        <v>5237</v>
      </c>
      <c r="E1798" s="730" t="s">
        <v>3388</v>
      </c>
      <c r="F1798" s="650" t="s">
        <v>3363</v>
      </c>
      <c r="G1798" s="650" t="s">
        <v>3459</v>
      </c>
      <c r="H1798" s="650" t="s">
        <v>597</v>
      </c>
      <c r="I1798" s="650" t="s">
        <v>3462</v>
      </c>
      <c r="J1798" s="650" t="s">
        <v>3461</v>
      </c>
      <c r="K1798" s="650" t="s">
        <v>759</v>
      </c>
      <c r="L1798" s="651">
        <v>314.89999999999998</v>
      </c>
      <c r="M1798" s="651">
        <v>8817.2000000000007</v>
      </c>
      <c r="N1798" s="650">
        <v>28</v>
      </c>
      <c r="O1798" s="731">
        <v>14.5</v>
      </c>
      <c r="P1798" s="651">
        <v>4723.5</v>
      </c>
      <c r="Q1798" s="666">
        <v>0.5357142857142857</v>
      </c>
      <c r="R1798" s="650">
        <v>15</v>
      </c>
      <c r="S1798" s="666">
        <v>0.5357142857142857</v>
      </c>
      <c r="T1798" s="731">
        <v>8</v>
      </c>
      <c r="U1798" s="689">
        <v>0.55172413793103448</v>
      </c>
    </row>
    <row r="1799" spans="1:21" ht="14.4" customHeight="1" x14ac:dyDescent="0.3">
      <c r="A1799" s="649">
        <v>4</v>
      </c>
      <c r="B1799" s="650" t="s">
        <v>3038</v>
      </c>
      <c r="C1799" s="650">
        <v>89301045</v>
      </c>
      <c r="D1799" s="729" t="s">
        <v>5237</v>
      </c>
      <c r="E1799" s="730" t="s">
        <v>3388</v>
      </c>
      <c r="F1799" s="650" t="s">
        <v>3363</v>
      </c>
      <c r="G1799" s="650" t="s">
        <v>3459</v>
      </c>
      <c r="H1799" s="650" t="s">
        <v>597</v>
      </c>
      <c r="I1799" s="650" t="s">
        <v>757</v>
      </c>
      <c r="J1799" s="650" t="s">
        <v>758</v>
      </c>
      <c r="K1799" s="650" t="s">
        <v>3513</v>
      </c>
      <c r="L1799" s="651">
        <v>314.89999999999998</v>
      </c>
      <c r="M1799" s="651">
        <v>3149</v>
      </c>
      <c r="N1799" s="650">
        <v>10</v>
      </c>
      <c r="O1799" s="731">
        <v>4</v>
      </c>
      <c r="P1799" s="651">
        <v>1889.3999999999999</v>
      </c>
      <c r="Q1799" s="666">
        <v>0.6</v>
      </c>
      <c r="R1799" s="650">
        <v>6</v>
      </c>
      <c r="S1799" s="666">
        <v>0.6</v>
      </c>
      <c r="T1799" s="731">
        <v>2.5</v>
      </c>
      <c r="U1799" s="689">
        <v>0.625</v>
      </c>
    </row>
    <row r="1800" spans="1:21" ht="14.4" customHeight="1" x14ac:dyDescent="0.3">
      <c r="A1800" s="649">
        <v>4</v>
      </c>
      <c r="B1800" s="650" t="s">
        <v>3038</v>
      </c>
      <c r="C1800" s="650">
        <v>89301045</v>
      </c>
      <c r="D1800" s="729" t="s">
        <v>5237</v>
      </c>
      <c r="E1800" s="730" t="s">
        <v>3388</v>
      </c>
      <c r="F1800" s="650" t="s">
        <v>3363</v>
      </c>
      <c r="G1800" s="650" t="s">
        <v>3514</v>
      </c>
      <c r="H1800" s="650" t="s">
        <v>1281</v>
      </c>
      <c r="I1800" s="650" t="s">
        <v>1282</v>
      </c>
      <c r="J1800" s="650" t="s">
        <v>1283</v>
      </c>
      <c r="K1800" s="650" t="s">
        <v>1284</v>
      </c>
      <c r="L1800" s="651">
        <v>174.94</v>
      </c>
      <c r="M1800" s="651">
        <v>174.94</v>
      </c>
      <c r="N1800" s="650">
        <v>1</v>
      </c>
      <c r="O1800" s="731">
        <v>0.5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4</v>
      </c>
      <c r="B1801" s="650" t="s">
        <v>3038</v>
      </c>
      <c r="C1801" s="650">
        <v>89301045</v>
      </c>
      <c r="D1801" s="729" t="s">
        <v>5237</v>
      </c>
      <c r="E1801" s="730" t="s">
        <v>3388</v>
      </c>
      <c r="F1801" s="650" t="s">
        <v>3363</v>
      </c>
      <c r="G1801" s="650" t="s">
        <v>3514</v>
      </c>
      <c r="H1801" s="650" t="s">
        <v>1281</v>
      </c>
      <c r="I1801" s="650" t="s">
        <v>5145</v>
      </c>
      <c r="J1801" s="650" t="s">
        <v>1283</v>
      </c>
      <c r="K1801" s="650" t="s">
        <v>5146</v>
      </c>
      <c r="L1801" s="651">
        <v>0</v>
      </c>
      <c r="M1801" s="651">
        <v>0</v>
      </c>
      <c r="N1801" s="650">
        <v>2</v>
      </c>
      <c r="O1801" s="731">
        <v>2</v>
      </c>
      <c r="P1801" s="651">
        <v>0</v>
      </c>
      <c r="Q1801" s="666"/>
      <c r="R1801" s="650">
        <v>1</v>
      </c>
      <c r="S1801" s="666">
        <v>0.5</v>
      </c>
      <c r="T1801" s="731">
        <v>1</v>
      </c>
      <c r="U1801" s="689">
        <v>0.5</v>
      </c>
    </row>
    <row r="1802" spans="1:21" ht="14.4" customHeight="1" x14ac:dyDescent="0.3">
      <c r="A1802" s="649">
        <v>4</v>
      </c>
      <c r="B1802" s="650" t="s">
        <v>3038</v>
      </c>
      <c r="C1802" s="650">
        <v>89301045</v>
      </c>
      <c r="D1802" s="729" t="s">
        <v>5237</v>
      </c>
      <c r="E1802" s="730" t="s">
        <v>3388</v>
      </c>
      <c r="F1802" s="650" t="s">
        <v>3363</v>
      </c>
      <c r="G1802" s="650" t="s">
        <v>3514</v>
      </c>
      <c r="H1802" s="650" t="s">
        <v>1281</v>
      </c>
      <c r="I1802" s="650" t="s">
        <v>5147</v>
      </c>
      <c r="J1802" s="650" t="s">
        <v>2226</v>
      </c>
      <c r="K1802" s="650" t="s">
        <v>5148</v>
      </c>
      <c r="L1802" s="651">
        <v>0</v>
      </c>
      <c r="M1802" s="651">
        <v>0</v>
      </c>
      <c r="N1802" s="650">
        <v>1</v>
      </c>
      <c r="O1802" s="731">
        <v>0.5</v>
      </c>
      <c r="P1802" s="651">
        <v>0</v>
      </c>
      <c r="Q1802" s="666"/>
      <c r="R1802" s="650">
        <v>1</v>
      </c>
      <c r="S1802" s="666">
        <v>1</v>
      </c>
      <c r="T1802" s="731">
        <v>0.5</v>
      </c>
      <c r="U1802" s="689">
        <v>1</v>
      </c>
    </row>
    <row r="1803" spans="1:21" ht="14.4" customHeight="1" x14ac:dyDescent="0.3">
      <c r="A1803" s="649">
        <v>4</v>
      </c>
      <c r="B1803" s="650" t="s">
        <v>3038</v>
      </c>
      <c r="C1803" s="650">
        <v>89301045</v>
      </c>
      <c r="D1803" s="729" t="s">
        <v>5237</v>
      </c>
      <c r="E1803" s="730" t="s">
        <v>3388</v>
      </c>
      <c r="F1803" s="650" t="s">
        <v>3363</v>
      </c>
      <c r="G1803" s="650" t="s">
        <v>3418</v>
      </c>
      <c r="H1803" s="650" t="s">
        <v>597</v>
      </c>
      <c r="I1803" s="650" t="s">
        <v>804</v>
      </c>
      <c r="J1803" s="650" t="s">
        <v>805</v>
      </c>
      <c r="K1803" s="650" t="s">
        <v>806</v>
      </c>
      <c r="L1803" s="651">
        <v>56.69</v>
      </c>
      <c r="M1803" s="651">
        <v>56.69</v>
      </c>
      <c r="N1803" s="650">
        <v>1</v>
      </c>
      <c r="O1803" s="731">
        <v>1</v>
      </c>
      <c r="P1803" s="651"/>
      <c r="Q1803" s="666">
        <v>0</v>
      </c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4</v>
      </c>
      <c r="B1804" s="650" t="s">
        <v>3038</v>
      </c>
      <c r="C1804" s="650">
        <v>89301045</v>
      </c>
      <c r="D1804" s="729" t="s">
        <v>5237</v>
      </c>
      <c r="E1804" s="730" t="s">
        <v>3388</v>
      </c>
      <c r="F1804" s="650" t="s">
        <v>3363</v>
      </c>
      <c r="G1804" s="650" t="s">
        <v>3515</v>
      </c>
      <c r="H1804" s="650" t="s">
        <v>1281</v>
      </c>
      <c r="I1804" s="650" t="s">
        <v>2254</v>
      </c>
      <c r="J1804" s="650" t="s">
        <v>1462</v>
      </c>
      <c r="K1804" s="650" t="s">
        <v>2255</v>
      </c>
      <c r="L1804" s="651">
        <v>56.01</v>
      </c>
      <c r="M1804" s="651">
        <v>56.01</v>
      </c>
      <c r="N1804" s="650">
        <v>1</v>
      </c>
      <c r="O1804" s="731">
        <v>0.5</v>
      </c>
      <c r="P1804" s="651">
        <v>56.01</v>
      </c>
      <c r="Q1804" s="666">
        <v>1</v>
      </c>
      <c r="R1804" s="650">
        <v>1</v>
      </c>
      <c r="S1804" s="666">
        <v>1</v>
      </c>
      <c r="T1804" s="731">
        <v>0.5</v>
      </c>
      <c r="U1804" s="689">
        <v>1</v>
      </c>
    </row>
    <row r="1805" spans="1:21" ht="14.4" customHeight="1" x14ac:dyDescent="0.3">
      <c r="A1805" s="649">
        <v>4</v>
      </c>
      <c r="B1805" s="650" t="s">
        <v>3038</v>
      </c>
      <c r="C1805" s="650">
        <v>89301045</v>
      </c>
      <c r="D1805" s="729" t="s">
        <v>5237</v>
      </c>
      <c r="E1805" s="730" t="s">
        <v>3388</v>
      </c>
      <c r="F1805" s="650" t="s">
        <v>3363</v>
      </c>
      <c r="G1805" s="650" t="s">
        <v>3515</v>
      </c>
      <c r="H1805" s="650" t="s">
        <v>1281</v>
      </c>
      <c r="I1805" s="650" t="s">
        <v>1461</v>
      </c>
      <c r="J1805" s="650" t="s">
        <v>1462</v>
      </c>
      <c r="K1805" s="650" t="s">
        <v>1463</v>
      </c>
      <c r="L1805" s="651">
        <v>140.03</v>
      </c>
      <c r="M1805" s="651">
        <v>2520.54</v>
      </c>
      <c r="N1805" s="650">
        <v>18</v>
      </c>
      <c r="O1805" s="731">
        <v>10</v>
      </c>
      <c r="P1805" s="651">
        <v>1680.36</v>
      </c>
      <c r="Q1805" s="666">
        <v>0.66666666666666663</v>
      </c>
      <c r="R1805" s="650">
        <v>12</v>
      </c>
      <c r="S1805" s="666">
        <v>0.66666666666666663</v>
      </c>
      <c r="T1805" s="731">
        <v>5.5</v>
      </c>
      <c r="U1805" s="689">
        <v>0.55000000000000004</v>
      </c>
    </row>
    <row r="1806" spans="1:21" ht="14.4" customHeight="1" x14ac:dyDescent="0.3">
      <c r="A1806" s="649">
        <v>4</v>
      </c>
      <c r="B1806" s="650" t="s">
        <v>3038</v>
      </c>
      <c r="C1806" s="650">
        <v>89301045</v>
      </c>
      <c r="D1806" s="729" t="s">
        <v>5237</v>
      </c>
      <c r="E1806" s="730" t="s">
        <v>3388</v>
      </c>
      <c r="F1806" s="650" t="s">
        <v>3363</v>
      </c>
      <c r="G1806" s="650" t="s">
        <v>3515</v>
      </c>
      <c r="H1806" s="650" t="s">
        <v>597</v>
      </c>
      <c r="I1806" s="650" t="s">
        <v>4252</v>
      </c>
      <c r="J1806" s="650" t="s">
        <v>4253</v>
      </c>
      <c r="K1806" s="650" t="s">
        <v>4254</v>
      </c>
      <c r="L1806" s="651">
        <v>140.03</v>
      </c>
      <c r="M1806" s="651">
        <v>6861.4700000000012</v>
      </c>
      <c r="N1806" s="650">
        <v>49</v>
      </c>
      <c r="O1806" s="731">
        <v>22.5</v>
      </c>
      <c r="P1806" s="651">
        <v>3220.6900000000005</v>
      </c>
      <c r="Q1806" s="666">
        <v>0.46938775510204084</v>
      </c>
      <c r="R1806" s="650">
        <v>23</v>
      </c>
      <c r="S1806" s="666">
        <v>0.46938775510204084</v>
      </c>
      <c r="T1806" s="731">
        <v>10.5</v>
      </c>
      <c r="U1806" s="689">
        <v>0.46666666666666667</v>
      </c>
    </row>
    <row r="1807" spans="1:21" ht="14.4" customHeight="1" x14ac:dyDescent="0.3">
      <c r="A1807" s="649">
        <v>4</v>
      </c>
      <c r="B1807" s="650" t="s">
        <v>3038</v>
      </c>
      <c r="C1807" s="650">
        <v>89301045</v>
      </c>
      <c r="D1807" s="729" t="s">
        <v>5237</v>
      </c>
      <c r="E1807" s="730" t="s">
        <v>3388</v>
      </c>
      <c r="F1807" s="650" t="s">
        <v>3363</v>
      </c>
      <c r="G1807" s="650" t="s">
        <v>3515</v>
      </c>
      <c r="H1807" s="650" t="s">
        <v>597</v>
      </c>
      <c r="I1807" s="650" t="s">
        <v>5135</v>
      </c>
      <c r="J1807" s="650" t="s">
        <v>4253</v>
      </c>
      <c r="K1807" s="650" t="s">
        <v>5136</v>
      </c>
      <c r="L1807" s="651">
        <v>140.03</v>
      </c>
      <c r="M1807" s="651">
        <v>420.09000000000003</v>
      </c>
      <c r="N1807" s="650">
        <v>3</v>
      </c>
      <c r="O1807" s="731">
        <v>1</v>
      </c>
      <c r="P1807" s="651">
        <v>420.09000000000003</v>
      </c>
      <c r="Q1807" s="666">
        <v>1</v>
      </c>
      <c r="R1807" s="650">
        <v>3</v>
      </c>
      <c r="S1807" s="666">
        <v>1</v>
      </c>
      <c r="T1807" s="731">
        <v>1</v>
      </c>
      <c r="U1807" s="689">
        <v>1</v>
      </c>
    </row>
    <row r="1808" spans="1:21" ht="14.4" customHeight="1" x14ac:dyDescent="0.3">
      <c r="A1808" s="649">
        <v>4</v>
      </c>
      <c r="B1808" s="650" t="s">
        <v>3038</v>
      </c>
      <c r="C1808" s="650">
        <v>89301045</v>
      </c>
      <c r="D1808" s="729" t="s">
        <v>5237</v>
      </c>
      <c r="E1808" s="730" t="s">
        <v>3388</v>
      </c>
      <c r="F1808" s="650" t="s">
        <v>3363</v>
      </c>
      <c r="G1808" s="650" t="s">
        <v>3643</v>
      </c>
      <c r="H1808" s="650" t="s">
        <v>597</v>
      </c>
      <c r="I1808" s="650" t="s">
        <v>3644</v>
      </c>
      <c r="J1808" s="650" t="s">
        <v>3645</v>
      </c>
      <c r="K1808" s="650" t="s">
        <v>3646</v>
      </c>
      <c r="L1808" s="651">
        <v>0</v>
      </c>
      <c r="M1808" s="651">
        <v>0</v>
      </c>
      <c r="N1808" s="650">
        <v>1</v>
      </c>
      <c r="O1808" s="731">
        <v>1</v>
      </c>
      <c r="P1808" s="651">
        <v>0</v>
      </c>
      <c r="Q1808" s="666"/>
      <c r="R1808" s="650">
        <v>1</v>
      </c>
      <c r="S1808" s="666">
        <v>1</v>
      </c>
      <c r="T1808" s="731">
        <v>1</v>
      </c>
      <c r="U1808" s="689">
        <v>1</v>
      </c>
    </row>
    <row r="1809" spans="1:21" ht="14.4" customHeight="1" x14ac:dyDescent="0.3">
      <c r="A1809" s="649">
        <v>4</v>
      </c>
      <c r="B1809" s="650" t="s">
        <v>3038</v>
      </c>
      <c r="C1809" s="650">
        <v>89301045</v>
      </c>
      <c r="D1809" s="729" t="s">
        <v>5237</v>
      </c>
      <c r="E1809" s="730" t="s">
        <v>3388</v>
      </c>
      <c r="F1809" s="650" t="s">
        <v>3363</v>
      </c>
      <c r="G1809" s="650" t="s">
        <v>3433</v>
      </c>
      <c r="H1809" s="650" t="s">
        <v>597</v>
      </c>
      <c r="I1809" s="650" t="s">
        <v>3008</v>
      </c>
      <c r="J1809" s="650" t="s">
        <v>1138</v>
      </c>
      <c r="K1809" s="650" t="s">
        <v>3434</v>
      </c>
      <c r="L1809" s="651">
        <v>127.5</v>
      </c>
      <c r="M1809" s="651">
        <v>127.5</v>
      </c>
      <c r="N1809" s="650">
        <v>1</v>
      </c>
      <c r="O1809" s="731">
        <v>0.5</v>
      </c>
      <c r="P1809" s="651"/>
      <c r="Q1809" s="666">
        <v>0</v>
      </c>
      <c r="R1809" s="650"/>
      <c r="S1809" s="666">
        <v>0</v>
      </c>
      <c r="T1809" s="731"/>
      <c r="U1809" s="689">
        <v>0</v>
      </c>
    </row>
    <row r="1810" spans="1:21" ht="14.4" customHeight="1" x14ac:dyDescent="0.3">
      <c r="A1810" s="649">
        <v>4</v>
      </c>
      <c r="B1810" s="650" t="s">
        <v>3038</v>
      </c>
      <c r="C1810" s="650">
        <v>89301045</v>
      </c>
      <c r="D1810" s="729" t="s">
        <v>5237</v>
      </c>
      <c r="E1810" s="730" t="s">
        <v>3388</v>
      </c>
      <c r="F1810" s="650" t="s">
        <v>3363</v>
      </c>
      <c r="G1810" s="650" t="s">
        <v>4332</v>
      </c>
      <c r="H1810" s="650" t="s">
        <v>597</v>
      </c>
      <c r="I1810" s="650" t="s">
        <v>5029</v>
      </c>
      <c r="J1810" s="650" t="s">
        <v>5030</v>
      </c>
      <c r="K1810" s="650" t="s">
        <v>5031</v>
      </c>
      <c r="L1810" s="651">
        <v>79.349999999999994</v>
      </c>
      <c r="M1810" s="651">
        <v>2459.8499999999995</v>
      </c>
      <c r="N1810" s="650">
        <v>31</v>
      </c>
      <c r="O1810" s="731">
        <v>10.5</v>
      </c>
      <c r="P1810" s="651">
        <v>1110.8999999999999</v>
      </c>
      <c r="Q1810" s="666">
        <v>0.45161290322580649</v>
      </c>
      <c r="R1810" s="650">
        <v>14</v>
      </c>
      <c r="S1810" s="666">
        <v>0.45161290322580644</v>
      </c>
      <c r="T1810" s="731">
        <v>4.5</v>
      </c>
      <c r="U1810" s="689">
        <v>0.42857142857142855</v>
      </c>
    </row>
    <row r="1811" spans="1:21" ht="14.4" customHeight="1" x14ac:dyDescent="0.3">
      <c r="A1811" s="649">
        <v>4</v>
      </c>
      <c r="B1811" s="650" t="s">
        <v>3038</v>
      </c>
      <c r="C1811" s="650">
        <v>89301045</v>
      </c>
      <c r="D1811" s="729" t="s">
        <v>5237</v>
      </c>
      <c r="E1811" s="730" t="s">
        <v>3388</v>
      </c>
      <c r="F1811" s="650" t="s">
        <v>3363</v>
      </c>
      <c r="G1811" s="650" t="s">
        <v>4332</v>
      </c>
      <c r="H1811" s="650" t="s">
        <v>597</v>
      </c>
      <c r="I1811" s="650" t="s">
        <v>5029</v>
      </c>
      <c r="J1811" s="650" t="s">
        <v>5030</v>
      </c>
      <c r="K1811" s="650" t="s">
        <v>5031</v>
      </c>
      <c r="L1811" s="651">
        <v>95.82</v>
      </c>
      <c r="M1811" s="651">
        <v>383.28</v>
      </c>
      <c r="N1811" s="650">
        <v>4</v>
      </c>
      <c r="O1811" s="731">
        <v>2</v>
      </c>
      <c r="P1811" s="651"/>
      <c r="Q1811" s="666">
        <v>0</v>
      </c>
      <c r="R1811" s="650"/>
      <c r="S1811" s="666">
        <v>0</v>
      </c>
      <c r="T1811" s="731"/>
      <c r="U1811" s="689">
        <v>0</v>
      </c>
    </row>
    <row r="1812" spans="1:21" ht="14.4" customHeight="1" x14ac:dyDescent="0.3">
      <c r="A1812" s="649">
        <v>4</v>
      </c>
      <c r="B1812" s="650" t="s">
        <v>3038</v>
      </c>
      <c r="C1812" s="650">
        <v>89301045</v>
      </c>
      <c r="D1812" s="729" t="s">
        <v>5237</v>
      </c>
      <c r="E1812" s="730" t="s">
        <v>3388</v>
      </c>
      <c r="F1812" s="650" t="s">
        <v>3363</v>
      </c>
      <c r="G1812" s="650" t="s">
        <v>4332</v>
      </c>
      <c r="H1812" s="650" t="s">
        <v>597</v>
      </c>
      <c r="I1812" s="650" t="s">
        <v>4333</v>
      </c>
      <c r="J1812" s="650" t="s">
        <v>4334</v>
      </c>
      <c r="K1812" s="650" t="s">
        <v>4335</v>
      </c>
      <c r="L1812" s="651">
        <v>98.56</v>
      </c>
      <c r="M1812" s="651">
        <v>197.12</v>
      </c>
      <c r="N1812" s="650">
        <v>2</v>
      </c>
      <c r="O1812" s="731">
        <v>0.5</v>
      </c>
      <c r="P1812" s="651"/>
      <c r="Q1812" s="666">
        <v>0</v>
      </c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4</v>
      </c>
      <c r="B1813" s="650" t="s">
        <v>3038</v>
      </c>
      <c r="C1813" s="650">
        <v>89301045</v>
      </c>
      <c r="D1813" s="729" t="s">
        <v>5237</v>
      </c>
      <c r="E1813" s="730" t="s">
        <v>3388</v>
      </c>
      <c r="F1813" s="650" t="s">
        <v>3363</v>
      </c>
      <c r="G1813" s="650" t="s">
        <v>3444</v>
      </c>
      <c r="H1813" s="650" t="s">
        <v>1281</v>
      </c>
      <c r="I1813" s="650" t="s">
        <v>2329</v>
      </c>
      <c r="J1813" s="650" t="s">
        <v>2330</v>
      </c>
      <c r="K1813" s="650" t="s">
        <v>829</v>
      </c>
      <c r="L1813" s="651">
        <v>196.46</v>
      </c>
      <c r="M1813" s="651">
        <v>196.46</v>
      </c>
      <c r="N1813" s="650">
        <v>1</v>
      </c>
      <c r="O1813" s="731">
        <v>0.5</v>
      </c>
      <c r="P1813" s="651">
        <v>196.46</v>
      </c>
      <c r="Q1813" s="666">
        <v>1</v>
      </c>
      <c r="R1813" s="650">
        <v>1</v>
      </c>
      <c r="S1813" s="666">
        <v>1</v>
      </c>
      <c r="T1813" s="731">
        <v>0.5</v>
      </c>
      <c r="U1813" s="689">
        <v>1</v>
      </c>
    </row>
    <row r="1814" spans="1:21" ht="14.4" customHeight="1" x14ac:dyDescent="0.3">
      <c r="A1814" s="649">
        <v>4</v>
      </c>
      <c r="B1814" s="650" t="s">
        <v>3038</v>
      </c>
      <c r="C1814" s="650">
        <v>89301045</v>
      </c>
      <c r="D1814" s="729" t="s">
        <v>5237</v>
      </c>
      <c r="E1814" s="730" t="s">
        <v>3388</v>
      </c>
      <c r="F1814" s="650" t="s">
        <v>3363</v>
      </c>
      <c r="G1814" s="650" t="s">
        <v>3544</v>
      </c>
      <c r="H1814" s="650" t="s">
        <v>597</v>
      </c>
      <c r="I1814" s="650" t="s">
        <v>5149</v>
      </c>
      <c r="J1814" s="650" t="s">
        <v>2167</v>
      </c>
      <c r="K1814" s="650" t="s">
        <v>3624</v>
      </c>
      <c r="L1814" s="651">
        <v>0</v>
      </c>
      <c r="M1814" s="651">
        <v>0</v>
      </c>
      <c r="N1814" s="650">
        <v>1</v>
      </c>
      <c r="O1814" s="731">
        <v>0.5</v>
      </c>
      <c r="P1814" s="651">
        <v>0</v>
      </c>
      <c r="Q1814" s="666"/>
      <c r="R1814" s="650">
        <v>1</v>
      </c>
      <c r="S1814" s="666">
        <v>1</v>
      </c>
      <c r="T1814" s="731">
        <v>0.5</v>
      </c>
      <c r="U1814" s="689">
        <v>1</v>
      </c>
    </row>
    <row r="1815" spans="1:21" ht="14.4" customHeight="1" x14ac:dyDescent="0.3">
      <c r="A1815" s="649">
        <v>4</v>
      </c>
      <c r="B1815" s="650" t="s">
        <v>3038</v>
      </c>
      <c r="C1815" s="650">
        <v>89301045</v>
      </c>
      <c r="D1815" s="729" t="s">
        <v>5237</v>
      </c>
      <c r="E1815" s="730" t="s">
        <v>3388</v>
      </c>
      <c r="F1815" s="650" t="s">
        <v>3363</v>
      </c>
      <c r="G1815" s="650" t="s">
        <v>5150</v>
      </c>
      <c r="H1815" s="650" t="s">
        <v>597</v>
      </c>
      <c r="I1815" s="650" t="s">
        <v>5151</v>
      </c>
      <c r="J1815" s="650" t="s">
        <v>5152</v>
      </c>
      <c r="K1815" s="650" t="s">
        <v>5153</v>
      </c>
      <c r="L1815" s="651">
        <v>68.739999999999995</v>
      </c>
      <c r="M1815" s="651">
        <v>68.739999999999995</v>
      </c>
      <c r="N1815" s="650">
        <v>1</v>
      </c>
      <c r="O1815" s="731">
        <v>1</v>
      </c>
      <c r="P1815" s="651"/>
      <c r="Q1815" s="666">
        <v>0</v>
      </c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4</v>
      </c>
      <c r="B1816" s="650" t="s">
        <v>3038</v>
      </c>
      <c r="C1816" s="650">
        <v>89301045</v>
      </c>
      <c r="D1816" s="729" t="s">
        <v>5237</v>
      </c>
      <c r="E1816" s="730" t="s">
        <v>3388</v>
      </c>
      <c r="F1816" s="650" t="s">
        <v>3363</v>
      </c>
      <c r="G1816" s="650" t="s">
        <v>5154</v>
      </c>
      <c r="H1816" s="650" t="s">
        <v>1281</v>
      </c>
      <c r="I1816" s="650" t="s">
        <v>5155</v>
      </c>
      <c r="J1816" s="650" t="s">
        <v>5156</v>
      </c>
      <c r="K1816" s="650" t="s">
        <v>5157</v>
      </c>
      <c r="L1816" s="651">
        <v>1861.83</v>
      </c>
      <c r="M1816" s="651">
        <v>3723.66</v>
      </c>
      <c r="N1816" s="650">
        <v>2</v>
      </c>
      <c r="O1816" s="731">
        <v>1</v>
      </c>
      <c r="P1816" s="651">
        <v>3723.66</v>
      </c>
      <c r="Q1816" s="666">
        <v>1</v>
      </c>
      <c r="R1816" s="650">
        <v>2</v>
      </c>
      <c r="S1816" s="666">
        <v>1</v>
      </c>
      <c r="T1816" s="731">
        <v>1</v>
      </c>
      <c r="U1816" s="689">
        <v>1</v>
      </c>
    </row>
    <row r="1817" spans="1:21" ht="14.4" customHeight="1" x14ac:dyDescent="0.3">
      <c r="A1817" s="649">
        <v>4</v>
      </c>
      <c r="B1817" s="650" t="s">
        <v>3038</v>
      </c>
      <c r="C1817" s="650">
        <v>89301045</v>
      </c>
      <c r="D1817" s="729" t="s">
        <v>5237</v>
      </c>
      <c r="E1817" s="730" t="s">
        <v>3388</v>
      </c>
      <c r="F1817" s="650" t="s">
        <v>3364</v>
      </c>
      <c r="G1817" s="650" t="s">
        <v>3463</v>
      </c>
      <c r="H1817" s="650" t="s">
        <v>597</v>
      </c>
      <c r="I1817" s="650" t="s">
        <v>3464</v>
      </c>
      <c r="J1817" s="650" t="s">
        <v>3465</v>
      </c>
      <c r="K1817" s="650"/>
      <c r="L1817" s="651">
        <v>0</v>
      </c>
      <c r="M1817" s="651">
        <v>0</v>
      </c>
      <c r="N1817" s="650">
        <v>16</v>
      </c>
      <c r="O1817" s="731">
        <v>15.5</v>
      </c>
      <c r="P1817" s="651">
        <v>0</v>
      </c>
      <c r="Q1817" s="666"/>
      <c r="R1817" s="650">
        <v>10</v>
      </c>
      <c r="S1817" s="666">
        <v>0.625</v>
      </c>
      <c r="T1817" s="731">
        <v>9.5</v>
      </c>
      <c r="U1817" s="689">
        <v>0.61290322580645162</v>
      </c>
    </row>
    <row r="1818" spans="1:21" ht="14.4" customHeight="1" x14ac:dyDescent="0.3">
      <c r="A1818" s="649">
        <v>4</v>
      </c>
      <c r="B1818" s="650" t="s">
        <v>3038</v>
      </c>
      <c r="C1818" s="650">
        <v>89301045</v>
      </c>
      <c r="D1818" s="729" t="s">
        <v>5237</v>
      </c>
      <c r="E1818" s="730" t="s">
        <v>3388</v>
      </c>
      <c r="F1818" s="650" t="s">
        <v>3365</v>
      </c>
      <c r="G1818" s="650" t="s">
        <v>3678</v>
      </c>
      <c r="H1818" s="650" t="s">
        <v>597</v>
      </c>
      <c r="I1818" s="650" t="s">
        <v>3679</v>
      </c>
      <c r="J1818" s="650" t="s">
        <v>3680</v>
      </c>
      <c r="K1818" s="650" t="s">
        <v>3681</v>
      </c>
      <c r="L1818" s="651">
        <v>410</v>
      </c>
      <c r="M1818" s="651">
        <v>410</v>
      </c>
      <c r="N1818" s="650">
        <v>1</v>
      </c>
      <c r="O1818" s="731">
        <v>1</v>
      </c>
      <c r="P1818" s="651"/>
      <c r="Q1818" s="666">
        <v>0</v>
      </c>
      <c r="R1818" s="650"/>
      <c r="S1818" s="666">
        <v>0</v>
      </c>
      <c r="T1818" s="731"/>
      <c r="U1818" s="689">
        <v>0</v>
      </c>
    </row>
    <row r="1819" spans="1:21" ht="14.4" customHeight="1" x14ac:dyDescent="0.3">
      <c r="A1819" s="649">
        <v>4</v>
      </c>
      <c r="B1819" s="650" t="s">
        <v>3038</v>
      </c>
      <c r="C1819" s="650">
        <v>89301045</v>
      </c>
      <c r="D1819" s="729" t="s">
        <v>5237</v>
      </c>
      <c r="E1819" s="730" t="s">
        <v>3388</v>
      </c>
      <c r="F1819" s="650" t="s">
        <v>3365</v>
      </c>
      <c r="G1819" s="650" t="s">
        <v>3466</v>
      </c>
      <c r="H1819" s="650" t="s">
        <v>597</v>
      </c>
      <c r="I1819" s="650" t="s">
        <v>5158</v>
      </c>
      <c r="J1819" s="650" t="s">
        <v>5159</v>
      </c>
      <c r="K1819" s="650" t="s">
        <v>5160</v>
      </c>
      <c r="L1819" s="651">
        <v>500</v>
      </c>
      <c r="M1819" s="651">
        <v>500</v>
      </c>
      <c r="N1819" s="650">
        <v>1</v>
      </c>
      <c r="O1819" s="731">
        <v>1</v>
      </c>
      <c r="P1819" s="651">
        <v>500</v>
      </c>
      <c r="Q1819" s="666">
        <v>1</v>
      </c>
      <c r="R1819" s="650">
        <v>1</v>
      </c>
      <c r="S1819" s="666">
        <v>1</v>
      </c>
      <c r="T1819" s="731">
        <v>1</v>
      </c>
      <c r="U1819" s="689">
        <v>1</v>
      </c>
    </row>
    <row r="1820" spans="1:21" ht="14.4" customHeight="1" x14ac:dyDescent="0.3">
      <c r="A1820" s="649">
        <v>4</v>
      </c>
      <c r="B1820" s="650" t="s">
        <v>3038</v>
      </c>
      <c r="C1820" s="650">
        <v>89301045</v>
      </c>
      <c r="D1820" s="729" t="s">
        <v>5237</v>
      </c>
      <c r="E1820" s="730" t="s">
        <v>3399</v>
      </c>
      <c r="F1820" s="650" t="s">
        <v>3363</v>
      </c>
      <c r="G1820" s="650" t="s">
        <v>3520</v>
      </c>
      <c r="H1820" s="650" t="s">
        <v>1281</v>
      </c>
      <c r="I1820" s="650" t="s">
        <v>2392</v>
      </c>
      <c r="J1820" s="650" t="s">
        <v>2393</v>
      </c>
      <c r="K1820" s="650" t="s">
        <v>3209</v>
      </c>
      <c r="L1820" s="651">
        <v>69.86</v>
      </c>
      <c r="M1820" s="651">
        <v>558.88</v>
      </c>
      <c r="N1820" s="650">
        <v>8</v>
      </c>
      <c r="O1820" s="731">
        <v>2</v>
      </c>
      <c r="P1820" s="651">
        <v>279.44</v>
      </c>
      <c r="Q1820" s="666">
        <v>0.5</v>
      </c>
      <c r="R1820" s="650">
        <v>4</v>
      </c>
      <c r="S1820" s="666">
        <v>0.5</v>
      </c>
      <c r="T1820" s="731">
        <v>1</v>
      </c>
      <c r="U1820" s="689">
        <v>0.5</v>
      </c>
    </row>
    <row r="1821" spans="1:21" ht="14.4" customHeight="1" x14ac:dyDescent="0.3">
      <c r="A1821" s="649">
        <v>4</v>
      </c>
      <c r="B1821" s="650" t="s">
        <v>3038</v>
      </c>
      <c r="C1821" s="650">
        <v>89301045</v>
      </c>
      <c r="D1821" s="729" t="s">
        <v>5237</v>
      </c>
      <c r="E1821" s="730" t="s">
        <v>3399</v>
      </c>
      <c r="F1821" s="650" t="s">
        <v>3363</v>
      </c>
      <c r="G1821" s="650" t="s">
        <v>5161</v>
      </c>
      <c r="H1821" s="650" t="s">
        <v>597</v>
      </c>
      <c r="I1821" s="650" t="s">
        <v>5162</v>
      </c>
      <c r="J1821" s="650" t="s">
        <v>5163</v>
      </c>
      <c r="K1821" s="650" t="s">
        <v>2508</v>
      </c>
      <c r="L1821" s="651">
        <v>0</v>
      </c>
      <c r="M1821" s="651">
        <v>0</v>
      </c>
      <c r="N1821" s="650">
        <v>24</v>
      </c>
      <c r="O1821" s="731">
        <v>5</v>
      </c>
      <c r="P1821" s="651">
        <v>0</v>
      </c>
      <c r="Q1821" s="666"/>
      <c r="R1821" s="650">
        <v>6</v>
      </c>
      <c r="S1821" s="666">
        <v>0.25</v>
      </c>
      <c r="T1821" s="731">
        <v>2</v>
      </c>
      <c r="U1821" s="689">
        <v>0.4</v>
      </c>
    </row>
    <row r="1822" spans="1:21" ht="14.4" customHeight="1" x14ac:dyDescent="0.3">
      <c r="A1822" s="649">
        <v>4</v>
      </c>
      <c r="B1822" s="650" t="s">
        <v>3038</v>
      </c>
      <c r="C1822" s="650">
        <v>89301045</v>
      </c>
      <c r="D1822" s="729" t="s">
        <v>5237</v>
      </c>
      <c r="E1822" s="730" t="s">
        <v>3399</v>
      </c>
      <c r="F1822" s="650" t="s">
        <v>3363</v>
      </c>
      <c r="G1822" s="650" t="s">
        <v>5161</v>
      </c>
      <c r="H1822" s="650" t="s">
        <v>597</v>
      </c>
      <c r="I1822" s="650" t="s">
        <v>5164</v>
      </c>
      <c r="J1822" s="650" t="s">
        <v>5163</v>
      </c>
      <c r="K1822" s="650" t="s">
        <v>5165</v>
      </c>
      <c r="L1822" s="651">
        <v>0</v>
      </c>
      <c r="M1822" s="651">
        <v>0</v>
      </c>
      <c r="N1822" s="650">
        <v>6</v>
      </c>
      <c r="O1822" s="731">
        <v>1.5</v>
      </c>
      <c r="P1822" s="651"/>
      <c r="Q1822" s="666"/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4</v>
      </c>
      <c r="B1823" s="650" t="s">
        <v>3038</v>
      </c>
      <c r="C1823" s="650">
        <v>89301045</v>
      </c>
      <c r="D1823" s="729" t="s">
        <v>5237</v>
      </c>
      <c r="E1823" s="730" t="s">
        <v>3399</v>
      </c>
      <c r="F1823" s="650" t="s">
        <v>3363</v>
      </c>
      <c r="G1823" s="650" t="s">
        <v>3629</v>
      </c>
      <c r="H1823" s="650" t="s">
        <v>597</v>
      </c>
      <c r="I1823" s="650" t="s">
        <v>2549</v>
      </c>
      <c r="J1823" s="650" t="s">
        <v>2550</v>
      </c>
      <c r="K1823" s="650" t="s">
        <v>2551</v>
      </c>
      <c r="L1823" s="651">
        <v>75.36</v>
      </c>
      <c r="M1823" s="651">
        <v>75.36</v>
      </c>
      <c r="N1823" s="650">
        <v>1</v>
      </c>
      <c r="O1823" s="731">
        <v>1</v>
      </c>
      <c r="P1823" s="651">
        <v>75.36</v>
      </c>
      <c r="Q1823" s="666">
        <v>1</v>
      </c>
      <c r="R1823" s="650">
        <v>1</v>
      </c>
      <c r="S1823" s="666">
        <v>1</v>
      </c>
      <c r="T1823" s="731">
        <v>1</v>
      </c>
      <c r="U1823" s="689">
        <v>1</v>
      </c>
    </row>
    <row r="1824" spans="1:21" ht="14.4" customHeight="1" x14ac:dyDescent="0.3">
      <c r="A1824" s="649">
        <v>4</v>
      </c>
      <c r="B1824" s="650" t="s">
        <v>3038</v>
      </c>
      <c r="C1824" s="650">
        <v>89301045</v>
      </c>
      <c r="D1824" s="729" t="s">
        <v>5237</v>
      </c>
      <c r="E1824" s="730" t="s">
        <v>3399</v>
      </c>
      <c r="F1824" s="650" t="s">
        <v>3363</v>
      </c>
      <c r="G1824" s="650" t="s">
        <v>3749</v>
      </c>
      <c r="H1824" s="650" t="s">
        <v>597</v>
      </c>
      <c r="I1824" s="650" t="s">
        <v>738</v>
      </c>
      <c r="J1824" s="650" t="s">
        <v>739</v>
      </c>
      <c r="K1824" s="650" t="s">
        <v>3154</v>
      </c>
      <c r="L1824" s="651">
        <v>115.3</v>
      </c>
      <c r="M1824" s="651">
        <v>115.3</v>
      </c>
      <c r="N1824" s="650">
        <v>1</v>
      </c>
      <c r="O1824" s="731">
        <v>1</v>
      </c>
      <c r="P1824" s="651">
        <v>115.3</v>
      </c>
      <c r="Q1824" s="666">
        <v>1</v>
      </c>
      <c r="R1824" s="650">
        <v>1</v>
      </c>
      <c r="S1824" s="666">
        <v>1</v>
      </c>
      <c r="T1824" s="731">
        <v>1</v>
      </c>
      <c r="U1824" s="689">
        <v>1</v>
      </c>
    </row>
    <row r="1825" spans="1:21" ht="14.4" customHeight="1" x14ac:dyDescent="0.3">
      <c r="A1825" s="649">
        <v>4</v>
      </c>
      <c r="B1825" s="650" t="s">
        <v>3038</v>
      </c>
      <c r="C1825" s="650">
        <v>89301045</v>
      </c>
      <c r="D1825" s="729" t="s">
        <v>5237</v>
      </c>
      <c r="E1825" s="730" t="s">
        <v>3399</v>
      </c>
      <c r="F1825" s="650" t="s">
        <v>3363</v>
      </c>
      <c r="G1825" s="650" t="s">
        <v>3599</v>
      </c>
      <c r="H1825" s="650" t="s">
        <v>597</v>
      </c>
      <c r="I1825" s="650" t="s">
        <v>4218</v>
      </c>
      <c r="J1825" s="650" t="s">
        <v>4219</v>
      </c>
      <c r="K1825" s="650" t="s">
        <v>4220</v>
      </c>
      <c r="L1825" s="651">
        <v>83.09</v>
      </c>
      <c r="M1825" s="651">
        <v>166.18</v>
      </c>
      <c r="N1825" s="650">
        <v>2</v>
      </c>
      <c r="O1825" s="731">
        <v>1</v>
      </c>
      <c r="P1825" s="651">
        <v>166.18</v>
      </c>
      <c r="Q1825" s="666">
        <v>1</v>
      </c>
      <c r="R1825" s="650">
        <v>2</v>
      </c>
      <c r="S1825" s="666">
        <v>1</v>
      </c>
      <c r="T1825" s="731">
        <v>1</v>
      </c>
      <c r="U1825" s="689">
        <v>1</v>
      </c>
    </row>
    <row r="1826" spans="1:21" ht="14.4" customHeight="1" x14ac:dyDescent="0.3">
      <c r="A1826" s="649">
        <v>4</v>
      </c>
      <c r="B1826" s="650" t="s">
        <v>3038</v>
      </c>
      <c r="C1826" s="650">
        <v>89301045</v>
      </c>
      <c r="D1826" s="729" t="s">
        <v>5237</v>
      </c>
      <c r="E1826" s="730" t="s">
        <v>3399</v>
      </c>
      <c r="F1826" s="650" t="s">
        <v>3363</v>
      </c>
      <c r="G1826" s="650" t="s">
        <v>5140</v>
      </c>
      <c r="H1826" s="650" t="s">
        <v>1281</v>
      </c>
      <c r="I1826" s="650" t="s">
        <v>1690</v>
      </c>
      <c r="J1826" s="650" t="s">
        <v>1691</v>
      </c>
      <c r="K1826" s="650" t="s">
        <v>3228</v>
      </c>
      <c r="L1826" s="651">
        <v>3127.19</v>
      </c>
      <c r="M1826" s="651">
        <v>18763.14</v>
      </c>
      <c r="N1826" s="650">
        <v>6</v>
      </c>
      <c r="O1826" s="731">
        <v>1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4</v>
      </c>
      <c r="B1827" s="650" t="s">
        <v>3038</v>
      </c>
      <c r="C1827" s="650">
        <v>89301045</v>
      </c>
      <c r="D1827" s="729" t="s">
        <v>5237</v>
      </c>
      <c r="E1827" s="730" t="s">
        <v>3399</v>
      </c>
      <c r="F1827" s="650" t="s">
        <v>3363</v>
      </c>
      <c r="G1827" s="650" t="s">
        <v>4857</v>
      </c>
      <c r="H1827" s="650" t="s">
        <v>597</v>
      </c>
      <c r="I1827" s="650" t="s">
        <v>4858</v>
      </c>
      <c r="J1827" s="650" t="s">
        <v>4859</v>
      </c>
      <c r="K1827" s="650" t="s">
        <v>4860</v>
      </c>
      <c r="L1827" s="651">
        <v>0</v>
      </c>
      <c r="M1827" s="651">
        <v>0</v>
      </c>
      <c r="N1827" s="650">
        <v>2</v>
      </c>
      <c r="O1827" s="731">
        <v>0.5</v>
      </c>
      <c r="P1827" s="651">
        <v>0</v>
      </c>
      <c r="Q1827" s="666"/>
      <c r="R1827" s="650">
        <v>2</v>
      </c>
      <c r="S1827" s="666">
        <v>1</v>
      </c>
      <c r="T1827" s="731">
        <v>0.5</v>
      </c>
      <c r="U1827" s="689">
        <v>1</v>
      </c>
    </row>
    <row r="1828" spans="1:21" ht="14.4" customHeight="1" x14ac:dyDescent="0.3">
      <c r="A1828" s="649">
        <v>4</v>
      </c>
      <c r="B1828" s="650" t="s">
        <v>3038</v>
      </c>
      <c r="C1828" s="650">
        <v>89301045</v>
      </c>
      <c r="D1828" s="729" t="s">
        <v>5237</v>
      </c>
      <c r="E1828" s="730" t="s">
        <v>3399</v>
      </c>
      <c r="F1828" s="650" t="s">
        <v>3363</v>
      </c>
      <c r="G1828" s="650" t="s">
        <v>3489</v>
      </c>
      <c r="H1828" s="650" t="s">
        <v>597</v>
      </c>
      <c r="I1828" s="650" t="s">
        <v>1121</v>
      </c>
      <c r="J1828" s="650" t="s">
        <v>3490</v>
      </c>
      <c r="K1828" s="650" t="s">
        <v>3491</v>
      </c>
      <c r="L1828" s="651">
        <v>0</v>
      </c>
      <c r="M1828" s="651">
        <v>0</v>
      </c>
      <c r="N1828" s="650">
        <v>1</v>
      </c>
      <c r="O1828" s="731">
        <v>0.5</v>
      </c>
      <c r="P1828" s="651"/>
      <c r="Q1828" s="666"/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4</v>
      </c>
      <c r="B1829" s="650" t="s">
        <v>3038</v>
      </c>
      <c r="C1829" s="650">
        <v>89301045</v>
      </c>
      <c r="D1829" s="729" t="s">
        <v>5237</v>
      </c>
      <c r="E1829" s="730" t="s">
        <v>3399</v>
      </c>
      <c r="F1829" s="650" t="s">
        <v>3363</v>
      </c>
      <c r="G1829" s="650" t="s">
        <v>3582</v>
      </c>
      <c r="H1829" s="650" t="s">
        <v>1281</v>
      </c>
      <c r="I1829" s="650" t="s">
        <v>1640</v>
      </c>
      <c r="J1829" s="650" t="s">
        <v>1641</v>
      </c>
      <c r="K1829" s="650" t="s">
        <v>3213</v>
      </c>
      <c r="L1829" s="651">
        <v>116.8</v>
      </c>
      <c r="M1829" s="651">
        <v>116.8</v>
      </c>
      <c r="N1829" s="650">
        <v>1</v>
      </c>
      <c r="O1829" s="731">
        <v>0.5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4</v>
      </c>
      <c r="B1830" s="650" t="s">
        <v>3038</v>
      </c>
      <c r="C1830" s="650">
        <v>89301045</v>
      </c>
      <c r="D1830" s="729" t="s">
        <v>5237</v>
      </c>
      <c r="E1830" s="730" t="s">
        <v>3399</v>
      </c>
      <c r="F1830" s="650" t="s">
        <v>3363</v>
      </c>
      <c r="G1830" s="650" t="s">
        <v>3416</v>
      </c>
      <c r="H1830" s="650" t="s">
        <v>597</v>
      </c>
      <c r="I1830" s="650" t="s">
        <v>1747</v>
      </c>
      <c r="J1830" s="650" t="s">
        <v>1748</v>
      </c>
      <c r="K1830" s="650" t="s">
        <v>3417</v>
      </c>
      <c r="L1830" s="651">
        <v>766.89</v>
      </c>
      <c r="M1830" s="651">
        <v>1533.78</v>
      </c>
      <c r="N1830" s="650">
        <v>2</v>
      </c>
      <c r="O1830" s="731">
        <v>0.5</v>
      </c>
      <c r="P1830" s="651"/>
      <c r="Q1830" s="666">
        <v>0</v>
      </c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4</v>
      </c>
      <c r="B1831" s="650" t="s">
        <v>3038</v>
      </c>
      <c r="C1831" s="650">
        <v>89301045</v>
      </c>
      <c r="D1831" s="729" t="s">
        <v>5237</v>
      </c>
      <c r="E1831" s="730" t="s">
        <v>3399</v>
      </c>
      <c r="F1831" s="650" t="s">
        <v>3363</v>
      </c>
      <c r="G1831" s="650" t="s">
        <v>3510</v>
      </c>
      <c r="H1831" s="650" t="s">
        <v>1281</v>
      </c>
      <c r="I1831" s="650" t="s">
        <v>5166</v>
      </c>
      <c r="J1831" s="650" t="s">
        <v>5167</v>
      </c>
      <c r="K1831" s="650" t="s">
        <v>5168</v>
      </c>
      <c r="L1831" s="651">
        <v>48.98</v>
      </c>
      <c r="M1831" s="651">
        <v>146.94</v>
      </c>
      <c r="N1831" s="650">
        <v>3</v>
      </c>
      <c r="O1831" s="731">
        <v>0.5</v>
      </c>
      <c r="P1831" s="651">
        <v>146.94</v>
      </c>
      <c r="Q1831" s="666">
        <v>1</v>
      </c>
      <c r="R1831" s="650">
        <v>3</v>
      </c>
      <c r="S1831" s="666">
        <v>1</v>
      </c>
      <c r="T1831" s="731">
        <v>0.5</v>
      </c>
      <c r="U1831" s="689">
        <v>1</v>
      </c>
    </row>
    <row r="1832" spans="1:21" ht="14.4" customHeight="1" x14ac:dyDescent="0.3">
      <c r="A1832" s="649">
        <v>4</v>
      </c>
      <c r="B1832" s="650" t="s">
        <v>3038</v>
      </c>
      <c r="C1832" s="650">
        <v>89301045</v>
      </c>
      <c r="D1832" s="729" t="s">
        <v>5237</v>
      </c>
      <c r="E1832" s="730" t="s">
        <v>3399</v>
      </c>
      <c r="F1832" s="650" t="s">
        <v>3363</v>
      </c>
      <c r="G1832" s="650" t="s">
        <v>3510</v>
      </c>
      <c r="H1832" s="650" t="s">
        <v>1281</v>
      </c>
      <c r="I1832" s="650" t="s">
        <v>4553</v>
      </c>
      <c r="J1832" s="650" t="s">
        <v>3262</v>
      </c>
      <c r="K1832" s="650" t="s">
        <v>4554</v>
      </c>
      <c r="L1832" s="651">
        <v>195.92</v>
      </c>
      <c r="M1832" s="651">
        <v>1763.28</v>
      </c>
      <c r="N1832" s="650">
        <v>9</v>
      </c>
      <c r="O1832" s="731">
        <v>2</v>
      </c>
      <c r="P1832" s="651">
        <v>587.76</v>
      </c>
      <c r="Q1832" s="666">
        <v>0.33333333333333331</v>
      </c>
      <c r="R1832" s="650">
        <v>3</v>
      </c>
      <c r="S1832" s="666">
        <v>0.33333333333333331</v>
      </c>
      <c r="T1832" s="731">
        <v>0.5</v>
      </c>
      <c r="U1832" s="689">
        <v>0.25</v>
      </c>
    </row>
    <row r="1833" spans="1:21" ht="14.4" customHeight="1" x14ac:dyDescent="0.3">
      <c r="A1833" s="649">
        <v>4</v>
      </c>
      <c r="B1833" s="650" t="s">
        <v>3038</v>
      </c>
      <c r="C1833" s="650">
        <v>89301045</v>
      </c>
      <c r="D1833" s="729" t="s">
        <v>5237</v>
      </c>
      <c r="E1833" s="730" t="s">
        <v>3399</v>
      </c>
      <c r="F1833" s="650" t="s">
        <v>3363</v>
      </c>
      <c r="G1833" s="650" t="s">
        <v>3527</v>
      </c>
      <c r="H1833" s="650" t="s">
        <v>597</v>
      </c>
      <c r="I1833" s="650" t="s">
        <v>3528</v>
      </c>
      <c r="J1833" s="650" t="s">
        <v>1958</v>
      </c>
      <c r="K1833" s="650" t="s">
        <v>3529</v>
      </c>
      <c r="L1833" s="651">
        <v>0</v>
      </c>
      <c r="M1833" s="651">
        <v>0</v>
      </c>
      <c r="N1833" s="650">
        <v>4</v>
      </c>
      <c r="O1833" s="731">
        <v>1.5</v>
      </c>
      <c r="P1833" s="651">
        <v>0</v>
      </c>
      <c r="Q1833" s="666"/>
      <c r="R1833" s="650">
        <v>2</v>
      </c>
      <c r="S1833" s="666">
        <v>0.5</v>
      </c>
      <c r="T1833" s="731">
        <v>1</v>
      </c>
      <c r="U1833" s="689">
        <v>0.66666666666666663</v>
      </c>
    </row>
    <row r="1834" spans="1:21" ht="14.4" customHeight="1" x14ac:dyDescent="0.3">
      <c r="A1834" s="649">
        <v>4</v>
      </c>
      <c r="B1834" s="650" t="s">
        <v>3038</v>
      </c>
      <c r="C1834" s="650">
        <v>89301045</v>
      </c>
      <c r="D1834" s="729" t="s">
        <v>5237</v>
      </c>
      <c r="E1834" s="730" t="s">
        <v>3399</v>
      </c>
      <c r="F1834" s="650" t="s">
        <v>3363</v>
      </c>
      <c r="G1834" s="650" t="s">
        <v>3727</v>
      </c>
      <c r="H1834" s="650" t="s">
        <v>597</v>
      </c>
      <c r="I1834" s="650" t="s">
        <v>831</v>
      </c>
      <c r="J1834" s="650" t="s">
        <v>832</v>
      </c>
      <c r="K1834" s="650" t="s">
        <v>3728</v>
      </c>
      <c r="L1834" s="651">
        <v>242.93</v>
      </c>
      <c r="M1834" s="651">
        <v>3643.95</v>
      </c>
      <c r="N1834" s="650">
        <v>15</v>
      </c>
      <c r="O1834" s="731">
        <v>14.5</v>
      </c>
      <c r="P1834" s="651">
        <v>485.86</v>
      </c>
      <c r="Q1834" s="666">
        <v>0.13333333333333333</v>
      </c>
      <c r="R1834" s="650">
        <v>2</v>
      </c>
      <c r="S1834" s="666">
        <v>0.13333333333333333</v>
      </c>
      <c r="T1834" s="731">
        <v>2</v>
      </c>
      <c r="U1834" s="689">
        <v>0.13793103448275862</v>
      </c>
    </row>
    <row r="1835" spans="1:21" ht="14.4" customHeight="1" x14ac:dyDescent="0.3">
      <c r="A1835" s="649">
        <v>4</v>
      </c>
      <c r="B1835" s="650" t="s">
        <v>3038</v>
      </c>
      <c r="C1835" s="650">
        <v>89301045</v>
      </c>
      <c r="D1835" s="729" t="s">
        <v>5237</v>
      </c>
      <c r="E1835" s="730" t="s">
        <v>3399</v>
      </c>
      <c r="F1835" s="650" t="s">
        <v>3363</v>
      </c>
      <c r="G1835" s="650" t="s">
        <v>4316</v>
      </c>
      <c r="H1835" s="650" t="s">
        <v>597</v>
      </c>
      <c r="I1835" s="650" t="s">
        <v>4317</v>
      </c>
      <c r="J1835" s="650" t="s">
        <v>4318</v>
      </c>
      <c r="K1835" s="650" t="s">
        <v>4319</v>
      </c>
      <c r="L1835" s="651">
        <v>108.98</v>
      </c>
      <c r="M1835" s="651">
        <v>1743.68</v>
      </c>
      <c r="N1835" s="650">
        <v>16</v>
      </c>
      <c r="O1835" s="731">
        <v>4</v>
      </c>
      <c r="P1835" s="651">
        <v>1307.76</v>
      </c>
      <c r="Q1835" s="666">
        <v>0.75</v>
      </c>
      <c r="R1835" s="650">
        <v>12</v>
      </c>
      <c r="S1835" s="666">
        <v>0.75</v>
      </c>
      <c r="T1835" s="731">
        <v>3</v>
      </c>
      <c r="U1835" s="689">
        <v>0.75</v>
      </c>
    </row>
    <row r="1836" spans="1:21" ht="14.4" customHeight="1" x14ac:dyDescent="0.3">
      <c r="A1836" s="649">
        <v>4</v>
      </c>
      <c r="B1836" s="650" t="s">
        <v>3038</v>
      </c>
      <c r="C1836" s="650">
        <v>89301045</v>
      </c>
      <c r="D1836" s="729" t="s">
        <v>5237</v>
      </c>
      <c r="E1836" s="730" t="s">
        <v>3399</v>
      </c>
      <c r="F1836" s="650" t="s">
        <v>3363</v>
      </c>
      <c r="G1836" s="650" t="s">
        <v>4242</v>
      </c>
      <c r="H1836" s="650" t="s">
        <v>597</v>
      </c>
      <c r="I1836" s="650" t="s">
        <v>4861</v>
      </c>
      <c r="J1836" s="650" t="s">
        <v>4244</v>
      </c>
      <c r="K1836" s="650" t="s">
        <v>4862</v>
      </c>
      <c r="L1836" s="651">
        <v>0</v>
      </c>
      <c r="M1836" s="651">
        <v>0</v>
      </c>
      <c r="N1836" s="650">
        <v>1</v>
      </c>
      <c r="O1836" s="731">
        <v>0.5</v>
      </c>
      <c r="P1836" s="651">
        <v>0</v>
      </c>
      <c r="Q1836" s="666"/>
      <c r="R1836" s="650">
        <v>1</v>
      </c>
      <c r="S1836" s="666">
        <v>1</v>
      </c>
      <c r="T1836" s="731">
        <v>0.5</v>
      </c>
      <c r="U1836" s="689">
        <v>1</v>
      </c>
    </row>
    <row r="1837" spans="1:21" ht="14.4" customHeight="1" x14ac:dyDescent="0.3">
      <c r="A1837" s="649">
        <v>4</v>
      </c>
      <c r="B1837" s="650" t="s">
        <v>3038</v>
      </c>
      <c r="C1837" s="650">
        <v>89301045</v>
      </c>
      <c r="D1837" s="729" t="s">
        <v>5237</v>
      </c>
      <c r="E1837" s="730" t="s">
        <v>3399</v>
      </c>
      <c r="F1837" s="650" t="s">
        <v>3363</v>
      </c>
      <c r="G1837" s="650" t="s">
        <v>3453</v>
      </c>
      <c r="H1837" s="650" t="s">
        <v>597</v>
      </c>
      <c r="I1837" s="650" t="s">
        <v>886</v>
      </c>
      <c r="J1837" s="650" t="s">
        <v>3454</v>
      </c>
      <c r="K1837" s="650" t="s">
        <v>3455</v>
      </c>
      <c r="L1837" s="651">
        <v>56.01</v>
      </c>
      <c r="M1837" s="651">
        <v>784.1400000000001</v>
      </c>
      <c r="N1837" s="650">
        <v>14</v>
      </c>
      <c r="O1837" s="731">
        <v>3</v>
      </c>
      <c r="P1837" s="651">
        <v>280.05</v>
      </c>
      <c r="Q1837" s="666">
        <v>0.3571428571428571</v>
      </c>
      <c r="R1837" s="650">
        <v>5</v>
      </c>
      <c r="S1837" s="666">
        <v>0.35714285714285715</v>
      </c>
      <c r="T1837" s="731">
        <v>1</v>
      </c>
      <c r="U1837" s="689">
        <v>0.33333333333333331</v>
      </c>
    </row>
    <row r="1838" spans="1:21" ht="14.4" customHeight="1" x14ac:dyDescent="0.3">
      <c r="A1838" s="649">
        <v>4</v>
      </c>
      <c r="B1838" s="650" t="s">
        <v>3038</v>
      </c>
      <c r="C1838" s="650">
        <v>89301045</v>
      </c>
      <c r="D1838" s="729" t="s">
        <v>5237</v>
      </c>
      <c r="E1838" s="730" t="s">
        <v>3399</v>
      </c>
      <c r="F1838" s="650" t="s">
        <v>3363</v>
      </c>
      <c r="G1838" s="650" t="s">
        <v>3428</v>
      </c>
      <c r="H1838" s="650" t="s">
        <v>597</v>
      </c>
      <c r="I1838" s="650" t="s">
        <v>2361</v>
      </c>
      <c r="J1838" s="650" t="s">
        <v>2362</v>
      </c>
      <c r="K1838" s="650" t="s">
        <v>3549</v>
      </c>
      <c r="L1838" s="651">
        <v>31.54</v>
      </c>
      <c r="M1838" s="651">
        <v>31.54</v>
      </c>
      <c r="N1838" s="650">
        <v>1</v>
      </c>
      <c r="O1838" s="731">
        <v>0.5</v>
      </c>
      <c r="P1838" s="651"/>
      <c r="Q1838" s="666">
        <v>0</v>
      </c>
      <c r="R1838" s="650"/>
      <c r="S1838" s="666">
        <v>0</v>
      </c>
      <c r="T1838" s="731"/>
      <c r="U1838" s="689">
        <v>0</v>
      </c>
    </row>
    <row r="1839" spans="1:21" ht="14.4" customHeight="1" x14ac:dyDescent="0.3">
      <c r="A1839" s="649">
        <v>4</v>
      </c>
      <c r="B1839" s="650" t="s">
        <v>3038</v>
      </c>
      <c r="C1839" s="650">
        <v>89301045</v>
      </c>
      <c r="D1839" s="729" t="s">
        <v>5237</v>
      </c>
      <c r="E1839" s="730" t="s">
        <v>3399</v>
      </c>
      <c r="F1839" s="650" t="s">
        <v>3363</v>
      </c>
      <c r="G1839" s="650" t="s">
        <v>3667</v>
      </c>
      <c r="H1839" s="650" t="s">
        <v>597</v>
      </c>
      <c r="I1839" s="650" t="s">
        <v>5112</v>
      </c>
      <c r="J1839" s="650" t="s">
        <v>2112</v>
      </c>
      <c r="K1839" s="650" t="s">
        <v>5113</v>
      </c>
      <c r="L1839" s="651">
        <v>136.58000000000001</v>
      </c>
      <c r="M1839" s="651">
        <v>136.58000000000001</v>
      </c>
      <c r="N1839" s="650">
        <v>1</v>
      </c>
      <c r="O1839" s="731">
        <v>1</v>
      </c>
      <c r="P1839" s="651">
        <v>136.58000000000001</v>
      </c>
      <c r="Q1839" s="666">
        <v>1</v>
      </c>
      <c r="R1839" s="650">
        <v>1</v>
      </c>
      <c r="S1839" s="666">
        <v>1</v>
      </c>
      <c r="T1839" s="731">
        <v>1</v>
      </c>
      <c r="U1839" s="689">
        <v>1</v>
      </c>
    </row>
    <row r="1840" spans="1:21" ht="14.4" customHeight="1" x14ac:dyDescent="0.3">
      <c r="A1840" s="649">
        <v>4</v>
      </c>
      <c r="B1840" s="650" t="s">
        <v>3038</v>
      </c>
      <c r="C1840" s="650">
        <v>89301045</v>
      </c>
      <c r="D1840" s="729" t="s">
        <v>5237</v>
      </c>
      <c r="E1840" s="730" t="s">
        <v>3399</v>
      </c>
      <c r="F1840" s="650" t="s">
        <v>3363</v>
      </c>
      <c r="G1840" s="650" t="s">
        <v>3667</v>
      </c>
      <c r="H1840" s="650" t="s">
        <v>597</v>
      </c>
      <c r="I1840" s="650" t="s">
        <v>5169</v>
      </c>
      <c r="J1840" s="650" t="s">
        <v>2112</v>
      </c>
      <c r="K1840" s="650" t="s">
        <v>5170</v>
      </c>
      <c r="L1840" s="651">
        <v>0</v>
      </c>
      <c r="M1840" s="651">
        <v>0</v>
      </c>
      <c r="N1840" s="650">
        <v>1</v>
      </c>
      <c r="O1840" s="731">
        <v>1</v>
      </c>
      <c r="P1840" s="651">
        <v>0</v>
      </c>
      <c r="Q1840" s="666"/>
      <c r="R1840" s="650">
        <v>1</v>
      </c>
      <c r="S1840" s="666">
        <v>1</v>
      </c>
      <c r="T1840" s="731">
        <v>1</v>
      </c>
      <c r="U1840" s="689">
        <v>1</v>
      </c>
    </row>
    <row r="1841" spans="1:21" ht="14.4" customHeight="1" x14ac:dyDescent="0.3">
      <c r="A1841" s="649">
        <v>4</v>
      </c>
      <c r="B1841" s="650" t="s">
        <v>3038</v>
      </c>
      <c r="C1841" s="650">
        <v>89301045</v>
      </c>
      <c r="D1841" s="729" t="s">
        <v>5237</v>
      </c>
      <c r="E1841" s="730" t="s">
        <v>3399</v>
      </c>
      <c r="F1841" s="650" t="s">
        <v>3363</v>
      </c>
      <c r="G1841" s="650" t="s">
        <v>3456</v>
      </c>
      <c r="H1841" s="650" t="s">
        <v>597</v>
      </c>
      <c r="I1841" s="650" t="s">
        <v>3457</v>
      </c>
      <c r="J1841" s="650" t="s">
        <v>1752</v>
      </c>
      <c r="K1841" s="650" t="s">
        <v>3458</v>
      </c>
      <c r="L1841" s="651">
        <v>0</v>
      </c>
      <c r="M1841" s="651">
        <v>0</v>
      </c>
      <c r="N1841" s="650">
        <v>3</v>
      </c>
      <c r="O1841" s="731">
        <v>0.5</v>
      </c>
      <c r="P1841" s="651"/>
      <c r="Q1841" s="666"/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4</v>
      </c>
      <c r="B1842" s="650" t="s">
        <v>3038</v>
      </c>
      <c r="C1842" s="650">
        <v>89301045</v>
      </c>
      <c r="D1842" s="729" t="s">
        <v>5237</v>
      </c>
      <c r="E1842" s="730" t="s">
        <v>3399</v>
      </c>
      <c r="F1842" s="650" t="s">
        <v>3363</v>
      </c>
      <c r="G1842" s="650" t="s">
        <v>4867</v>
      </c>
      <c r="H1842" s="650" t="s">
        <v>597</v>
      </c>
      <c r="I1842" s="650" t="s">
        <v>4868</v>
      </c>
      <c r="J1842" s="650" t="s">
        <v>998</v>
      </c>
      <c r="K1842" s="650" t="s">
        <v>4869</v>
      </c>
      <c r="L1842" s="651">
        <v>77.47</v>
      </c>
      <c r="M1842" s="651">
        <v>232.41</v>
      </c>
      <c r="N1842" s="650">
        <v>3</v>
      </c>
      <c r="O1842" s="731">
        <v>0.5</v>
      </c>
      <c r="P1842" s="651">
        <v>232.41</v>
      </c>
      <c r="Q1842" s="666">
        <v>1</v>
      </c>
      <c r="R1842" s="650">
        <v>3</v>
      </c>
      <c r="S1842" s="666">
        <v>1</v>
      </c>
      <c r="T1842" s="731">
        <v>0.5</v>
      </c>
      <c r="U1842" s="689">
        <v>1</v>
      </c>
    </row>
    <row r="1843" spans="1:21" ht="14.4" customHeight="1" x14ac:dyDescent="0.3">
      <c r="A1843" s="649">
        <v>4</v>
      </c>
      <c r="B1843" s="650" t="s">
        <v>3038</v>
      </c>
      <c r="C1843" s="650">
        <v>89301045</v>
      </c>
      <c r="D1843" s="729" t="s">
        <v>5237</v>
      </c>
      <c r="E1843" s="730" t="s">
        <v>3399</v>
      </c>
      <c r="F1843" s="650" t="s">
        <v>3363</v>
      </c>
      <c r="G1843" s="650" t="s">
        <v>3459</v>
      </c>
      <c r="H1843" s="650" t="s">
        <v>597</v>
      </c>
      <c r="I1843" s="650" t="s">
        <v>3460</v>
      </c>
      <c r="J1843" s="650" t="s">
        <v>3461</v>
      </c>
      <c r="K1843" s="650" t="s">
        <v>1768</v>
      </c>
      <c r="L1843" s="651">
        <v>97.97</v>
      </c>
      <c r="M1843" s="651">
        <v>97.97</v>
      </c>
      <c r="N1843" s="650">
        <v>1</v>
      </c>
      <c r="O1843" s="731">
        <v>1</v>
      </c>
      <c r="P1843" s="651"/>
      <c r="Q1843" s="666">
        <v>0</v>
      </c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4</v>
      </c>
      <c r="B1844" s="650" t="s">
        <v>3038</v>
      </c>
      <c r="C1844" s="650">
        <v>89301045</v>
      </c>
      <c r="D1844" s="729" t="s">
        <v>5237</v>
      </c>
      <c r="E1844" s="730" t="s">
        <v>3399</v>
      </c>
      <c r="F1844" s="650" t="s">
        <v>3363</v>
      </c>
      <c r="G1844" s="650" t="s">
        <v>3459</v>
      </c>
      <c r="H1844" s="650" t="s">
        <v>597</v>
      </c>
      <c r="I1844" s="650" t="s">
        <v>3462</v>
      </c>
      <c r="J1844" s="650" t="s">
        <v>3461</v>
      </c>
      <c r="K1844" s="650" t="s">
        <v>759</v>
      </c>
      <c r="L1844" s="651">
        <v>314.89999999999998</v>
      </c>
      <c r="M1844" s="651">
        <v>9132.1</v>
      </c>
      <c r="N1844" s="650">
        <v>29</v>
      </c>
      <c r="O1844" s="731">
        <v>13</v>
      </c>
      <c r="P1844" s="651">
        <v>5983.0999999999995</v>
      </c>
      <c r="Q1844" s="666">
        <v>0.65517241379310331</v>
      </c>
      <c r="R1844" s="650">
        <v>19</v>
      </c>
      <c r="S1844" s="666">
        <v>0.65517241379310343</v>
      </c>
      <c r="T1844" s="731">
        <v>8.5</v>
      </c>
      <c r="U1844" s="689">
        <v>0.65384615384615385</v>
      </c>
    </row>
    <row r="1845" spans="1:21" ht="14.4" customHeight="1" x14ac:dyDescent="0.3">
      <c r="A1845" s="649">
        <v>4</v>
      </c>
      <c r="B1845" s="650" t="s">
        <v>3038</v>
      </c>
      <c r="C1845" s="650">
        <v>89301045</v>
      </c>
      <c r="D1845" s="729" t="s">
        <v>5237</v>
      </c>
      <c r="E1845" s="730" t="s">
        <v>3399</v>
      </c>
      <c r="F1845" s="650" t="s">
        <v>3363</v>
      </c>
      <c r="G1845" s="650" t="s">
        <v>3459</v>
      </c>
      <c r="H1845" s="650" t="s">
        <v>597</v>
      </c>
      <c r="I1845" s="650" t="s">
        <v>757</v>
      </c>
      <c r="J1845" s="650" t="s">
        <v>758</v>
      </c>
      <c r="K1845" s="650" t="s">
        <v>3513</v>
      </c>
      <c r="L1845" s="651">
        <v>314.89999999999998</v>
      </c>
      <c r="M1845" s="651">
        <v>8502.2999999999993</v>
      </c>
      <c r="N1845" s="650">
        <v>27</v>
      </c>
      <c r="O1845" s="731">
        <v>14</v>
      </c>
      <c r="P1845" s="651">
        <v>3149</v>
      </c>
      <c r="Q1845" s="666">
        <v>0.37037037037037041</v>
      </c>
      <c r="R1845" s="650">
        <v>10</v>
      </c>
      <c r="S1845" s="666">
        <v>0.37037037037037035</v>
      </c>
      <c r="T1845" s="731">
        <v>4.5</v>
      </c>
      <c r="U1845" s="689">
        <v>0.32142857142857145</v>
      </c>
    </row>
    <row r="1846" spans="1:21" ht="14.4" customHeight="1" x14ac:dyDescent="0.3">
      <c r="A1846" s="649">
        <v>4</v>
      </c>
      <c r="B1846" s="650" t="s">
        <v>3038</v>
      </c>
      <c r="C1846" s="650">
        <v>89301045</v>
      </c>
      <c r="D1846" s="729" t="s">
        <v>5237</v>
      </c>
      <c r="E1846" s="730" t="s">
        <v>3399</v>
      </c>
      <c r="F1846" s="650" t="s">
        <v>3363</v>
      </c>
      <c r="G1846" s="650" t="s">
        <v>3514</v>
      </c>
      <c r="H1846" s="650" t="s">
        <v>1281</v>
      </c>
      <c r="I1846" s="650" t="s">
        <v>2314</v>
      </c>
      <c r="J1846" s="650" t="s">
        <v>2226</v>
      </c>
      <c r="K1846" s="650" t="s">
        <v>3259</v>
      </c>
      <c r="L1846" s="651">
        <v>349.88</v>
      </c>
      <c r="M1846" s="651">
        <v>699.76</v>
      </c>
      <c r="N1846" s="650">
        <v>2</v>
      </c>
      <c r="O1846" s="731">
        <v>1.5</v>
      </c>
      <c r="P1846" s="651">
        <v>349.88</v>
      </c>
      <c r="Q1846" s="666">
        <v>0.5</v>
      </c>
      <c r="R1846" s="650">
        <v>1</v>
      </c>
      <c r="S1846" s="666">
        <v>0.5</v>
      </c>
      <c r="T1846" s="731">
        <v>1</v>
      </c>
      <c r="U1846" s="689">
        <v>0.66666666666666663</v>
      </c>
    </row>
    <row r="1847" spans="1:21" ht="14.4" customHeight="1" x14ac:dyDescent="0.3">
      <c r="A1847" s="649">
        <v>4</v>
      </c>
      <c r="B1847" s="650" t="s">
        <v>3038</v>
      </c>
      <c r="C1847" s="650">
        <v>89301045</v>
      </c>
      <c r="D1847" s="729" t="s">
        <v>5237</v>
      </c>
      <c r="E1847" s="730" t="s">
        <v>3399</v>
      </c>
      <c r="F1847" s="650" t="s">
        <v>3363</v>
      </c>
      <c r="G1847" s="650" t="s">
        <v>3514</v>
      </c>
      <c r="H1847" s="650" t="s">
        <v>1281</v>
      </c>
      <c r="I1847" s="650" t="s">
        <v>5171</v>
      </c>
      <c r="J1847" s="650" t="s">
        <v>2226</v>
      </c>
      <c r="K1847" s="650" t="s">
        <v>5172</v>
      </c>
      <c r="L1847" s="651">
        <v>0</v>
      </c>
      <c r="M1847" s="651">
        <v>0</v>
      </c>
      <c r="N1847" s="650">
        <v>2</v>
      </c>
      <c r="O1847" s="731">
        <v>0.5</v>
      </c>
      <c r="P1847" s="651">
        <v>0</v>
      </c>
      <c r="Q1847" s="666"/>
      <c r="R1847" s="650">
        <v>2</v>
      </c>
      <c r="S1847" s="666">
        <v>1</v>
      </c>
      <c r="T1847" s="731">
        <v>0.5</v>
      </c>
      <c r="U1847" s="689">
        <v>1</v>
      </c>
    </row>
    <row r="1848" spans="1:21" ht="14.4" customHeight="1" x14ac:dyDescent="0.3">
      <c r="A1848" s="649">
        <v>4</v>
      </c>
      <c r="B1848" s="650" t="s">
        <v>3038</v>
      </c>
      <c r="C1848" s="650">
        <v>89301045</v>
      </c>
      <c r="D1848" s="729" t="s">
        <v>5237</v>
      </c>
      <c r="E1848" s="730" t="s">
        <v>3399</v>
      </c>
      <c r="F1848" s="650" t="s">
        <v>3363</v>
      </c>
      <c r="G1848" s="650" t="s">
        <v>3418</v>
      </c>
      <c r="H1848" s="650" t="s">
        <v>597</v>
      </c>
      <c r="I1848" s="650" t="s">
        <v>1261</v>
      </c>
      <c r="J1848" s="650" t="s">
        <v>805</v>
      </c>
      <c r="K1848" s="650" t="s">
        <v>1262</v>
      </c>
      <c r="L1848" s="651">
        <v>113.37</v>
      </c>
      <c r="M1848" s="651">
        <v>113.37</v>
      </c>
      <c r="N1848" s="650">
        <v>1</v>
      </c>
      <c r="O1848" s="731">
        <v>1</v>
      </c>
      <c r="P1848" s="651"/>
      <c r="Q1848" s="666">
        <v>0</v>
      </c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4</v>
      </c>
      <c r="B1849" s="650" t="s">
        <v>3038</v>
      </c>
      <c r="C1849" s="650">
        <v>89301045</v>
      </c>
      <c r="D1849" s="729" t="s">
        <v>5237</v>
      </c>
      <c r="E1849" s="730" t="s">
        <v>3399</v>
      </c>
      <c r="F1849" s="650" t="s">
        <v>3363</v>
      </c>
      <c r="G1849" s="650" t="s">
        <v>3418</v>
      </c>
      <c r="H1849" s="650" t="s">
        <v>597</v>
      </c>
      <c r="I1849" s="650" t="s">
        <v>804</v>
      </c>
      <c r="J1849" s="650" t="s">
        <v>805</v>
      </c>
      <c r="K1849" s="650" t="s">
        <v>806</v>
      </c>
      <c r="L1849" s="651">
        <v>56.69</v>
      </c>
      <c r="M1849" s="651">
        <v>56.69</v>
      </c>
      <c r="N1849" s="650">
        <v>1</v>
      </c>
      <c r="O1849" s="731">
        <v>0.5</v>
      </c>
      <c r="P1849" s="651"/>
      <c r="Q1849" s="666">
        <v>0</v>
      </c>
      <c r="R1849" s="650"/>
      <c r="S1849" s="666">
        <v>0</v>
      </c>
      <c r="T1849" s="731"/>
      <c r="U1849" s="689">
        <v>0</v>
      </c>
    </row>
    <row r="1850" spans="1:21" ht="14.4" customHeight="1" x14ac:dyDescent="0.3">
      <c r="A1850" s="649">
        <v>4</v>
      </c>
      <c r="B1850" s="650" t="s">
        <v>3038</v>
      </c>
      <c r="C1850" s="650">
        <v>89301045</v>
      </c>
      <c r="D1850" s="729" t="s">
        <v>5237</v>
      </c>
      <c r="E1850" s="730" t="s">
        <v>3399</v>
      </c>
      <c r="F1850" s="650" t="s">
        <v>3363</v>
      </c>
      <c r="G1850" s="650" t="s">
        <v>3515</v>
      </c>
      <c r="H1850" s="650" t="s">
        <v>1281</v>
      </c>
      <c r="I1850" s="650" t="s">
        <v>1461</v>
      </c>
      <c r="J1850" s="650" t="s">
        <v>1462</v>
      </c>
      <c r="K1850" s="650" t="s">
        <v>1463</v>
      </c>
      <c r="L1850" s="651">
        <v>140.03</v>
      </c>
      <c r="M1850" s="651">
        <v>7841.6800000000012</v>
      </c>
      <c r="N1850" s="650">
        <v>56</v>
      </c>
      <c r="O1850" s="731">
        <v>14</v>
      </c>
      <c r="P1850" s="651">
        <v>4480.9600000000009</v>
      </c>
      <c r="Q1850" s="666">
        <v>0.57142857142857151</v>
      </c>
      <c r="R1850" s="650">
        <v>32</v>
      </c>
      <c r="S1850" s="666">
        <v>0.5714285714285714</v>
      </c>
      <c r="T1850" s="731">
        <v>8</v>
      </c>
      <c r="U1850" s="689">
        <v>0.5714285714285714</v>
      </c>
    </row>
    <row r="1851" spans="1:21" ht="14.4" customHeight="1" x14ac:dyDescent="0.3">
      <c r="A1851" s="649">
        <v>4</v>
      </c>
      <c r="B1851" s="650" t="s">
        <v>3038</v>
      </c>
      <c r="C1851" s="650">
        <v>89301045</v>
      </c>
      <c r="D1851" s="729" t="s">
        <v>5237</v>
      </c>
      <c r="E1851" s="730" t="s">
        <v>3399</v>
      </c>
      <c r="F1851" s="650" t="s">
        <v>3363</v>
      </c>
      <c r="G1851" s="650" t="s">
        <v>3497</v>
      </c>
      <c r="H1851" s="650" t="s">
        <v>597</v>
      </c>
      <c r="I1851" s="650" t="s">
        <v>2380</v>
      </c>
      <c r="J1851" s="650" t="s">
        <v>2381</v>
      </c>
      <c r="K1851" s="650" t="s">
        <v>4325</v>
      </c>
      <c r="L1851" s="651">
        <v>203.33</v>
      </c>
      <c r="M1851" s="651">
        <v>406.66</v>
      </c>
      <c r="N1851" s="650">
        <v>2</v>
      </c>
      <c r="O1851" s="731">
        <v>0.5</v>
      </c>
      <c r="P1851" s="651"/>
      <c r="Q1851" s="666">
        <v>0</v>
      </c>
      <c r="R1851" s="650"/>
      <c r="S1851" s="666">
        <v>0</v>
      </c>
      <c r="T1851" s="731"/>
      <c r="U1851" s="689">
        <v>0</v>
      </c>
    </row>
    <row r="1852" spans="1:21" ht="14.4" customHeight="1" x14ac:dyDescent="0.3">
      <c r="A1852" s="649">
        <v>4</v>
      </c>
      <c r="B1852" s="650" t="s">
        <v>3038</v>
      </c>
      <c r="C1852" s="650">
        <v>89301045</v>
      </c>
      <c r="D1852" s="729" t="s">
        <v>5237</v>
      </c>
      <c r="E1852" s="730" t="s">
        <v>3399</v>
      </c>
      <c r="F1852" s="650" t="s">
        <v>3363</v>
      </c>
      <c r="G1852" s="650" t="s">
        <v>3433</v>
      </c>
      <c r="H1852" s="650" t="s">
        <v>597</v>
      </c>
      <c r="I1852" s="650" t="s">
        <v>3008</v>
      </c>
      <c r="J1852" s="650" t="s">
        <v>1138</v>
      </c>
      <c r="K1852" s="650" t="s">
        <v>3434</v>
      </c>
      <c r="L1852" s="651">
        <v>127.5</v>
      </c>
      <c r="M1852" s="651">
        <v>255</v>
      </c>
      <c r="N1852" s="650">
        <v>2</v>
      </c>
      <c r="O1852" s="731">
        <v>2</v>
      </c>
      <c r="P1852" s="651">
        <v>255</v>
      </c>
      <c r="Q1852" s="666">
        <v>1</v>
      </c>
      <c r="R1852" s="650">
        <v>2</v>
      </c>
      <c r="S1852" s="666">
        <v>1</v>
      </c>
      <c r="T1852" s="731">
        <v>2</v>
      </c>
      <c r="U1852" s="689">
        <v>1</v>
      </c>
    </row>
    <row r="1853" spans="1:21" ht="14.4" customHeight="1" x14ac:dyDescent="0.3">
      <c r="A1853" s="649">
        <v>4</v>
      </c>
      <c r="B1853" s="650" t="s">
        <v>3038</v>
      </c>
      <c r="C1853" s="650">
        <v>89301045</v>
      </c>
      <c r="D1853" s="729" t="s">
        <v>5237</v>
      </c>
      <c r="E1853" s="730" t="s">
        <v>3399</v>
      </c>
      <c r="F1853" s="650" t="s">
        <v>3363</v>
      </c>
      <c r="G1853" s="650" t="s">
        <v>4871</v>
      </c>
      <c r="H1853" s="650" t="s">
        <v>597</v>
      </c>
      <c r="I1853" s="650" t="s">
        <v>4872</v>
      </c>
      <c r="J1853" s="650" t="s">
        <v>4873</v>
      </c>
      <c r="K1853" s="650" t="s">
        <v>4874</v>
      </c>
      <c r="L1853" s="651">
        <v>153.28</v>
      </c>
      <c r="M1853" s="651">
        <v>1379.52</v>
      </c>
      <c r="N1853" s="650">
        <v>9</v>
      </c>
      <c r="O1853" s="731">
        <v>5</v>
      </c>
      <c r="P1853" s="651">
        <v>153.28</v>
      </c>
      <c r="Q1853" s="666">
        <v>0.11111111111111112</v>
      </c>
      <c r="R1853" s="650">
        <v>1</v>
      </c>
      <c r="S1853" s="666">
        <v>0.1111111111111111</v>
      </c>
      <c r="T1853" s="731">
        <v>1</v>
      </c>
      <c r="U1853" s="689">
        <v>0.2</v>
      </c>
    </row>
    <row r="1854" spans="1:21" ht="14.4" customHeight="1" x14ac:dyDescent="0.3">
      <c r="A1854" s="649">
        <v>4</v>
      </c>
      <c r="B1854" s="650" t="s">
        <v>3038</v>
      </c>
      <c r="C1854" s="650">
        <v>89301045</v>
      </c>
      <c r="D1854" s="729" t="s">
        <v>5237</v>
      </c>
      <c r="E1854" s="730" t="s">
        <v>3399</v>
      </c>
      <c r="F1854" s="650" t="s">
        <v>3363</v>
      </c>
      <c r="G1854" s="650" t="s">
        <v>4871</v>
      </c>
      <c r="H1854" s="650" t="s">
        <v>597</v>
      </c>
      <c r="I1854" s="650" t="s">
        <v>5173</v>
      </c>
      <c r="J1854" s="650" t="s">
        <v>4873</v>
      </c>
      <c r="K1854" s="650" t="s">
        <v>5174</v>
      </c>
      <c r="L1854" s="651">
        <v>76.650000000000006</v>
      </c>
      <c r="M1854" s="651">
        <v>76.650000000000006</v>
      </c>
      <c r="N1854" s="650">
        <v>1</v>
      </c>
      <c r="O1854" s="731">
        <v>1</v>
      </c>
      <c r="P1854" s="651">
        <v>76.650000000000006</v>
      </c>
      <c r="Q1854" s="666">
        <v>1</v>
      </c>
      <c r="R1854" s="650">
        <v>1</v>
      </c>
      <c r="S1854" s="666">
        <v>1</v>
      </c>
      <c r="T1854" s="731">
        <v>1</v>
      </c>
      <c r="U1854" s="689">
        <v>1</v>
      </c>
    </row>
    <row r="1855" spans="1:21" ht="14.4" customHeight="1" x14ac:dyDescent="0.3">
      <c r="A1855" s="649">
        <v>4</v>
      </c>
      <c r="B1855" s="650" t="s">
        <v>3038</v>
      </c>
      <c r="C1855" s="650">
        <v>89301045</v>
      </c>
      <c r="D1855" s="729" t="s">
        <v>5237</v>
      </c>
      <c r="E1855" s="730" t="s">
        <v>3399</v>
      </c>
      <c r="F1855" s="650" t="s">
        <v>3363</v>
      </c>
      <c r="G1855" s="650" t="s">
        <v>5175</v>
      </c>
      <c r="H1855" s="650" t="s">
        <v>597</v>
      </c>
      <c r="I1855" s="650" t="s">
        <v>5176</v>
      </c>
      <c r="J1855" s="650" t="s">
        <v>5177</v>
      </c>
      <c r="K1855" s="650" t="s">
        <v>5178</v>
      </c>
      <c r="L1855" s="651">
        <v>85.49</v>
      </c>
      <c r="M1855" s="651">
        <v>170.98</v>
      </c>
      <c r="N1855" s="650">
        <v>2</v>
      </c>
      <c r="O1855" s="731">
        <v>0.5</v>
      </c>
      <c r="P1855" s="651">
        <v>170.98</v>
      </c>
      <c r="Q1855" s="666">
        <v>1</v>
      </c>
      <c r="R1855" s="650">
        <v>2</v>
      </c>
      <c r="S1855" s="666">
        <v>1</v>
      </c>
      <c r="T1855" s="731">
        <v>0.5</v>
      </c>
      <c r="U1855" s="689">
        <v>1</v>
      </c>
    </row>
    <row r="1856" spans="1:21" ht="14.4" customHeight="1" x14ac:dyDescent="0.3">
      <c r="A1856" s="649">
        <v>4</v>
      </c>
      <c r="B1856" s="650" t="s">
        <v>3038</v>
      </c>
      <c r="C1856" s="650">
        <v>89301045</v>
      </c>
      <c r="D1856" s="729" t="s">
        <v>5237</v>
      </c>
      <c r="E1856" s="730" t="s">
        <v>3399</v>
      </c>
      <c r="F1856" s="650" t="s">
        <v>3363</v>
      </c>
      <c r="G1856" s="650" t="s">
        <v>3504</v>
      </c>
      <c r="H1856" s="650" t="s">
        <v>597</v>
      </c>
      <c r="I1856" s="650" t="s">
        <v>1919</v>
      </c>
      <c r="J1856" s="650" t="s">
        <v>875</v>
      </c>
      <c r="K1856" s="650" t="s">
        <v>3505</v>
      </c>
      <c r="L1856" s="651">
        <v>96.72</v>
      </c>
      <c r="M1856" s="651">
        <v>96.72</v>
      </c>
      <c r="N1856" s="650">
        <v>1</v>
      </c>
      <c r="O1856" s="731">
        <v>0.5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4</v>
      </c>
      <c r="B1857" s="650" t="s">
        <v>3038</v>
      </c>
      <c r="C1857" s="650">
        <v>89301045</v>
      </c>
      <c r="D1857" s="729" t="s">
        <v>5237</v>
      </c>
      <c r="E1857" s="730" t="s">
        <v>3399</v>
      </c>
      <c r="F1857" s="650" t="s">
        <v>3363</v>
      </c>
      <c r="G1857" s="650" t="s">
        <v>3504</v>
      </c>
      <c r="H1857" s="650" t="s">
        <v>597</v>
      </c>
      <c r="I1857" s="650" t="s">
        <v>1919</v>
      </c>
      <c r="J1857" s="650" t="s">
        <v>875</v>
      </c>
      <c r="K1857" s="650" t="s">
        <v>3505</v>
      </c>
      <c r="L1857" s="651">
        <v>89.66</v>
      </c>
      <c r="M1857" s="651">
        <v>89.66</v>
      </c>
      <c r="N1857" s="650">
        <v>1</v>
      </c>
      <c r="O1857" s="731">
        <v>0.5</v>
      </c>
      <c r="P1857" s="651"/>
      <c r="Q1857" s="666">
        <v>0</v>
      </c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4</v>
      </c>
      <c r="B1858" s="650" t="s">
        <v>3038</v>
      </c>
      <c r="C1858" s="650">
        <v>89301045</v>
      </c>
      <c r="D1858" s="729" t="s">
        <v>5237</v>
      </c>
      <c r="E1858" s="730" t="s">
        <v>3399</v>
      </c>
      <c r="F1858" s="650" t="s">
        <v>3363</v>
      </c>
      <c r="G1858" s="650" t="s">
        <v>3504</v>
      </c>
      <c r="H1858" s="650" t="s">
        <v>597</v>
      </c>
      <c r="I1858" s="650" t="s">
        <v>2418</v>
      </c>
      <c r="J1858" s="650" t="s">
        <v>875</v>
      </c>
      <c r="K1858" s="650" t="s">
        <v>3518</v>
      </c>
      <c r="L1858" s="651">
        <v>57.85</v>
      </c>
      <c r="M1858" s="651">
        <v>231.4</v>
      </c>
      <c r="N1858" s="650">
        <v>4</v>
      </c>
      <c r="O1858" s="731">
        <v>0.5</v>
      </c>
      <c r="P1858" s="651"/>
      <c r="Q1858" s="666">
        <v>0</v>
      </c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4</v>
      </c>
      <c r="B1859" s="650" t="s">
        <v>3038</v>
      </c>
      <c r="C1859" s="650">
        <v>89301045</v>
      </c>
      <c r="D1859" s="729" t="s">
        <v>5237</v>
      </c>
      <c r="E1859" s="730" t="s">
        <v>3399</v>
      </c>
      <c r="F1859" s="650" t="s">
        <v>3363</v>
      </c>
      <c r="G1859" s="650" t="s">
        <v>3797</v>
      </c>
      <c r="H1859" s="650" t="s">
        <v>597</v>
      </c>
      <c r="I1859" s="650" t="s">
        <v>5179</v>
      </c>
      <c r="J1859" s="650" t="s">
        <v>2672</v>
      </c>
      <c r="K1859" s="650" t="s">
        <v>740</v>
      </c>
      <c r="L1859" s="651">
        <v>0</v>
      </c>
      <c r="M1859" s="651">
        <v>0</v>
      </c>
      <c r="N1859" s="650">
        <v>1</v>
      </c>
      <c r="O1859" s="731">
        <v>1</v>
      </c>
      <c r="P1859" s="651"/>
      <c r="Q1859" s="666"/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4</v>
      </c>
      <c r="B1860" s="650" t="s">
        <v>3038</v>
      </c>
      <c r="C1860" s="650">
        <v>89301045</v>
      </c>
      <c r="D1860" s="729" t="s">
        <v>5237</v>
      </c>
      <c r="E1860" s="730" t="s">
        <v>3399</v>
      </c>
      <c r="F1860" s="650" t="s">
        <v>3363</v>
      </c>
      <c r="G1860" s="650" t="s">
        <v>5180</v>
      </c>
      <c r="H1860" s="650" t="s">
        <v>1281</v>
      </c>
      <c r="I1860" s="650" t="s">
        <v>1697</v>
      </c>
      <c r="J1860" s="650" t="s">
        <v>1698</v>
      </c>
      <c r="K1860" s="650" t="s">
        <v>3231</v>
      </c>
      <c r="L1860" s="651">
        <v>15920.79</v>
      </c>
      <c r="M1860" s="651">
        <v>31841.58</v>
      </c>
      <c r="N1860" s="650">
        <v>2</v>
      </c>
      <c r="O1860" s="731">
        <v>1</v>
      </c>
      <c r="P1860" s="651"/>
      <c r="Q1860" s="666">
        <v>0</v>
      </c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4</v>
      </c>
      <c r="B1861" s="650" t="s">
        <v>3038</v>
      </c>
      <c r="C1861" s="650">
        <v>89301045</v>
      </c>
      <c r="D1861" s="729" t="s">
        <v>5237</v>
      </c>
      <c r="E1861" s="730" t="s">
        <v>3399</v>
      </c>
      <c r="F1861" s="650" t="s">
        <v>3364</v>
      </c>
      <c r="G1861" s="650" t="s">
        <v>3463</v>
      </c>
      <c r="H1861" s="650" t="s">
        <v>597</v>
      </c>
      <c r="I1861" s="650" t="s">
        <v>3464</v>
      </c>
      <c r="J1861" s="650" t="s">
        <v>3465</v>
      </c>
      <c r="K1861" s="650"/>
      <c r="L1861" s="651">
        <v>0</v>
      </c>
      <c r="M1861" s="651">
        <v>0</v>
      </c>
      <c r="N1861" s="650">
        <v>4</v>
      </c>
      <c r="O1861" s="731">
        <v>3</v>
      </c>
      <c r="P1861" s="651">
        <v>0</v>
      </c>
      <c r="Q1861" s="666"/>
      <c r="R1861" s="650">
        <v>3</v>
      </c>
      <c r="S1861" s="666">
        <v>0.75</v>
      </c>
      <c r="T1861" s="731">
        <v>2.5</v>
      </c>
      <c r="U1861" s="689">
        <v>0.83333333333333337</v>
      </c>
    </row>
    <row r="1862" spans="1:21" ht="14.4" customHeight="1" x14ac:dyDescent="0.3">
      <c r="A1862" s="649">
        <v>4</v>
      </c>
      <c r="B1862" s="650" t="s">
        <v>3038</v>
      </c>
      <c r="C1862" s="650">
        <v>89301045</v>
      </c>
      <c r="D1862" s="729" t="s">
        <v>5237</v>
      </c>
      <c r="E1862" s="730" t="s">
        <v>3399</v>
      </c>
      <c r="F1862" s="650" t="s">
        <v>3365</v>
      </c>
      <c r="G1862" s="650" t="s">
        <v>3678</v>
      </c>
      <c r="H1862" s="650" t="s">
        <v>597</v>
      </c>
      <c r="I1862" s="650" t="s">
        <v>3679</v>
      </c>
      <c r="J1862" s="650" t="s">
        <v>3807</v>
      </c>
      <c r="K1862" s="650" t="s">
        <v>3808</v>
      </c>
      <c r="L1862" s="651">
        <v>410</v>
      </c>
      <c r="M1862" s="651">
        <v>820</v>
      </c>
      <c r="N1862" s="650">
        <v>2</v>
      </c>
      <c r="O1862" s="731">
        <v>2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4</v>
      </c>
      <c r="B1863" s="650" t="s">
        <v>3038</v>
      </c>
      <c r="C1863" s="650">
        <v>89301045</v>
      </c>
      <c r="D1863" s="729" t="s">
        <v>5237</v>
      </c>
      <c r="E1863" s="730" t="s">
        <v>3399</v>
      </c>
      <c r="F1863" s="650" t="s">
        <v>3365</v>
      </c>
      <c r="G1863" s="650" t="s">
        <v>3678</v>
      </c>
      <c r="H1863" s="650" t="s">
        <v>597</v>
      </c>
      <c r="I1863" s="650" t="s">
        <v>3679</v>
      </c>
      <c r="J1863" s="650" t="s">
        <v>3680</v>
      </c>
      <c r="K1863" s="650" t="s">
        <v>3681</v>
      </c>
      <c r="L1863" s="651">
        <v>410</v>
      </c>
      <c r="M1863" s="651">
        <v>2460</v>
      </c>
      <c r="N1863" s="650">
        <v>6</v>
      </c>
      <c r="O1863" s="731">
        <v>6</v>
      </c>
      <c r="P1863" s="651">
        <v>1640</v>
      </c>
      <c r="Q1863" s="666">
        <v>0.66666666666666663</v>
      </c>
      <c r="R1863" s="650">
        <v>4</v>
      </c>
      <c r="S1863" s="666">
        <v>0.66666666666666663</v>
      </c>
      <c r="T1863" s="731">
        <v>4</v>
      </c>
      <c r="U1863" s="689">
        <v>0.66666666666666663</v>
      </c>
    </row>
    <row r="1864" spans="1:21" ht="14.4" customHeight="1" x14ac:dyDescent="0.3">
      <c r="A1864" s="649">
        <v>4</v>
      </c>
      <c r="B1864" s="650" t="s">
        <v>3038</v>
      </c>
      <c r="C1864" s="650">
        <v>89301045</v>
      </c>
      <c r="D1864" s="729" t="s">
        <v>5237</v>
      </c>
      <c r="E1864" s="730" t="s">
        <v>3399</v>
      </c>
      <c r="F1864" s="650" t="s">
        <v>3365</v>
      </c>
      <c r="G1864" s="650" t="s">
        <v>3682</v>
      </c>
      <c r="H1864" s="650" t="s">
        <v>597</v>
      </c>
      <c r="I1864" s="650" t="s">
        <v>3692</v>
      </c>
      <c r="J1864" s="650" t="s">
        <v>3690</v>
      </c>
      <c r="K1864" s="650" t="s">
        <v>3693</v>
      </c>
      <c r="L1864" s="651">
        <v>200</v>
      </c>
      <c r="M1864" s="651">
        <v>600</v>
      </c>
      <c r="N1864" s="650">
        <v>3</v>
      </c>
      <c r="O1864" s="731">
        <v>2</v>
      </c>
      <c r="P1864" s="651">
        <v>400</v>
      </c>
      <c r="Q1864" s="666">
        <v>0.66666666666666663</v>
      </c>
      <c r="R1864" s="650">
        <v>2</v>
      </c>
      <c r="S1864" s="666">
        <v>0.66666666666666663</v>
      </c>
      <c r="T1864" s="731">
        <v>1</v>
      </c>
      <c r="U1864" s="689">
        <v>0.5</v>
      </c>
    </row>
    <row r="1865" spans="1:21" ht="14.4" customHeight="1" x14ac:dyDescent="0.3">
      <c r="A1865" s="649">
        <v>4</v>
      </c>
      <c r="B1865" s="650" t="s">
        <v>3038</v>
      </c>
      <c r="C1865" s="650">
        <v>89301045</v>
      </c>
      <c r="D1865" s="729" t="s">
        <v>5237</v>
      </c>
      <c r="E1865" s="730" t="s">
        <v>3399</v>
      </c>
      <c r="F1865" s="650" t="s">
        <v>3365</v>
      </c>
      <c r="G1865" s="650" t="s">
        <v>3682</v>
      </c>
      <c r="H1865" s="650" t="s">
        <v>597</v>
      </c>
      <c r="I1865" s="650" t="s">
        <v>5108</v>
      </c>
      <c r="J1865" s="650" t="s">
        <v>3815</v>
      </c>
      <c r="K1865" s="650" t="s">
        <v>5109</v>
      </c>
      <c r="L1865" s="651">
        <v>50</v>
      </c>
      <c r="M1865" s="651">
        <v>100</v>
      </c>
      <c r="N1865" s="650">
        <v>2</v>
      </c>
      <c r="O1865" s="731">
        <v>1</v>
      </c>
      <c r="P1865" s="651">
        <v>100</v>
      </c>
      <c r="Q1865" s="666">
        <v>1</v>
      </c>
      <c r="R1865" s="650">
        <v>2</v>
      </c>
      <c r="S1865" s="666">
        <v>1</v>
      </c>
      <c r="T1865" s="731">
        <v>1</v>
      </c>
      <c r="U1865" s="689">
        <v>1</v>
      </c>
    </row>
    <row r="1866" spans="1:21" ht="14.4" customHeight="1" x14ac:dyDescent="0.3">
      <c r="A1866" s="649">
        <v>4</v>
      </c>
      <c r="B1866" s="650" t="s">
        <v>3038</v>
      </c>
      <c r="C1866" s="650">
        <v>89301045</v>
      </c>
      <c r="D1866" s="729" t="s">
        <v>5237</v>
      </c>
      <c r="E1866" s="730" t="s">
        <v>3405</v>
      </c>
      <c r="F1866" s="650" t="s">
        <v>3363</v>
      </c>
      <c r="G1866" s="650" t="s">
        <v>4210</v>
      </c>
      <c r="H1866" s="650" t="s">
        <v>1281</v>
      </c>
      <c r="I1866" s="650" t="s">
        <v>4211</v>
      </c>
      <c r="J1866" s="650" t="s">
        <v>4212</v>
      </c>
      <c r="K1866" s="650" t="s">
        <v>4213</v>
      </c>
      <c r="L1866" s="651">
        <v>222.25</v>
      </c>
      <c r="M1866" s="651">
        <v>444.5</v>
      </c>
      <c r="N1866" s="650">
        <v>2</v>
      </c>
      <c r="O1866" s="731">
        <v>1</v>
      </c>
      <c r="P1866" s="651">
        <v>444.5</v>
      </c>
      <c r="Q1866" s="666">
        <v>1</v>
      </c>
      <c r="R1866" s="650">
        <v>2</v>
      </c>
      <c r="S1866" s="666">
        <v>1</v>
      </c>
      <c r="T1866" s="731">
        <v>1</v>
      </c>
      <c r="U1866" s="689">
        <v>1</v>
      </c>
    </row>
    <row r="1867" spans="1:21" ht="14.4" customHeight="1" x14ac:dyDescent="0.3">
      <c r="A1867" s="649">
        <v>4</v>
      </c>
      <c r="B1867" s="650" t="s">
        <v>3038</v>
      </c>
      <c r="C1867" s="650">
        <v>89301045</v>
      </c>
      <c r="D1867" s="729" t="s">
        <v>5237</v>
      </c>
      <c r="E1867" s="730" t="s">
        <v>3405</v>
      </c>
      <c r="F1867" s="650" t="s">
        <v>3363</v>
      </c>
      <c r="G1867" s="650" t="s">
        <v>3658</v>
      </c>
      <c r="H1867" s="650" t="s">
        <v>597</v>
      </c>
      <c r="I1867" s="650" t="s">
        <v>5181</v>
      </c>
      <c r="J1867" s="650" t="s">
        <v>4616</v>
      </c>
      <c r="K1867" s="650" t="s">
        <v>5182</v>
      </c>
      <c r="L1867" s="651">
        <v>59.41</v>
      </c>
      <c r="M1867" s="651">
        <v>59.41</v>
      </c>
      <c r="N1867" s="650">
        <v>1</v>
      </c>
      <c r="O1867" s="731">
        <v>1</v>
      </c>
      <c r="P1867" s="651">
        <v>59.41</v>
      </c>
      <c r="Q1867" s="666">
        <v>1</v>
      </c>
      <c r="R1867" s="650">
        <v>1</v>
      </c>
      <c r="S1867" s="666">
        <v>1</v>
      </c>
      <c r="T1867" s="731">
        <v>1</v>
      </c>
      <c r="U1867" s="689">
        <v>1</v>
      </c>
    </row>
    <row r="1868" spans="1:21" ht="14.4" customHeight="1" x14ac:dyDescent="0.3">
      <c r="A1868" s="649">
        <v>4</v>
      </c>
      <c r="B1868" s="650" t="s">
        <v>3038</v>
      </c>
      <c r="C1868" s="650">
        <v>89301045</v>
      </c>
      <c r="D1868" s="729" t="s">
        <v>5237</v>
      </c>
      <c r="E1868" s="730" t="s">
        <v>3405</v>
      </c>
      <c r="F1868" s="650" t="s">
        <v>3363</v>
      </c>
      <c r="G1868" s="650" t="s">
        <v>3658</v>
      </c>
      <c r="H1868" s="650" t="s">
        <v>597</v>
      </c>
      <c r="I1868" s="650" t="s">
        <v>5183</v>
      </c>
      <c r="J1868" s="650" t="s">
        <v>4616</v>
      </c>
      <c r="K1868" s="650" t="s">
        <v>5184</v>
      </c>
      <c r="L1868" s="651">
        <v>0</v>
      </c>
      <c r="M1868" s="651">
        <v>0</v>
      </c>
      <c r="N1868" s="650">
        <v>1</v>
      </c>
      <c r="O1868" s="731">
        <v>0.5</v>
      </c>
      <c r="P1868" s="651">
        <v>0</v>
      </c>
      <c r="Q1868" s="666"/>
      <c r="R1868" s="650">
        <v>1</v>
      </c>
      <c r="S1868" s="666">
        <v>1</v>
      </c>
      <c r="T1868" s="731">
        <v>0.5</v>
      </c>
      <c r="U1868" s="689">
        <v>1</v>
      </c>
    </row>
    <row r="1869" spans="1:21" ht="14.4" customHeight="1" x14ac:dyDescent="0.3">
      <c r="A1869" s="649">
        <v>4</v>
      </c>
      <c r="B1869" s="650" t="s">
        <v>3038</v>
      </c>
      <c r="C1869" s="650">
        <v>89301045</v>
      </c>
      <c r="D1869" s="729" t="s">
        <v>5237</v>
      </c>
      <c r="E1869" s="730" t="s">
        <v>3405</v>
      </c>
      <c r="F1869" s="650" t="s">
        <v>3363</v>
      </c>
      <c r="G1869" s="650" t="s">
        <v>3629</v>
      </c>
      <c r="H1869" s="650" t="s">
        <v>597</v>
      </c>
      <c r="I1869" s="650" t="s">
        <v>3746</v>
      </c>
      <c r="J1869" s="650" t="s">
        <v>3747</v>
      </c>
      <c r="K1869" s="650" t="s">
        <v>3748</v>
      </c>
      <c r="L1869" s="651">
        <v>84.78</v>
      </c>
      <c r="M1869" s="651">
        <v>169.56</v>
      </c>
      <c r="N1869" s="650">
        <v>2</v>
      </c>
      <c r="O1869" s="731">
        <v>1</v>
      </c>
      <c r="P1869" s="651">
        <v>169.56</v>
      </c>
      <c r="Q1869" s="666">
        <v>1</v>
      </c>
      <c r="R1869" s="650">
        <v>2</v>
      </c>
      <c r="S1869" s="666">
        <v>1</v>
      </c>
      <c r="T1869" s="731">
        <v>1</v>
      </c>
      <c r="U1869" s="689">
        <v>1</v>
      </c>
    </row>
    <row r="1870" spans="1:21" ht="14.4" customHeight="1" x14ac:dyDescent="0.3">
      <c r="A1870" s="649">
        <v>4</v>
      </c>
      <c r="B1870" s="650" t="s">
        <v>3038</v>
      </c>
      <c r="C1870" s="650">
        <v>89301045</v>
      </c>
      <c r="D1870" s="729" t="s">
        <v>5237</v>
      </c>
      <c r="E1870" s="730" t="s">
        <v>3405</v>
      </c>
      <c r="F1870" s="650" t="s">
        <v>3363</v>
      </c>
      <c r="G1870" s="650" t="s">
        <v>4541</v>
      </c>
      <c r="H1870" s="650" t="s">
        <v>597</v>
      </c>
      <c r="I1870" s="650" t="s">
        <v>5185</v>
      </c>
      <c r="J1870" s="650" t="s">
        <v>5186</v>
      </c>
      <c r="K1870" s="650" t="s">
        <v>5187</v>
      </c>
      <c r="L1870" s="651">
        <v>699.75</v>
      </c>
      <c r="M1870" s="651">
        <v>1399.5</v>
      </c>
      <c r="N1870" s="650">
        <v>2</v>
      </c>
      <c r="O1870" s="731">
        <v>0.5</v>
      </c>
      <c r="P1870" s="651">
        <v>1399.5</v>
      </c>
      <c r="Q1870" s="666">
        <v>1</v>
      </c>
      <c r="R1870" s="650">
        <v>2</v>
      </c>
      <c r="S1870" s="666">
        <v>1</v>
      </c>
      <c r="T1870" s="731">
        <v>0.5</v>
      </c>
      <c r="U1870" s="689">
        <v>1</v>
      </c>
    </row>
    <row r="1871" spans="1:21" ht="14.4" customHeight="1" x14ac:dyDescent="0.3">
      <c r="A1871" s="649">
        <v>4</v>
      </c>
      <c r="B1871" s="650" t="s">
        <v>3038</v>
      </c>
      <c r="C1871" s="650">
        <v>89301045</v>
      </c>
      <c r="D1871" s="729" t="s">
        <v>5237</v>
      </c>
      <c r="E1871" s="730" t="s">
        <v>3405</v>
      </c>
      <c r="F1871" s="650" t="s">
        <v>3363</v>
      </c>
      <c r="G1871" s="650" t="s">
        <v>3633</v>
      </c>
      <c r="H1871" s="650" t="s">
        <v>597</v>
      </c>
      <c r="I1871" s="650" t="s">
        <v>1808</v>
      </c>
      <c r="J1871" s="650" t="s">
        <v>1809</v>
      </c>
      <c r="K1871" s="650" t="s">
        <v>3634</v>
      </c>
      <c r="L1871" s="651">
        <v>163.9</v>
      </c>
      <c r="M1871" s="651">
        <v>491.70000000000005</v>
      </c>
      <c r="N1871" s="650">
        <v>3</v>
      </c>
      <c r="O1871" s="731">
        <v>1</v>
      </c>
      <c r="P1871" s="651">
        <v>491.70000000000005</v>
      </c>
      <c r="Q1871" s="666">
        <v>1</v>
      </c>
      <c r="R1871" s="650">
        <v>3</v>
      </c>
      <c r="S1871" s="666">
        <v>1</v>
      </c>
      <c r="T1871" s="731">
        <v>1</v>
      </c>
      <c r="U1871" s="689">
        <v>1</v>
      </c>
    </row>
    <row r="1872" spans="1:21" ht="14.4" customHeight="1" x14ac:dyDescent="0.3">
      <c r="A1872" s="649">
        <v>4</v>
      </c>
      <c r="B1872" s="650" t="s">
        <v>3038</v>
      </c>
      <c r="C1872" s="650">
        <v>89301045</v>
      </c>
      <c r="D1872" s="729" t="s">
        <v>5237</v>
      </c>
      <c r="E1872" s="730" t="s">
        <v>3405</v>
      </c>
      <c r="F1872" s="650" t="s">
        <v>3363</v>
      </c>
      <c r="G1872" s="650" t="s">
        <v>5188</v>
      </c>
      <c r="H1872" s="650" t="s">
        <v>597</v>
      </c>
      <c r="I1872" s="650" t="s">
        <v>5189</v>
      </c>
      <c r="J1872" s="650" t="s">
        <v>5190</v>
      </c>
      <c r="K1872" s="650" t="s">
        <v>5191</v>
      </c>
      <c r="L1872" s="651">
        <v>166.97</v>
      </c>
      <c r="M1872" s="651">
        <v>166.97</v>
      </c>
      <c r="N1872" s="650">
        <v>1</v>
      </c>
      <c r="O1872" s="731">
        <v>0.5</v>
      </c>
      <c r="P1872" s="651">
        <v>166.97</v>
      </c>
      <c r="Q1872" s="666">
        <v>1</v>
      </c>
      <c r="R1872" s="650">
        <v>1</v>
      </c>
      <c r="S1872" s="666">
        <v>1</v>
      </c>
      <c r="T1872" s="731">
        <v>0.5</v>
      </c>
      <c r="U1872" s="689">
        <v>1</v>
      </c>
    </row>
    <row r="1873" spans="1:21" ht="14.4" customHeight="1" x14ac:dyDescent="0.3">
      <c r="A1873" s="649">
        <v>4</v>
      </c>
      <c r="B1873" s="650" t="s">
        <v>3038</v>
      </c>
      <c r="C1873" s="650">
        <v>89301045</v>
      </c>
      <c r="D1873" s="729" t="s">
        <v>5237</v>
      </c>
      <c r="E1873" s="730" t="s">
        <v>3405</v>
      </c>
      <c r="F1873" s="650" t="s">
        <v>3363</v>
      </c>
      <c r="G1873" s="650" t="s">
        <v>5188</v>
      </c>
      <c r="H1873" s="650" t="s">
        <v>597</v>
      </c>
      <c r="I1873" s="650" t="s">
        <v>5192</v>
      </c>
      <c r="J1873" s="650" t="s">
        <v>5193</v>
      </c>
      <c r="K1873" s="650" t="s">
        <v>5194</v>
      </c>
      <c r="L1873" s="651">
        <v>0</v>
      </c>
      <c r="M1873" s="651">
        <v>0</v>
      </c>
      <c r="N1873" s="650">
        <v>2</v>
      </c>
      <c r="O1873" s="731">
        <v>1</v>
      </c>
      <c r="P1873" s="651">
        <v>0</v>
      </c>
      <c r="Q1873" s="666"/>
      <c r="R1873" s="650">
        <v>2</v>
      </c>
      <c r="S1873" s="666">
        <v>1</v>
      </c>
      <c r="T1873" s="731">
        <v>1</v>
      </c>
      <c r="U1873" s="689">
        <v>1</v>
      </c>
    </row>
    <row r="1874" spans="1:21" ht="14.4" customHeight="1" x14ac:dyDescent="0.3">
      <c r="A1874" s="649">
        <v>4</v>
      </c>
      <c r="B1874" s="650" t="s">
        <v>3038</v>
      </c>
      <c r="C1874" s="650">
        <v>89301045</v>
      </c>
      <c r="D1874" s="729" t="s">
        <v>5237</v>
      </c>
      <c r="E1874" s="730" t="s">
        <v>3405</v>
      </c>
      <c r="F1874" s="650" t="s">
        <v>3363</v>
      </c>
      <c r="G1874" s="650" t="s">
        <v>3665</v>
      </c>
      <c r="H1874" s="650" t="s">
        <v>597</v>
      </c>
      <c r="I1874" s="650" t="s">
        <v>1540</v>
      </c>
      <c r="J1874" s="650" t="s">
        <v>1541</v>
      </c>
      <c r="K1874" s="650" t="s">
        <v>3666</v>
      </c>
      <c r="L1874" s="651">
        <v>50.27</v>
      </c>
      <c r="M1874" s="651">
        <v>50.27</v>
      </c>
      <c r="N1874" s="650">
        <v>1</v>
      </c>
      <c r="O1874" s="731">
        <v>0.5</v>
      </c>
      <c r="P1874" s="651">
        <v>50.27</v>
      </c>
      <c r="Q1874" s="666">
        <v>1</v>
      </c>
      <c r="R1874" s="650">
        <v>1</v>
      </c>
      <c r="S1874" s="666">
        <v>1</v>
      </c>
      <c r="T1874" s="731">
        <v>0.5</v>
      </c>
      <c r="U1874" s="689">
        <v>1</v>
      </c>
    </row>
    <row r="1875" spans="1:21" ht="14.4" customHeight="1" x14ac:dyDescent="0.3">
      <c r="A1875" s="649">
        <v>4</v>
      </c>
      <c r="B1875" s="650" t="s">
        <v>3038</v>
      </c>
      <c r="C1875" s="650">
        <v>89301045</v>
      </c>
      <c r="D1875" s="729" t="s">
        <v>5237</v>
      </c>
      <c r="E1875" s="730" t="s">
        <v>3405</v>
      </c>
      <c r="F1875" s="650" t="s">
        <v>3363</v>
      </c>
      <c r="G1875" s="650" t="s">
        <v>3453</v>
      </c>
      <c r="H1875" s="650" t="s">
        <v>597</v>
      </c>
      <c r="I1875" s="650" t="s">
        <v>886</v>
      </c>
      <c r="J1875" s="650" t="s">
        <v>3454</v>
      </c>
      <c r="K1875" s="650" t="s">
        <v>3455</v>
      </c>
      <c r="L1875" s="651">
        <v>56.01</v>
      </c>
      <c r="M1875" s="651">
        <v>112.02</v>
      </c>
      <c r="N1875" s="650">
        <v>2</v>
      </c>
      <c r="O1875" s="731">
        <v>1</v>
      </c>
      <c r="P1875" s="651"/>
      <c r="Q1875" s="666">
        <v>0</v>
      </c>
      <c r="R1875" s="650"/>
      <c r="S1875" s="666">
        <v>0</v>
      </c>
      <c r="T1875" s="731"/>
      <c r="U1875" s="689">
        <v>0</v>
      </c>
    </row>
    <row r="1876" spans="1:21" ht="14.4" customHeight="1" x14ac:dyDescent="0.3">
      <c r="A1876" s="649">
        <v>4</v>
      </c>
      <c r="B1876" s="650" t="s">
        <v>3038</v>
      </c>
      <c r="C1876" s="650">
        <v>89301045</v>
      </c>
      <c r="D1876" s="729" t="s">
        <v>5237</v>
      </c>
      <c r="E1876" s="730" t="s">
        <v>3405</v>
      </c>
      <c r="F1876" s="650" t="s">
        <v>3363</v>
      </c>
      <c r="G1876" s="650" t="s">
        <v>3456</v>
      </c>
      <c r="H1876" s="650" t="s">
        <v>597</v>
      </c>
      <c r="I1876" s="650" t="s">
        <v>3457</v>
      </c>
      <c r="J1876" s="650" t="s">
        <v>1752</v>
      </c>
      <c r="K1876" s="650" t="s">
        <v>3458</v>
      </c>
      <c r="L1876" s="651">
        <v>0</v>
      </c>
      <c r="M1876" s="651">
        <v>0</v>
      </c>
      <c r="N1876" s="650">
        <v>1</v>
      </c>
      <c r="O1876" s="731">
        <v>0.5</v>
      </c>
      <c r="P1876" s="651">
        <v>0</v>
      </c>
      <c r="Q1876" s="666"/>
      <c r="R1876" s="650">
        <v>1</v>
      </c>
      <c r="S1876" s="666">
        <v>1</v>
      </c>
      <c r="T1876" s="731">
        <v>0.5</v>
      </c>
      <c r="U1876" s="689">
        <v>1</v>
      </c>
    </row>
    <row r="1877" spans="1:21" ht="14.4" customHeight="1" x14ac:dyDescent="0.3">
      <c r="A1877" s="649">
        <v>4</v>
      </c>
      <c r="B1877" s="650" t="s">
        <v>3038</v>
      </c>
      <c r="C1877" s="650">
        <v>89301045</v>
      </c>
      <c r="D1877" s="729" t="s">
        <v>5237</v>
      </c>
      <c r="E1877" s="730" t="s">
        <v>3405</v>
      </c>
      <c r="F1877" s="650" t="s">
        <v>3363</v>
      </c>
      <c r="G1877" s="650" t="s">
        <v>3767</v>
      </c>
      <c r="H1877" s="650" t="s">
        <v>597</v>
      </c>
      <c r="I1877" s="650" t="s">
        <v>3772</v>
      </c>
      <c r="J1877" s="650" t="s">
        <v>3770</v>
      </c>
      <c r="K1877" s="650" t="s">
        <v>3773</v>
      </c>
      <c r="L1877" s="651">
        <v>96.63</v>
      </c>
      <c r="M1877" s="651">
        <v>193.26</v>
      </c>
      <c r="N1877" s="650">
        <v>2</v>
      </c>
      <c r="O1877" s="731">
        <v>1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4</v>
      </c>
      <c r="B1878" s="650" t="s">
        <v>3038</v>
      </c>
      <c r="C1878" s="650">
        <v>89301045</v>
      </c>
      <c r="D1878" s="729" t="s">
        <v>5237</v>
      </c>
      <c r="E1878" s="730" t="s">
        <v>3405</v>
      </c>
      <c r="F1878" s="650" t="s">
        <v>3363</v>
      </c>
      <c r="G1878" s="650" t="s">
        <v>5195</v>
      </c>
      <c r="H1878" s="650" t="s">
        <v>597</v>
      </c>
      <c r="I1878" s="650" t="s">
        <v>5196</v>
      </c>
      <c r="J1878" s="650" t="s">
        <v>5197</v>
      </c>
      <c r="K1878" s="650" t="s">
        <v>965</v>
      </c>
      <c r="L1878" s="651">
        <v>49.28</v>
      </c>
      <c r="M1878" s="651">
        <v>49.28</v>
      </c>
      <c r="N1878" s="650">
        <v>1</v>
      </c>
      <c r="O1878" s="731">
        <v>1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4</v>
      </c>
      <c r="B1879" s="650" t="s">
        <v>3038</v>
      </c>
      <c r="C1879" s="650">
        <v>89301045</v>
      </c>
      <c r="D1879" s="729" t="s">
        <v>5237</v>
      </c>
      <c r="E1879" s="730" t="s">
        <v>3405</v>
      </c>
      <c r="F1879" s="650" t="s">
        <v>3363</v>
      </c>
      <c r="G1879" s="650" t="s">
        <v>5198</v>
      </c>
      <c r="H1879" s="650" t="s">
        <v>597</v>
      </c>
      <c r="I1879" s="650" t="s">
        <v>5199</v>
      </c>
      <c r="J1879" s="650" t="s">
        <v>5200</v>
      </c>
      <c r="K1879" s="650" t="s">
        <v>5201</v>
      </c>
      <c r="L1879" s="651">
        <v>0</v>
      </c>
      <c r="M1879" s="651">
        <v>0</v>
      </c>
      <c r="N1879" s="650">
        <v>1</v>
      </c>
      <c r="O1879" s="731">
        <v>1</v>
      </c>
      <c r="P1879" s="651"/>
      <c r="Q1879" s="666"/>
      <c r="R1879" s="650"/>
      <c r="S1879" s="666">
        <v>0</v>
      </c>
      <c r="T1879" s="731"/>
      <c r="U1879" s="689">
        <v>0</v>
      </c>
    </row>
    <row r="1880" spans="1:21" ht="14.4" customHeight="1" x14ac:dyDescent="0.3">
      <c r="A1880" s="649">
        <v>4</v>
      </c>
      <c r="B1880" s="650" t="s">
        <v>3038</v>
      </c>
      <c r="C1880" s="650">
        <v>89301045</v>
      </c>
      <c r="D1880" s="729" t="s">
        <v>5237</v>
      </c>
      <c r="E1880" s="730" t="s">
        <v>3405</v>
      </c>
      <c r="F1880" s="650" t="s">
        <v>3363</v>
      </c>
      <c r="G1880" s="650" t="s">
        <v>5202</v>
      </c>
      <c r="H1880" s="650" t="s">
        <v>597</v>
      </c>
      <c r="I1880" s="650" t="s">
        <v>5203</v>
      </c>
      <c r="J1880" s="650" t="s">
        <v>5204</v>
      </c>
      <c r="K1880" s="650" t="s">
        <v>5205</v>
      </c>
      <c r="L1880" s="651">
        <v>228.89</v>
      </c>
      <c r="M1880" s="651">
        <v>228.89</v>
      </c>
      <c r="N1880" s="650">
        <v>1</v>
      </c>
      <c r="O1880" s="731">
        <v>0.5</v>
      </c>
      <c r="P1880" s="651">
        <v>228.89</v>
      </c>
      <c r="Q1880" s="666">
        <v>1</v>
      </c>
      <c r="R1880" s="650">
        <v>1</v>
      </c>
      <c r="S1880" s="666">
        <v>1</v>
      </c>
      <c r="T1880" s="731">
        <v>0.5</v>
      </c>
      <c r="U1880" s="689">
        <v>1</v>
      </c>
    </row>
    <row r="1881" spans="1:21" ht="14.4" customHeight="1" x14ac:dyDescent="0.3">
      <c r="A1881" s="649">
        <v>4</v>
      </c>
      <c r="B1881" s="650" t="s">
        <v>3038</v>
      </c>
      <c r="C1881" s="650">
        <v>89301045</v>
      </c>
      <c r="D1881" s="729" t="s">
        <v>5237</v>
      </c>
      <c r="E1881" s="730" t="s">
        <v>3405</v>
      </c>
      <c r="F1881" s="650" t="s">
        <v>3363</v>
      </c>
      <c r="G1881" s="650" t="s">
        <v>3459</v>
      </c>
      <c r="H1881" s="650" t="s">
        <v>597</v>
      </c>
      <c r="I1881" s="650" t="s">
        <v>4559</v>
      </c>
      <c r="J1881" s="650" t="s">
        <v>758</v>
      </c>
      <c r="K1881" s="650" t="s">
        <v>4560</v>
      </c>
      <c r="L1881" s="651">
        <v>0</v>
      </c>
      <c r="M1881" s="651">
        <v>0</v>
      </c>
      <c r="N1881" s="650">
        <v>9</v>
      </c>
      <c r="O1881" s="731">
        <v>3.5</v>
      </c>
      <c r="P1881" s="651">
        <v>0</v>
      </c>
      <c r="Q1881" s="666"/>
      <c r="R1881" s="650">
        <v>6</v>
      </c>
      <c r="S1881" s="666">
        <v>0.66666666666666663</v>
      </c>
      <c r="T1881" s="731">
        <v>2</v>
      </c>
      <c r="U1881" s="689">
        <v>0.5714285714285714</v>
      </c>
    </row>
    <row r="1882" spans="1:21" ht="14.4" customHeight="1" x14ac:dyDescent="0.3">
      <c r="A1882" s="649">
        <v>4</v>
      </c>
      <c r="B1882" s="650" t="s">
        <v>3038</v>
      </c>
      <c r="C1882" s="650">
        <v>89301045</v>
      </c>
      <c r="D1882" s="729" t="s">
        <v>5237</v>
      </c>
      <c r="E1882" s="730" t="s">
        <v>3405</v>
      </c>
      <c r="F1882" s="650" t="s">
        <v>3363</v>
      </c>
      <c r="G1882" s="650" t="s">
        <v>3459</v>
      </c>
      <c r="H1882" s="650" t="s">
        <v>597</v>
      </c>
      <c r="I1882" s="650" t="s">
        <v>3462</v>
      </c>
      <c r="J1882" s="650" t="s">
        <v>3461</v>
      </c>
      <c r="K1882" s="650" t="s">
        <v>759</v>
      </c>
      <c r="L1882" s="651">
        <v>314.89999999999998</v>
      </c>
      <c r="M1882" s="651">
        <v>3149</v>
      </c>
      <c r="N1882" s="650">
        <v>10</v>
      </c>
      <c r="O1882" s="731">
        <v>3.5</v>
      </c>
      <c r="P1882" s="651">
        <v>629.79999999999995</v>
      </c>
      <c r="Q1882" s="666">
        <v>0.19999999999999998</v>
      </c>
      <c r="R1882" s="650">
        <v>2</v>
      </c>
      <c r="S1882" s="666">
        <v>0.2</v>
      </c>
      <c r="T1882" s="731">
        <v>0.5</v>
      </c>
      <c r="U1882" s="689">
        <v>0.14285714285714285</v>
      </c>
    </row>
    <row r="1883" spans="1:21" ht="14.4" customHeight="1" x14ac:dyDescent="0.3">
      <c r="A1883" s="649">
        <v>4</v>
      </c>
      <c r="B1883" s="650" t="s">
        <v>3038</v>
      </c>
      <c r="C1883" s="650">
        <v>89301045</v>
      </c>
      <c r="D1883" s="729" t="s">
        <v>5237</v>
      </c>
      <c r="E1883" s="730" t="s">
        <v>3405</v>
      </c>
      <c r="F1883" s="650" t="s">
        <v>3363</v>
      </c>
      <c r="G1883" s="650" t="s">
        <v>3459</v>
      </c>
      <c r="H1883" s="650" t="s">
        <v>597</v>
      </c>
      <c r="I1883" s="650" t="s">
        <v>757</v>
      </c>
      <c r="J1883" s="650" t="s">
        <v>758</v>
      </c>
      <c r="K1883" s="650" t="s">
        <v>3513</v>
      </c>
      <c r="L1883" s="651">
        <v>314.89999999999998</v>
      </c>
      <c r="M1883" s="651">
        <v>1889.3999999999999</v>
      </c>
      <c r="N1883" s="650">
        <v>6</v>
      </c>
      <c r="O1883" s="731">
        <v>1.5</v>
      </c>
      <c r="P1883" s="651">
        <v>1259.5999999999999</v>
      </c>
      <c r="Q1883" s="666">
        <v>0.66666666666666663</v>
      </c>
      <c r="R1883" s="650">
        <v>4</v>
      </c>
      <c r="S1883" s="666">
        <v>0.66666666666666663</v>
      </c>
      <c r="T1883" s="731">
        <v>1</v>
      </c>
      <c r="U1883" s="689">
        <v>0.66666666666666663</v>
      </c>
    </row>
    <row r="1884" spans="1:21" ht="14.4" customHeight="1" x14ac:dyDescent="0.3">
      <c r="A1884" s="649">
        <v>4</v>
      </c>
      <c r="B1884" s="650" t="s">
        <v>3038</v>
      </c>
      <c r="C1884" s="650">
        <v>89301045</v>
      </c>
      <c r="D1884" s="729" t="s">
        <v>5237</v>
      </c>
      <c r="E1884" s="730" t="s">
        <v>3405</v>
      </c>
      <c r="F1884" s="650" t="s">
        <v>3363</v>
      </c>
      <c r="G1884" s="650" t="s">
        <v>3514</v>
      </c>
      <c r="H1884" s="650" t="s">
        <v>1281</v>
      </c>
      <c r="I1884" s="650" t="s">
        <v>1282</v>
      </c>
      <c r="J1884" s="650" t="s">
        <v>1283</v>
      </c>
      <c r="K1884" s="650" t="s">
        <v>1284</v>
      </c>
      <c r="L1884" s="651">
        <v>174.94</v>
      </c>
      <c r="M1884" s="651">
        <v>349.88</v>
      </c>
      <c r="N1884" s="650">
        <v>2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4</v>
      </c>
      <c r="B1885" s="650" t="s">
        <v>3038</v>
      </c>
      <c r="C1885" s="650">
        <v>89301045</v>
      </c>
      <c r="D1885" s="729" t="s">
        <v>5237</v>
      </c>
      <c r="E1885" s="730" t="s">
        <v>3405</v>
      </c>
      <c r="F1885" s="650" t="s">
        <v>3363</v>
      </c>
      <c r="G1885" s="650" t="s">
        <v>3514</v>
      </c>
      <c r="H1885" s="650" t="s">
        <v>1281</v>
      </c>
      <c r="I1885" s="650" t="s">
        <v>5145</v>
      </c>
      <c r="J1885" s="650" t="s">
        <v>1283</v>
      </c>
      <c r="K1885" s="650" t="s">
        <v>5146</v>
      </c>
      <c r="L1885" s="651">
        <v>0</v>
      </c>
      <c r="M1885" s="651">
        <v>0</v>
      </c>
      <c r="N1885" s="650">
        <v>2</v>
      </c>
      <c r="O1885" s="731">
        <v>0.5</v>
      </c>
      <c r="P1885" s="651"/>
      <c r="Q1885" s="666"/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4</v>
      </c>
      <c r="B1886" s="650" t="s">
        <v>3038</v>
      </c>
      <c r="C1886" s="650">
        <v>89301045</v>
      </c>
      <c r="D1886" s="729" t="s">
        <v>5237</v>
      </c>
      <c r="E1886" s="730" t="s">
        <v>3405</v>
      </c>
      <c r="F1886" s="650" t="s">
        <v>3363</v>
      </c>
      <c r="G1886" s="650" t="s">
        <v>3515</v>
      </c>
      <c r="H1886" s="650" t="s">
        <v>1281</v>
      </c>
      <c r="I1886" s="650" t="s">
        <v>1461</v>
      </c>
      <c r="J1886" s="650" t="s">
        <v>1462</v>
      </c>
      <c r="K1886" s="650" t="s">
        <v>1463</v>
      </c>
      <c r="L1886" s="651">
        <v>140.03</v>
      </c>
      <c r="M1886" s="651">
        <v>5041.08</v>
      </c>
      <c r="N1886" s="650">
        <v>36</v>
      </c>
      <c r="O1886" s="731">
        <v>12</v>
      </c>
      <c r="P1886" s="651">
        <v>2240.48</v>
      </c>
      <c r="Q1886" s="666">
        <v>0.44444444444444448</v>
      </c>
      <c r="R1886" s="650">
        <v>16</v>
      </c>
      <c r="S1886" s="666">
        <v>0.44444444444444442</v>
      </c>
      <c r="T1886" s="731">
        <v>5</v>
      </c>
      <c r="U1886" s="689">
        <v>0.41666666666666669</v>
      </c>
    </row>
    <row r="1887" spans="1:21" ht="14.4" customHeight="1" x14ac:dyDescent="0.3">
      <c r="A1887" s="649">
        <v>4</v>
      </c>
      <c r="B1887" s="650" t="s">
        <v>3038</v>
      </c>
      <c r="C1887" s="650">
        <v>89301045</v>
      </c>
      <c r="D1887" s="729" t="s">
        <v>5237</v>
      </c>
      <c r="E1887" s="730" t="s">
        <v>3405</v>
      </c>
      <c r="F1887" s="650" t="s">
        <v>3363</v>
      </c>
      <c r="G1887" s="650" t="s">
        <v>3515</v>
      </c>
      <c r="H1887" s="650" t="s">
        <v>597</v>
      </c>
      <c r="I1887" s="650" t="s">
        <v>4252</v>
      </c>
      <c r="J1887" s="650" t="s">
        <v>4253</v>
      </c>
      <c r="K1887" s="650" t="s">
        <v>4254</v>
      </c>
      <c r="L1887" s="651">
        <v>140.03</v>
      </c>
      <c r="M1887" s="651">
        <v>280.06</v>
      </c>
      <c r="N1887" s="650">
        <v>2</v>
      </c>
      <c r="O1887" s="731">
        <v>1</v>
      </c>
      <c r="P1887" s="651">
        <v>280.06</v>
      </c>
      <c r="Q1887" s="666">
        <v>1</v>
      </c>
      <c r="R1887" s="650">
        <v>2</v>
      </c>
      <c r="S1887" s="666">
        <v>1</v>
      </c>
      <c r="T1887" s="731">
        <v>1</v>
      </c>
      <c r="U1887" s="689">
        <v>1</v>
      </c>
    </row>
    <row r="1888" spans="1:21" ht="14.4" customHeight="1" x14ac:dyDescent="0.3">
      <c r="A1888" s="649">
        <v>4</v>
      </c>
      <c r="B1888" s="650" t="s">
        <v>3038</v>
      </c>
      <c r="C1888" s="650">
        <v>89301045</v>
      </c>
      <c r="D1888" s="729" t="s">
        <v>5237</v>
      </c>
      <c r="E1888" s="730" t="s">
        <v>3405</v>
      </c>
      <c r="F1888" s="650" t="s">
        <v>3363</v>
      </c>
      <c r="G1888" s="650" t="s">
        <v>5206</v>
      </c>
      <c r="H1888" s="650" t="s">
        <v>597</v>
      </c>
      <c r="I1888" s="650" t="s">
        <v>5207</v>
      </c>
      <c r="J1888" s="650" t="s">
        <v>5208</v>
      </c>
      <c r="K1888" s="650" t="s">
        <v>1284</v>
      </c>
      <c r="L1888" s="651">
        <v>0</v>
      </c>
      <c r="M1888" s="651">
        <v>0</v>
      </c>
      <c r="N1888" s="650">
        <v>2</v>
      </c>
      <c r="O1888" s="731">
        <v>0.5</v>
      </c>
      <c r="P1888" s="651">
        <v>0</v>
      </c>
      <c r="Q1888" s="666"/>
      <c r="R1888" s="650">
        <v>2</v>
      </c>
      <c r="S1888" s="666">
        <v>1</v>
      </c>
      <c r="T1888" s="731">
        <v>0.5</v>
      </c>
      <c r="U1888" s="689">
        <v>1</v>
      </c>
    </row>
    <row r="1889" spans="1:21" ht="14.4" customHeight="1" x14ac:dyDescent="0.3">
      <c r="A1889" s="649">
        <v>4</v>
      </c>
      <c r="B1889" s="650" t="s">
        <v>3038</v>
      </c>
      <c r="C1889" s="650">
        <v>89301045</v>
      </c>
      <c r="D1889" s="729" t="s">
        <v>5237</v>
      </c>
      <c r="E1889" s="730" t="s">
        <v>3405</v>
      </c>
      <c r="F1889" s="650" t="s">
        <v>3363</v>
      </c>
      <c r="G1889" s="650" t="s">
        <v>5209</v>
      </c>
      <c r="H1889" s="650" t="s">
        <v>597</v>
      </c>
      <c r="I1889" s="650" t="s">
        <v>5210</v>
      </c>
      <c r="J1889" s="650" t="s">
        <v>5211</v>
      </c>
      <c r="K1889" s="650" t="s">
        <v>5212</v>
      </c>
      <c r="L1889" s="651">
        <v>38.65</v>
      </c>
      <c r="M1889" s="651">
        <v>77.3</v>
      </c>
      <c r="N1889" s="650">
        <v>2</v>
      </c>
      <c r="O1889" s="731">
        <v>0.5</v>
      </c>
      <c r="P1889" s="651">
        <v>77.3</v>
      </c>
      <c r="Q1889" s="666">
        <v>1</v>
      </c>
      <c r="R1889" s="650">
        <v>2</v>
      </c>
      <c r="S1889" s="666">
        <v>1</v>
      </c>
      <c r="T1889" s="731">
        <v>0.5</v>
      </c>
      <c r="U1889" s="689">
        <v>1</v>
      </c>
    </row>
    <row r="1890" spans="1:21" ht="14.4" customHeight="1" x14ac:dyDescent="0.3">
      <c r="A1890" s="649">
        <v>4</v>
      </c>
      <c r="B1890" s="650" t="s">
        <v>3038</v>
      </c>
      <c r="C1890" s="650">
        <v>89301045</v>
      </c>
      <c r="D1890" s="729" t="s">
        <v>5237</v>
      </c>
      <c r="E1890" s="730" t="s">
        <v>3405</v>
      </c>
      <c r="F1890" s="650" t="s">
        <v>3363</v>
      </c>
      <c r="G1890" s="650" t="s">
        <v>3803</v>
      </c>
      <c r="H1890" s="650" t="s">
        <v>597</v>
      </c>
      <c r="I1890" s="650" t="s">
        <v>4338</v>
      </c>
      <c r="J1890" s="650" t="s">
        <v>4339</v>
      </c>
      <c r="K1890" s="650" t="s">
        <v>3806</v>
      </c>
      <c r="L1890" s="651">
        <v>82.67</v>
      </c>
      <c r="M1890" s="651">
        <v>248.01</v>
      </c>
      <c r="N1890" s="650">
        <v>3</v>
      </c>
      <c r="O1890" s="731">
        <v>0.5</v>
      </c>
      <c r="P1890" s="651">
        <v>248.01</v>
      </c>
      <c r="Q1890" s="666">
        <v>1</v>
      </c>
      <c r="R1890" s="650">
        <v>3</v>
      </c>
      <c r="S1890" s="666">
        <v>1</v>
      </c>
      <c r="T1890" s="731">
        <v>0.5</v>
      </c>
      <c r="U1890" s="689">
        <v>1</v>
      </c>
    </row>
    <row r="1891" spans="1:21" ht="14.4" customHeight="1" x14ac:dyDescent="0.3">
      <c r="A1891" s="649">
        <v>4</v>
      </c>
      <c r="B1891" s="650" t="s">
        <v>3038</v>
      </c>
      <c r="C1891" s="650">
        <v>89301045</v>
      </c>
      <c r="D1891" s="729" t="s">
        <v>5237</v>
      </c>
      <c r="E1891" s="730" t="s">
        <v>3405</v>
      </c>
      <c r="F1891" s="650" t="s">
        <v>3365</v>
      </c>
      <c r="G1891" s="650" t="s">
        <v>3678</v>
      </c>
      <c r="H1891" s="650" t="s">
        <v>597</v>
      </c>
      <c r="I1891" s="650" t="s">
        <v>3679</v>
      </c>
      <c r="J1891" s="650" t="s">
        <v>3807</v>
      </c>
      <c r="K1891" s="650" t="s">
        <v>3808</v>
      </c>
      <c r="L1891" s="651">
        <v>410</v>
      </c>
      <c r="M1891" s="651">
        <v>2870</v>
      </c>
      <c r="N1891" s="650">
        <v>7</v>
      </c>
      <c r="O1891" s="731">
        <v>7</v>
      </c>
      <c r="P1891" s="651">
        <v>2870</v>
      </c>
      <c r="Q1891" s="666">
        <v>1</v>
      </c>
      <c r="R1891" s="650">
        <v>7</v>
      </c>
      <c r="S1891" s="666">
        <v>1</v>
      </c>
      <c r="T1891" s="731">
        <v>7</v>
      </c>
      <c r="U1891" s="689">
        <v>1</v>
      </c>
    </row>
    <row r="1892" spans="1:21" ht="14.4" customHeight="1" x14ac:dyDescent="0.3">
      <c r="A1892" s="649">
        <v>4</v>
      </c>
      <c r="B1892" s="650" t="s">
        <v>3038</v>
      </c>
      <c r="C1892" s="650">
        <v>89301045</v>
      </c>
      <c r="D1892" s="729" t="s">
        <v>5237</v>
      </c>
      <c r="E1892" s="730" t="s">
        <v>3405</v>
      </c>
      <c r="F1892" s="650" t="s">
        <v>3365</v>
      </c>
      <c r="G1892" s="650" t="s">
        <v>3678</v>
      </c>
      <c r="H1892" s="650" t="s">
        <v>597</v>
      </c>
      <c r="I1892" s="650" t="s">
        <v>3679</v>
      </c>
      <c r="J1892" s="650" t="s">
        <v>3680</v>
      </c>
      <c r="K1892" s="650" t="s">
        <v>3681</v>
      </c>
      <c r="L1892" s="651">
        <v>410</v>
      </c>
      <c r="M1892" s="651">
        <v>10660</v>
      </c>
      <c r="N1892" s="650">
        <v>26</v>
      </c>
      <c r="O1892" s="731">
        <v>26</v>
      </c>
      <c r="P1892" s="651">
        <v>10250</v>
      </c>
      <c r="Q1892" s="666">
        <v>0.96153846153846156</v>
      </c>
      <c r="R1892" s="650">
        <v>25</v>
      </c>
      <c r="S1892" s="666">
        <v>0.96153846153846156</v>
      </c>
      <c r="T1892" s="731">
        <v>25</v>
      </c>
      <c r="U1892" s="689">
        <v>0.96153846153846156</v>
      </c>
    </row>
    <row r="1893" spans="1:21" ht="14.4" customHeight="1" x14ac:dyDescent="0.3">
      <c r="A1893" s="649">
        <v>4</v>
      </c>
      <c r="B1893" s="650" t="s">
        <v>3038</v>
      </c>
      <c r="C1893" s="650">
        <v>89301045</v>
      </c>
      <c r="D1893" s="729" t="s">
        <v>5237</v>
      </c>
      <c r="E1893" s="730" t="s">
        <v>3405</v>
      </c>
      <c r="F1893" s="650" t="s">
        <v>3365</v>
      </c>
      <c r="G1893" s="650" t="s">
        <v>3466</v>
      </c>
      <c r="H1893" s="650" t="s">
        <v>597</v>
      </c>
      <c r="I1893" s="650" t="s">
        <v>3607</v>
      </c>
      <c r="J1893" s="650" t="s">
        <v>3608</v>
      </c>
      <c r="K1893" s="650" t="s">
        <v>3609</v>
      </c>
      <c r="L1893" s="651">
        <v>900</v>
      </c>
      <c r="M1893" s="651">
        <v>1800</v>
      </c>
      <c r="N1893" s="650">
        <v>2</v>
      </c>
      <c r="O1893" s="731">
        <v>2</v>
      </c>
      <c r="P1893" s="651">
        <v>1800</v>
      </c>
      <c r="Q1893" s="666">
        <v>1</v>
      </c>
      <c r="R1893" s="650">
        <v>2</v>
      </c>
      <c r="S1893" s="666">
        <v>1</v>
      </c>
      <c r="T1893" s="731">
        <v>2</v>
      </c>
      <c r="U1893" s="689">
        <v>1</v>
      </c>
    </row>
    <row r="1894" spans="1:21" ht="14.4" customHeight="1" x14ac:dyDescent="0.3">
      <c r="A1894" s="649">
        <v>4</v>
      </c>
      <c r="B1894" s="650" t="s">
        <v>3038</v>
      </c>
      <c r="C1894" s="650">
        <v>89301045</v>
      </c>
      <c r="D1894" s="729" t="s">
        <v>5237</v>
      </c>
      <c r="E1894" s="730" t="s">
        <v>3405</v>
      </c>
      <c r="F1894" s="650" t="s">
        <v>3365</v>
      </c>
      <c r="G1894" s="650" t="s">
        <v>3466</v>
      </c>
      <c r="H1894" s="650" t="s">
        <v>597</v>
      </c>
      <c r="I1894" s="650" t="s">
        <v>3716</v>
      </c>
      <c r="J1894" s="650" t="s">
        <v>3717</v>
      </c>
      <c r="K1894" s="650" t="s">
        <v>3718</v>
      </c>
      <c r="L1894" s="651">
        <v>378.48</v>
      </c>
      <c r="M1894" s="651">
        <v>378.48</v>
      </c>
      <c r="N1894" s="650">
        <v>1</v>
      </c>
      <c r="O1894" s="731">
        <v>1</v>
      </c>
      <c r="P1894" s="651">
        <v>378.48</v>
      </c>
      <c r="Q1894" s="666">
        <v>1</v>
      </c>
      <c r="R1894" s="650">
        <v>1</v>
      </c>
      <c r="S1894" s="666">
        <v>1</v>
      </c>
      <c r="T1894" s="731">
        <v>1</v>
      </c>
      <c r="U1894" s="689">
        <v>1</v>
      </c>
    </row>
    <row r="1895" spans="1:21" ht="14.4" customHeight="1" x14ac:dyDescent="0.3">
      <c r="A1895" s="649">
        <v>4</v>
      </c>
      <c r="B1895" s="650" t="s">
        <v>3038</v>
      </c>
      <c r="C1895" s="650">
        <v>89301045</v>
      </c>
      <c r="D1895" s="729" t="s">
        <v>5237</v>
      </c>
      <c r="E1895" s="730" t="s">
        <v>3407</v>
      </c>
      <c r="F1895" s="650" t="s">
        <v>3363</v>
      </c>
      <c r="G1895" s="650" t="s">
        <v>3727</v>
      </c>
      <c r="H1895" s="650" t="s">
        <v>597</v>
      </c>
      <c r="I1895" s="650" t="s">
        <v>831</v>
      </c>
      <c r="J1895" s="650" t="s">
        <v>832</v>
      </c>
      <c r="K1895" s="650" t="s">
        <v>3728</v>
      </c>
      <c r="L1895" s="651">
        <v>242.93</v>
      </c>
      <c r="M1895" s="651">
        <v>242.93</v>
      </c>
      <c r="N1895" s="650">
        <v>1</v>
      </c>
      <c r="O1895" s="731">
        <v>1</v>
      </c>
      <c r="P1895" s="651"/>
      <c r="Q1895" s="666">
        <v>0</v>
      </c>
      <c r="R1895" s="650"/>
      <c r="S1895" s="666">
        <v>0</v>
      </c>
      <c r="T1895" s="731"/>
      <c r="U1895" s="689">
        <v>0</v>
      </c>
    </row>
    <row r="1896" spans="1:21" ht="14.4" customHeight="1" x14ac:dyDescent="0.3">
      <c r="A1896" s="649">
        <v>4</v>
      </c>
      <c r="B1896" s="650" t="s">
        <v>3038</v>
      </c>
      <c r="C1896" s="650">
        <v>89301045</v>
      </c>
      <c r="D1896" s="729" t="s">
        <v>5237</v>
      </c>
      <c r="E1896" s="730" t="s">
        <v>3407</v>
      </c>
      <c r="F1896" s="650" t="s">
        <v>3363</v>
      </c>
      <c r="G1896" s="650" t="s">
        <v>3433</v>
      </c>
      <c r="H1896" s="650" t="s">
        <v>597</v>
      </c>
      <c r="I1896" s="650" t="s">
        <v>3008</v>
      </c>
      <c r="J1896" s="650" t="s">
        <v>1138</v>
      </c>
      <c r="K1896" s="650" t="s">
        <v>3434</v>
      </c>
      <c r="L1896" s="651">
        <v>127.5</v>
      </c>
      <c r="M1896" s="651">
        <v>127.5</v>
      </c>
      <c r="N1896" s="650">
        <v>1</v>
      </c>
      <c r="O1896" s="731">
        <v>1</v>
      </c>
      <c r="P1896" s="651"/>
      <c r="Q1896" s="666">
        <v>0</v>
      </c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4</v>
      </c>
      <c r="B1897" s="650" t="s">
        <v>3038</v>
      </c>
      <c r="C1897" s="650">
        <v>89301046</v>
      </c>
      <c r="D1897" s="729" t="s">
        <v>5238</v>
      </c>
      <c r="E1897" s="730" t="s">
        <v>3397</v>
      </c>
      <c r="F1897" s="650" t="s">
        <v>3365</v>
      </c>
      <c r="G1897" s="650" t="s">
        <v>3678</v>
      </c>
      <c r="H1897" s="650" t="s">
        <v>597</v>
      </c>
      <c r="I1897" s="650" t="s">
        <v>3679</v>
      </c>
      <c r="J1897" s="650" t="s">
        <v>3680</v>
      </c>
      <c r="K1897" s="650" t="s">
        <v>3681</v>
      </c>
      <c r="L1897" s="651">
        <v>410</v>
      </c>
      <c r="M1897" s="651">
        <v>410</v>
      </c>
      <c r="N1897" s="650">
        <v>1</v>
      </c>
      <c r="O1897" s="731">
        <v>1</v>
      </c>
      <c r="P1897" s="651">
        <v>410</v>
      </c>
      <c r="Q1897" s="666">
        <v>1</v>
      </c>
      <c r="R1897" s="650">
        <v>1</v>
      </c>
      <c r="S1897" s="666">
        <v>1</v>
      </c>
      <c r="T1897" s="731">
        <v>1</v>
      </c>
      <c r="U1897" s="689">
        <v>1</v>
      </c>
    </row>
    <row r="1898" spans="1:21" ht="14.4" customHeight="1" x14ac:dyDescent="0.3">
      <c r="A1898" s="649">
        <v>4</v>
      </c>
      <c r="B1898" s="650" t="s">
        <v>3038</v>
      </c>
      <c r="C1898" s="650">
        <v>89301047</v>
      </c>
      <c r="D1898" s="729" t="s">
        <v>5239</v>
      </c>
      <c r="E1898" s="730" t="s">
        <v>3391</v>
      </c>
      <c r="F1898" s="650" t="s">
        <v>3363</v>
      </c>
      <c r="G1898" s="650" t="s">
        <v>3489</v>
      </c>
      <c r="H1898" s="650" t="s">
        <v>597</v>
      </c>
      <c r="I1898" s="650" t="s">
        <v>1121</v>
      </c>
      <c r="J1898" s="650" t="s">
        <v>3490</v>
      </c>
      <c r="K1898" s="650" t="s">
        <v>3491</v>
      </c>
      <c r="L1898" s="651">
        <v>0</v>
      </c>
      <c r="M1898" s="651">
        <v>0</v>
      </c>
      <c r="N1898" s="650">
        <v>8</v>
      </c>
      <c r="O1898" s="731">
        <v>8</v>
      </c>
      <c r="P1898" s="651">
        <v>0</v>
      </c>
      <c r="Q1898" s="666"/>
      <c r="R1898" s="650">
        <v>8</v>
      </c>
      <c r="S1898" s="666">
        <v>1</v>
      </c>
      <c r="T1898" s="731">
        <v>8</v>
      </c>
      <c r="U1898" s="689">
        <v>1</v>
      </c>
    </row>
    <row r="1899" spans="1:21" ht="14.4" customHeight="1" x14ac:dyDescent="0.3">
      <c r="A1899" s="649">
        <v>4</v>
      </c>
      <c r="B1899" s="650" t="s">
        <v>3038</v>
      </c>
      <c r="C1899" s="650">
        <v>89301047</v>
      </c>
      <c r="D1899" s="729" t="s">
        <v>5239</v>
      </c>
      <c r="E1899" s="730" t="s">
        <v>3391</v>
      </c>
      <c r="F1899" s="650" t="s">
        <v>3363</v>
      </c>
      <c r="G1899" s="650" t="s">
        <v>3727</v>
      </c>
      <c r="H1899" s="650" t="s">
        <v>597</v>
      </c>
      <c r="I1899" s="650" t="s">
        <v>831</v>
      </c>
      <c r="J1899" s="650" t="s">
        <v>832</v>
      </c>
      <c r="K1899" s="650" t="s">
        <v>3728</v>
      </c>
      <c r="L1899" s="651">
        <v>242.93</v>
      </c>
      <c r="M1899" s="651">
        <v>242.93</v>
      </c>
      <c r="N1899" s="650">
        <v>1</v>
      </c>
      <c r="O1899" s="731">
        <v>1</v>
      </c>
      <c r="P1899" s="651"/>
      <c r="Q1899" s="666">
        <v>0</v>
      </c>
      <c r="R1899" s="650"/>
      <c r="S1899" s="666">
        <v>0</v>
      </c>
      <c r="T1899" s="731"/>
      <c r="U1899" s="689">
        <v>0</v>
      </c>
    </row>
    <row r="1900" spans="1:21" ht="14.4" customHeight="1" x14ac:dyDescent="0.3">
      <c r="A1900" s="649">
        <v>4</v>
      </c>
      <c r="B1900" s="650" t="s">
        <v>3038</v>
      </c>
      <c r="C1900" s="650">
        <v>89301047</v>
      </c>
      <c r="D1900" s="729" t="s">
        <v>5239</v>
      </c>
      <c r="E1900" s="730" t="s">
        <v>3391</v>
      </c>
      <c r="F1900" s="650" t="s">
        <v>3364</v>
      </c>
      <c r="G1900" s="650" t="s">
        <v>3463</v>
      </c>
      <c r="H1900" s="650" t="s">
        <v>597</v>
      </c>
      <c r="I1900" s="650" t="s">
        <v>3464</v>
      </c>
      <c r="J1900" s="650" t="s">
        <v>3465</v>
      </c>
      <c r="K1900" s="650"/>
      <c r="L1900" s="651">
        <v>0</v>
      </c>
      <c r="M1900" s="651">
        <v>0</v>
      </c>
      <c r="N1900" s="650">
        <v>9</v>
      </c>
      <c r="O1900" s="731">
        <v>9</v>
      </c>
      <c r="P1900" s="651">
        <v>0</v>
      </c>
      <c r="Q1900" s="666"/>
      <c r="R1900" s="650">
        <v>9</v>
      </c>
      <c r="S1900" s="666">
        <v>1</v>
      </c>
      <c r="T1900" s="731">
        <v>9</v>
      </c>
      <c r="U1900" s="689">
        <v>1</v>
      </c>
    </row>
    <row r="1901" spans="1:21" ht="14.4" customHeight="1" x14ac:dyDescent="0.3">
      <c r="A1901" s="649">
        <v>4</v>
      </c>
      <c r="B1901" s="650" t="s">
        <v>3038</v>
      </c>
      <c r="C1901" s="650">
        <v>89301047</v>
      </c>
      <c r="D1901" s="729" t="s">
        <v>5239</v>
      </c>
      <c r="E1901" s="730" t="s">
        <v>3402</v>
      </c>
      <c r="F1901" s="650" t="s">
        <v>3363</v>
      </c>
      <c r="G1901" s="650" t="s">
        <v>3441</v>
      </c>
      <c r="H1901" s="650" t="s">
        <v>1281</v>
      </c>
      <c r="I1901" s="650" t="s">
        <v>2739</v>
      </c>
      <c r="J1901" s="650" t="s">
        <v>3335</v>
      </c>
      <c r="K1901" s="650" t="s">
        <v>2342</v>
      </c>
      <c r="L1901" s="651">
        <v>26.33</v>
      </c>
      <c r="M1901" s="651">
        <v>2106.3999999999996</v>
      </c>
      <c r="N1901" s="650">
        <v>80</v>
      </c>
      <c r="O1901" s="731">
        <v>1</v>
      </c>
      <c r="P1901" s="651">
        <v>2106.3999999999996</v>
      </c>
      <c r="Q1901" s="666">
        <v>1</v>
      </c>
      <c r="R1901" s="650">
        <v>80</v>
      </c>
      <c r="S1901" s="666">
        <v>1</v>
      </c>
      <c r="T1901" s="731">
        <v>1</v>
      </c>
      <c r="U1901" s="689">
        <v>1</v>
      </c>
    </row>
    <row r="1902" spans="1:21" ht="14.4" customHeight="1" x14ac:dyDescent="0.3">
      <c r="A1902" s="649">
        <v>4</v>
      </c>
      <c r="B1902" s="650" t="s">
        <v>3038</v>
      </c>
      <c r="C1902" s="650">
        <v>89301047</v>
      </c>
      <c r="D1902" s="729" t="s">
        <v>5239</v>
      </c>
      <c r="E1902" s="730" t="s">
        <v>3404</v>
      </c>
      <c r="F1902" s="650" t="s">
        <v>3363</v>
      </c>
      <c r="G1902" s="650" t="s">
        <v>3489</v>
      </c>
      <c r="H1902" s="650" t="s">
        <v>597</v>
      </c>
      <c r="I1902" s="650" t="s">
        <v>1121</v>
      </c>
      <c r="J1902" s="650" t="s">
        <v>3490</v>
      </c>
      <c r="K1902" s="650" t="s">
        <v>3491</v>
      </c>
      <c r="L1902" s="651">
        <v>0</v>
      </c>
      <c r="M1902" s="651">
        <v>0</v>
      </c>
      <c r="N1902" s="650">
        <v>1</v>
      </c>
      <c r="O1902" s="731">
        <v>1</v>
      </c>
      <c r="P1902" s="651">
        <v>0</v>
      </c>
      <c r="Q1902" s="666"/>
      <c r="R1902" s="650">
        <v>1</v>
      </c>
      <c r="S1902" s="666">
        <v>1</v>
      </c>
      <c r="T1902" s="731">
        <v>1</v>
      </c>
      <c r="U1902" s="689">
        <v>1</v>
      </c>
    </row>
    <row r="1903" spans="1:21" ht="14.4" customHeight="1" x14ac:dyDescent="0.3">
      <c r="A1903" s="649">
        <v>4</v>
      </c>
      <c r="B1903" s="650" t="s">
        <v>3038</v>
      </c>
      <c r="C1903" s="650">
        <v>89301047</v>
      </c>
      <c r="D1903" s="729" t="s">
        <v>5239</v>
      </c>
      <c r="E1903" s="730" t="s">
        <v>3404</v>
      </c>
      <c r="F1903" s="650" t="s">
        <v>3363</v>
      </c>
      <c r="G1903" s="650" t="s">
        <v>3799</v>
      </c>
      <c r="H1903" s="650" t="s">
        <v>597</v>
      </c>
      <c r="I1903" s="650" t="s">
        <v>4796</v>
      </c>
      <c r="J1903" s="650" t="s">
        <v>4797</v>
      </c>
      <c r="K1903" s="650" t="s">
        <v>2808</v>
      </c>
      <c r="L1903" s="651">
        <v>52.4</v>
      </c>
      <c r="M1903" s="651">
        <v>52.4</v>
      </c>
      <c r="N1903" s="650">
        <v>1</v>
      </c>
      <c r="O1903" s="731">
        <v>1</v>
      </c>
      <c r="P1903" s="651"/>
      <c r="Q1903" s="666">
        <v>0</v>
      </c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4</v>
      </c>
      <c r="B1904" s="650" t="s">
        <v>3038</v>
      </c>
      <c r="C1904" s="650">
        <v>89301047</v>
      </c>
      <c r="D1904" s="729" t="s">
        <v>5239</v>
      </c>
      <c r="E1904" s="730" t="s">
        <v>3404</v>
      </c>
      <c r="F1904" s="650" t="s">
        <v>3364</v>
      </c>
      <c r="G1904" s="650" t="s">
        <v>3463</v>
      </c>
      <c r="H1904" s="650" t="s">
        <v>597</v>
      </c>
      <c r="I1904" s="650" t="s">
        <v>3464</v>
      </c>
      <c r="J1904" s="650" t="s">
        <v>3465</v>
      </c>
      <c r="K1904" s="650"/>
      <c r="L1904" s="651">
        <v>0</v>
      </c>
      <c r="M1904" s="651">
        <v>0</v>
      </c>
      <c r="N1904" s="650">
        <v>2</v>
      </c>
      <c r="O1904" s="731">
        <v>2</v>
      </c>
      <c r="P1904" s="651">
        <v>0</v>
      </c>
      <c r="Q1904" s="666"/>
      <c r="R1904" s="650">
        <v>1</v>
      </c>
      <c r="S1904" s="666">
        <v>0.5</v>
      </c>
      <c r="T1904" s="731">
        <v>1</v>
      </c>
      <c r="U1904" s="689">
        <v>0.5</v>
      </c>
    </row>
    <row r="1905" spans="1:21" ht="14.4" customHeight="1" x14ac:dyDescent="0.3">
      <c r="A1905" s="649">
        <v>4</v>
      </c>
      <c r="B1905" s="650" t="s">
        <v>3038</v>
      </c>
      <c r="C1905" s="650">
        <v>89301048</v>
      </c>
      <c r="D1905" s="729" t="s">
        <v>5235</v>
      </c>
      <c r="E1905" s="730" t="s">
        <v>3386</v>
      </c>
      <c r="F1905" s="650" t="s">
        <v>3363</v>
      </c>
      <c r="G1905" s="650" t="s">
        <v>4980</v>
      </c>
      <c r="H1905" s="650" t="s">
        <v>597</v>
      </c>
      <c r="I1905" s="650" t="s">
        <v>949</v>
      </c>
      <c r="J1905" s="650" t="s">
        <v>950</v>
      </c>
      <c r="K1905" s="650" t="s">
        <v>951</v>
      </c>
      <c r="L1905" s="651">
        <v>89.6</v>
      </c>
      <c r="M1905" s="651">
        <v>89.6</v>
      </c>
      <c r="N1905" s="650">
        <v>1</v>
      </c>
      <c r="O1905" s="731">
        <v>1</v>
      </c>
      <c r="P1905" s="651">
        <v>89.6</v>
      </c>
      <c r="Q1905" s="666">
        <v>1</v>
      </c>
      <c r="R1905" s="650">
        <v>1</v>
      </c>
      <c r="S1905" s="666">
        <v>1</v>
      </c>
      <c r="T1905" s="731">
        <v>1</v>
      </c>
      <c r="U1905" s="689">
        <v>1</v>
      </c>
    </row>
    <row r="1906" spans="1:21" ht="14.4" customHeight="1" x14ac:dyDescent="0.3">
      <c r="A1906" s="649">
        <v>4</v>
      </c>
      <c r="B1906" s="650" t="s">
        <v>3038</v>
      </c>
      <c r="C1906" s="650">
        <v>89301048</v>
      </c>
      <c r="D1906" s="729" t="s">
        <v>5235</v>
      </c>
      <c r="E1906" s="730" t="s">
        <v>3386</v>
      </c>
      <c r="F1906" s="650" t="s">
        <v>3363</v>
      </c>
      <c r="G1906" s="650" t="s">
        <v>3419</v>
      </c>
      <c r="H1906" s="650" t="s">
        <v>597</v>
      </c>
      <c r="I1906" s="650" t="s">
        <v>1544</v>
      </c>
      <c r="J1906" s="650" t="s">
        <v>3203</v>
      </c>
      <c r="K1906" s="650" t="s">
        <v>3204</v>
      </c>
      <c r="L1906" s="651">
        <v>333.31</v>
      </c>
      <c r="M1906" s="651">
        <v>999.93000000000006</v>
      </c>
      <c r="N1906" s="650">
        <v>3</v>
      </c>
      <c r="O1906" s="731">
        <v>2.5</v>
      </c>
      <c r="P1906" s="651">
        <v>666.62</v>
      </c>
      <c r="Q1906" s="666">
        <v>0.66666666666666663</v>
      </c>
      <c r="R1906" s="650">
        <v>2</v>
      </c>
      <c r="S1906" s="666">
        <v>0.66666666666666663</v>
      </c>
      <c r="T1906" s="731">
        <v>1.5</v>
      </c>
      <c r="U1906" s="689">
        <v>0.6</v>
      </c>
    </row>
    <row r="1907" spans="1:21" ht="14.4" customHeight="1" x14ac:dyDescent="0.3">
      <c r="A1907" s="649">
        <v>4</v>
      </c>
      <c r="B1907" s="650" t="s">
        <v>3038</v>
      </c>
      <c r="C1907" s="650">
        <v>89301048</v>
      </c>
      <c r="D1907" s="729" t="s">
        <v>5235</v>
      </c>
      <c r="E1907" s="730" t="s">
        <v>3386</v>
      </c>
      <c r="F1907" s="650" t="s">
        <v>3363</v>
      </c>
      <c r="G1907" s="650" t="s">
        <v>3419</v>
      </c>
      <c r="H1907" s="650" t="s">
        <v>597</v>
      </c>
      <c r="I1907" s="650" t="s">
        <v>1544</v>
      </c>
      <c r="J1907" s="650" t="s">
        <v>3203</v>
      </c>
      <c r="K1907" s="650" t="s">
        <v>3204</v>
      </c>
      <c r="L1907" s="651">
        <v>156.86000000000001</v>
      </c>
      <c r="M1907" s="651">
        <v>784.30000000000007</v>
      </c>
      <c r="N1907" s="650">
        <v>5</v>
      </c>
      <c r="O1907" s="731">
        <v>2.5</v>
      </c>
      <c r="P1907" s="651">
        <v>470.58000000000004</v>
      </c>
      <c r="Q1907" s="666">
        <v>0.6</v>
      </c>
      <c r="R1907" s="650">
        <v>3</v>
      </c>
      <c r="S1907" s="666">
        <v>0.6</v>
      </c>
      <c r="T1907" s="731">
        <v>1</v>
      </c>
      <c r="U1907" s="689">
        <v>0.4</v>
      </c>
    </row>
    <row r="1908" spans="1:21" ht="14.4" customHeight="1" x14ac:dyDescent="0.3">
      <c r="A1908" s="649">
        <v>4</v>
      </c>
      <c r="B1908" s="650" t="s">
        <v>3038</v>
      </c>
      <c r="C1908" s="650">
        <v>89301048</v>
      </c>
      <c r="D1908" s="729" t="s">
        <v>5235</v>
      </c>
      <c r="E1908" s="730" t="s">
        <v>3386</v>
      </c>
      <c r="F1908" s="650" t="s">
        <v>3363</v>
      </c>
      <c r="G1908" s="650" t="s">
        <v>3520</v>
      </c>
      <c r="H1908" s="650" t="s">
        <v>1281</v>
      </c>
      <c r="I1908" s="650" t="s">
        <v>2392</v>
      </c>
      <c r="J1908" s="650" t="s">
        <v>2393</v>
      </c>
      <c r="K1908" s="650" t="s">
        <v>3209</v>
      </c>
      <c r="L1908" s="651">
        <v>69.86</v>
      </c>
      <c r="M1908" s="651">
        <v>139.72</v>
      </c>
      <c r="N1908" s="650">
        <v>2</v>
      </c>
      <c r="O1908" s="731">
        <v>1.5</v>
      </c>
      <c r="P1908" s="651">
        <v>139.72</v>
      </c>
      <c r="Q1908" s="666">
        <v>1</v>
      </c>
      <c r="R1908" s="650">
        <v>2</v>
      </c>
      <c r="S1908" s="666">
        <v>1</v>
      </c>
      <c r="T1908" s="731">
        <v>1.5</v>
      </c>
      <c r="U1908" s="689">
        <v>1</v>
      </c>
    </row>
    <row r="1909" spans="1:21" ht="14.4" customHeight="1" x14ac:dyDescent="0.3">
      <c r="A1909" s="649">
        <v>4</v>
      </c>
      <c r="B1909" s="650" t="s">
        <v>3038</v>
      </c>
      <c r="C1909" s="650">
        <v>89301048</v>
      </c>
      <c r="D1909" s="729" t="s">
        <v>5235</v>
      </c>
      <c r="E1909" s="730" t="s">
        <v>3386</v>
      </c>
      <c r="F1909" s="650" t="s">
        <v>3363</v>
      </c>
      <c r="G1909" s="650" t="s">
        <v>3665</v>
      </c>
      <c r="H1909" s="650" t="s">
        <v>597</v>
      </c>
      <c r="I1909" s="650" t="s">
        <v>1540</v>
      </c>
      <c r="J1909" s="650" t="s">
        <v>1541</v>
      </c>
      <c r="K1909" s="650" t="s">
        <v>3666</v>
      </c>
      <c r="L1909" s="651">
        <v>50.27</v>
      </c>
      <c r="M1909" s="651">
        <v>100.54</v>
      </c>
      <c r="N1909" s="650">
        <v>2</v>
      </c>
      <c r="O1909" s="731">
        <v>1</v>
      </c>
      <c r="P1909" s="651">
        <v>100.54</v>
      </c>
      <c r="Q1909" s="666">
        <v>1</v>
      </c>
      <c r="R1909" s="650">
        <v>2</v>
      </c>
      <c r="S1909" s="666">
        <v>1</v>
      </c>
      <c r="T1909" s="731">
        <v>1</v>
      </c>
      <c r="U1909" s="689">
        <v>1</v>
      </c>
    </row>
    <row r="1910" spans="1:21" ht="14.4" customHeight="1" x14ac:dyDescent="0.3">
      <c r="A1910" s="649">
        <v>4</v>
      </c>
      <c r="B1910" s="650" t="s">
        <v>3038</v>
      </c>
      <c r="C1910" s="650">
        <v>89301048</v>
      </c>
      <c r="D1910" s="729" t="s">
        <v>5235</v>
      </c>
      <c r="E1910" s="730" t="s">
        <v>3386</v>
      </c>
      <c r="F1910" s="650" t="s">
        <v>3363</v>
      </c>
      <c r="G1910" s="650" t="s">
        <v>3579</v>
      </c>
      <c r="H1910" s="650" t="s">
        <v>597</v>
      </c>
      <c r="I1910" s="650" t="s">
        <v>933</v>
      </c>
      <c r="J1910" s="650" t="s">
        <v>934</v>
      </c>
      <c r="K1910" s="650" t="s">
        <v>4181</v>
      </c>
      <c r="L1910" s="651">
        <v>0</v>
      </c>
      <c r="M1910" s="651">
        <v>0</v>
      </c>
      <c r="N1910" s="650">
        <v>1</v>
      </c>
      <c r="O1910" s="731">
        <v>0.5</v>
      </c>
      <c r="P1910" s="651">
        <v>0</v>
      </c>
      <c r="Q1910" s="666"/>
      <c r="R1910" s="650">
        <v>1</v>
      </c>
      <c r="S1910" s="666">
        <v>1</v>
      </c>
      <c r="T1910" s="731">
        <v>0.5</v>
      </c>
      <c r="U1910" s="689">
        <v>1</v>
      </c>
    </row>
    <row r="1911" spans="1:21" ht="14.4" customHeight="1" x14ac:dyDescent="0.3">
      <c r="A1911" s="649">
        <v>4</v>
      </c>
      <c r="B1911" s="650" t="s">
        <v>3038</v>
      </c>
      <c r="C1911" s="650">
        <v>89301048</v>
      </c>
      <c r="D1911" s="729" t="s">
        <v>5235</v>
      </c>
      <c r="E1911" s="730" t="s">
        <v>3386</v>
      </c>
      <c r="F1911" s="650" t="s">
        <v>3363</v>
      </c>
      <c r="G1911" s="650" t="s">
        <v>4656</v>
      </c>
      <c r="H1911" s="650" t="s">
        <v>597</v>
      </c>
      <c r="I1911" s="650" t="s">
        <v>2357</v>
      </c>
      <c r="J1911" s="650" t="s">
        <v>2358</v>
      </c>
      <c r="K1911" s="650" t="s">
        <v>4657</v>
      </c>
      <c r="L1911" s="651">
        <v>38.65</v>
      </c>
      <c r="M1911" s="651">
        <v>193.25</v>
      </c>
      <c r="N1911" s="650">
        <v>5</v>
      </c>
      <c r="O1911" s="731">
        <v>4</v>
      </c>
      <c r="P1911" s="651">
        <v>154.6</v>
      </c>
      <c r="Q1911" s="666">
        <v>0.79999999999999993</v>
      </c>
      <c r="R1911" s="650">
        <v>4</v>
      </c>
      <c r="S1911" s="666">
        <v>0.8</v>
      </c>
      <c r="T1911" s="731">
        <v>3</v>
      </c>
      <c r="U1911" s="689">
        <v>0.75</v>
      </c>
    </row>
    <row r="1912" spans="1:21" ht="14.4" customHeight="1" x14ac:dyDescent="0.3">
      <c r="A1912" s="649">
        <v>4</v>
      </c>
      <c r="B1912" s="650" t="s">
        <v>3038</v>
      </c>
      <c r="C1912" s="650">
        <v>89301048</v>
      </c>
      <c r="D1912" s="729" t="s">
        <v>5235</v>
      </c>
      <c r="E1912" s="730" t="s">
        <v>3386</v>
      </c>
      <c r="F1912" s="650" t="s">
        <v>3363</v>
      </c>
      <c r="G1912" s="650" t="s">
        <v>3483</v>
      </c>
      <c r="H1912" s="650" t="s">
        <v>597</v>
      </c>
      <c r="I1912" s="650" t="s">
        <v>3755</v>
      </c>
      <c r="J1912" s="650" t="s">
        <v>3485</v>
      </c>
      <c r="K1912" s="650" t="s">
        <v>3756</v>
      </c>
      <c r="L1912" s="651">
        <v>34.31</v>
      </c>
      <c r="M1912" s="651">
        <v>34.31</v>
      </c>
      <c r="N1912" s="650">
        <v>1</v>
      </c>
      <c r="O1912" s="731">
        <v>0.5</v>
      </c>
      <c r="P1912" s="651"/>
      <c r="Q1912" s="666">
        <v>0</v>
      </c>
      <c r="R1912" s="650"/>
      <c r="S1912" s="666">
        <v>0</v>
      </c>
      <c r="T1912" s="731"/>
      <c r="U1912" s="689">
        <v>0</v>
      </c>
    </row>
    <row r="1913" spans="1:21" ht="14.4" customHeight="1" x14ac:dyDescent="0.3">
      <c r="A1913" s="649">
        <v>4</v>
      </c>
      <c r="B1913" s="650" t="s">
        <v>3038</v>
      </c>
      <c r="C1913" s="650">
        <v>89301048</v>
      </c>
      <c r="D1913" s="729" t="s">
        <v>5235</v>
      </c>
      <c r="E1913" s="730" t="s">
        <v>3386</v>
      </c>
      <c r="F1913" s="650" t="s">
        <v>3363</v>
      </c>
      <c r="G1913" s="650" t="s">
        <v>3440</v>
      </c>
      <c r="H1913" s="650" t="s">
        <v>1281</v>
      </c>
      <c r="I1913" s="650" t="s">
        <v>1448</v>
      </c>
      <c r="J1913" s="650" t="s">
        <v>1319</v>
      </c>
      <c r="K1913" s="650" t="s">
        <v>1449</v>
      </c>
      <c r="L1913" s="651">
        <v>625.29</v>
      </c>
      <c r="M1913" s="651">
        <v>625.29</v>
      </c>
      <c r="N1913" s="650">
        <v>1</v>
      </c>
      <c r="O1913" s="731">
        <v>1</v>
      </c>
      <c r="P1913" s="651">
        <v>625.29</v>
      </c>
      <c r="Q1913" s="666">
        <v>1</v>
      </c>
      <c r="R1913" s="650">
        <v>1</v>
      </c>
      <c r="S1913" s="666">
        <v>1</v>
      </c>
      <c r="T1913" s="731">
        <v>1</v>
      </c>
      <c r="U1913" s="689">
        <v>1</v>
      </c>
    </row>
    <row r="1914" spans="1:21" ht="14.4" customHeight="1" x14ac:dyDescent="0.3">
      <c r="A1914" s="649">
        <v>4</v>
      </c>
      <c r="B1914" s="650" t="s">
        <v>3038</v>
      </c>
      <c r="C1914" s="650">
        <v>89301048</v>
      </c>
      <c r="D1914" s="729" t="s">
        <v>5235</v>
      </c>
      <c r="E1914" s="730" t="s">
        <v>3386</v>
      </c>
      <c r="F1914" s="650" t="s">
        <v>3363</v>
      </c>
      <c r="G1914" s="650" t="s">
        <v>3440</v>
      </c>
      <c r="H1914" s="650" t="s">
        <v>1281</v>
      </c>
      <c r="I1914" s="650" t="s">
        <v>1318</v>
      </c>
      <c r="J1914" s="650" t="s">
        <v>1319</v>
      </c>
      <c r="K1914" s="650" t="s">
        <v>1320</v>
      </c>
      <c r="L1914" s="651">
        <v>937.93</v>
      </c>
      <c r="M1914" s="651">
        <v>3751.72</v>
      </c>
      <c r="N1914" s="650">
        <v>4</v>
      </c>
      <c r="O1914" s="731">
        <v>2.5</v>
      </c>
      <c r="P1914" s="651">
        <v>2813.79</v>
      </c>
      <c r="Q1914" s="666">
        <v>0.75</v>
      </c>
      <c r="R1914" s="650">
        <v>3</v>
      </c>
      <c r="S1914" s="666">
        <v>0.75</v>
      </c>
      <c r="T1914" s="731">
        <v>2</v>
      </c>
      <c r="U1914" s="689">
        <v>0.8</v>
      </c>
    </row>
    <row r="1915" spans="1:21" ht="14.4" customHeight="1" x14ac:dyDescent="0.3">
      <c r="A1915" s="649">
        <v>4</v>
      </c>
      <c r="B1915" s="650" t="s">
        <v>3038</v>
      </c>
      <c r="C1915" s="650">
        <v>89301048</v>
      </c>
      <c r="D1915" s="729" t="s">
        <v>5235</v>
      </c>
      <c r="E1915" s="730" t="s">
        <v>3386</v>
      </c>
      <c r="F1915" s="650" t="s">
        <v>3363</v>
      </c>
      <c r="G1915" s="650" t="s">
        <v>3440</v>
      </c>
      <c r="H1915" s="650" t="s">
        <v>1281</v>
      </c>
      <c r="I1915" s="650" t="s">
        <v>1325</v>
      </c>
      <c r="J1915" s="650" t="s">
        <v>1319</v>
      </c>
      <c r="K1915" s="650" t="s">
        <v>1326</v>
      </c>
      <c r="L1915" s="651">
        <v>1458.07</v>
      </c>
      <c r="M1915" s="651">
        <v>1458.07</v>
      </c>
      <c r="N1915" s="650">
        <v>1</v>
      </c>
      <c r="O1915" s="731">
        <v>0.5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4</v>
      </c>
      <c r="B1916" s="650" t="s">
        <v>3038</v>
      </c>
      <c r="C1916" s="650">
        <v>89301048</v>
      </c>
      <c r="D1916" s="729" t="s">
        <v>5235</v>
      </c>
      <c r="E1916" s="730" t="s">
        <v>3386</v>
      </c>
      <c r="F1916" s="650" t="s">
        <v>3363</v>
      </c>
      <c r="G1916" s="650" t="s">
        <v>4509</v>
      </c>
      <c r="H1916" s="650" t="s">
        <v>597</v>
      </c>
      <c r="I1916" s="650" t="s">
        <v>5213</v>
      </c>
      <c r="J1916" s="650" t="s">
        <v>2020</v>
      </c>
      <c r="K1916" s="650" t="s">
        <v>5214</v>
      </c>
      <c r="L1916" s="651">
        <v>28.74</v>
      </c>
      <c r="M1916" s="651">
        <v>57.48</v>
      </c>
      <c r="N1916" s="650">
        <v>2</v>
      </c>
      <c r="O1916" s="731">
        <v>1.5</v>
      </c>
      <c r="P1916" s="651">
        <v>28.74</v>
      </c>
      <c r="Q1916" s="666">
        <v>0.5</v>
      </c>
      <c r="R1916" s="650">
        <v>1</v>
      </c>
      <c r="S1916" s="666">
        <v>0.5</v>
      </c>
      <c r="T1916" s="731">
        <v>0.5</v>
      </c>
      <c r="U1916" s="689">
        <v>0.33333333333333331</v>
      </c>
    </row>
    <row r="1917" spans="1:21" ht="14.4" customHeight="1" x14ac:dyDescent="0.3">
      <c r="A1917" s="649">
        <v>4</v>
      </c>
      <c r="B1917" s="650" t="s">
        <v>3038</v>
      </c>
      <c r="C1917" s="650">
        <v>89301048</v>
      </c>
      <c r="D1917" s="729" t="s">
        <v>5235</v>
      </c>
      <c r="E1917" s="730" t="s">
        <v>3386</v>
      </c>
      <c r="F1917" s="650" t="s">
        <v>3363</v>
      </c>
      <c r="G1917" s="650" t="s">
        <v>3570</v>
      </c>
      <c r="H1917" s="650" t="s">
        <v>597</v>
      </c>
      <c r="I1917" s="650" t="s">
        <v>1854</v>
      </c>
      <c r="J1917" s="650" t="s">
        <v>1855</v>
      </c>
      <c r="K1917" s="650" t="s">
        <v>4935</v>
      </c>
      <c r="L1917" s="651">
        <v>112.13</v>
      </c>
      <c r="M1917" s="651">
        <v>112.13</v>
      </c>
      <c r="N1917" s="650">
        <v>1</v>
      </c>
      <c r="O1917" s="731">
        <v>0.5</v>
      </c>
      <c r="P1917" s="651"/>
      <c r="Q1917" s="666">
        <v>0</v>
      </c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4</v>
      </c>
      <c r="B1918" s="650" t="s">
        <v>3038</v>
      </c>
      <c r="C1918" s="650">
        <v>89301048</v>
      </c>
      <c r="D1918" s="729" t="s">
        <v>5235</v>
      </c>
      <c r="E1918" s="730" t="s">
        <v>3386</v>
      </c>
      <c r="F1918" s="650" t="s">
        <v>3363</v>
      </c>
      <c r="G1918" s="650" t="s">
        <v>3480</v>
      </c>
      <c r="H1918" s="650" t="s">
        <v>597</v>
      </c>
      <c r="I1918" s="650" t="s">
        <v>808</v>
      </c>
      <c r="J1918" s="650" t="s">
        <v>3481</v>
      </c>
      <c r="K1918" s="650" t="s">
        <v>3482</v>
      </c>
      <c r="L1918" s="651">
        <v>0</v>
      </c>
      <c r="M1918" s="651">
        <v>0</v>
      </c>
      <c r="N1918" s="650">
        <v>2</v>
      </c>
      <c r="O1918" s="731">
        <v>1</v>
      </c>
      <c r="P1918" s="651">
        <v>0</v>
      </c>
      <c r="Q1918" s="666"/>
      <c r="R1918" s="650">
        <v>1</v>
      </c>
      <c r="S1918" s="666">
        <v>0.5</v>
      </c>
      <c r="T1918" s="731">
        <v>0.5</v>
      </c>
      <c r="U1918" s="689">
        <v>0.5</v>
      </c>
    </row>
    <row r="1919" spans="1:21" ht="14.4" customHeight="1" x14ac:dyDescent="0.3">
      <c r="A1919" s="649">
        <v>4</v>
      </c>
      <c r="B1919" s="650" t="s">
        <v>3038</v>
      </c>
      <c r="C1919" s="650">
        <v>89301048</v>
      </c>
      <c r="D1919" s="729" t="s">
        <v>5235</v>
      </c>
      <c r="E1919" s="730" t="s">
        <v>3386</v>
      </c>
      <c r="F1919" s="650" t="s">
        <v>3363</v>
      </c>
      <c r="G1919" s="650" t="s">
        <v>3438</v>
      </c>
      <c r="H1919" s="650" t="s">
        <v>597</v>
      </c>
      <c r="I1919" s="650" t="s">
        <v>2365</v>
      </c>
      <c r="J1919" s="650" t="s">
        <v>1633</v>
      </c>
      <c r="K1919" s="650" t="s">
        <v>3439</v>
      </c>
      <c r="L1919" s="651">
        <v>194.73</v>
      </c>
      <c r="M1919" s="651">
        <v>389.46</v>
      </c>
      <c r="N1919" s="650">
        <v>2</v>
      </c>
      <c r="O1919" s="731">
        <v>1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4</v>
      </c>
      <c r="B1920" s="650" t="s">
        <v>3038</v>
      </c>
      <c r="C1920" s="650">
        <v>89301048</v>
      </c>
      <c r="D1920" s="729" t="s">
        <v>5235</v>
      </c>
      <c r="E1920" s="730" t="s">
        <v>3386</v>
      </c>
      <c r="F1920" s="650" t="s">
        <v>3363</v>
      </c>
      <c r="G1920" s="650" t="s">
        <v>3797</v>
      </c>
      <c r="H1920" s="650" t="s">
        <v>597</v>
      </c>
      <c r="I1920" s="650" t="s">
        <v>3798</v>
      </c>
      <c r="J1920" s="650" t="s">
        <v>2672</v>
      </c>
      <c r="K1920" s="650" t="s">
        <v>1080</v>
      </c>
      <c r="L1920" s="651">
        <v>102.89</v>
      </c>
      <c r="M1920" s="651">
        <v>205.78</v>
      </c>
      <c r="N1920" s="650">
        <v>2</v>
      </c>
      <c r="O1920" s="731">
        <v>1.5</v>
      </c>
      <c r="P1920" s="651">
        <v>205.78</v>
      </c>
      <c r="Q1920" s="666">
        <v>1</v>
      </c>
      <c r="R1920" s="650">
        <v>2</v>
      </c>
      <c r="S1920" s="666">
        <v>1</v>
      </c>
      <c r="T1920" s="731">
        <v>1.5</v>
      </c>
      <c r="U1920" s="689">
        <v>1</v>
      </c>
    </row>
    <row r="1921" spans="1:21" ht="14.4" customHeight="1" x14ac:dyDescent="0.3">
      <c r="A1921" s="649">
        <v>4</v>
      </c>
      <c r="B1921" s="650" t="s">
        <v>3038</v>
      </c>
      <c r="C1921" s="650">
        <v>89301048</v>
      </c>
      <c r="D1921" s="729" t="s">
        <v>5235</v>
      </c>
      <c r="E1921" s="730" t="s">
        <v>3386</v>
      </c>
      <c r="F1921" s="650" t="s">
        <v>3365</v>
      </c>
      <c r="G1921" s="650" t="s">
        <v>3678</v>
      </c>
      <c r="H1921" s="650" t="s">
        <v>597</v>
      </c>
      <c r="I1921" s="650" t="s">
        <v>5215</v>
      </c>
      <c r="J1921" s="650" t="s">
        <v>3680</v>
      </c>
      <c r="K1921" s="650" t="s">
        <v>5216</v>
      </c>
      <c r="L1921" s="651">
        <v>410</v>
      </c>
      <c r="M1921" s="651">
        <v>820</v>
      </c>
      <c r="N1921" s="650">
        <v>2</v>
      </c>
      <c r="O1921" s="731">
        <v>1</v>
      </c>
      <c r="P1921" s="651"/>
      <c r="Q1921" s="666">
        <v>0</v>
      </c>
      <c r="R1921" s="650"/>
      <c r="S1921" s="666">
        <v>0</v>
      </c>
      <c r="T1921" s="731"/>
      <c r="U1921" s="689">
        <v>0</v>
      </c>
    </row>
    <row r="1922" spans="1:21" ht="14.4" customHeight="1" x14ac:dyDescent="0.3">
      <c r="A1922" s="649">
        <v>4</v>
      </c>
      <c r="B1922" s="650" t="s">
        <v>3038</v>
      </c>
      <c r="C1922" s="650">
        <v>89301048</v>
      </c>
      <c r="D1922" s="729" t="s">
        <v>5235</v>
      </c>
      <c r="E1922" s="730" t="s">
        <v>3393</v>
      </c>
      <c r="F1922" s="650" t="s">
        <v>3363</v>
      </c>
      <c r="G1922" s="650" t="s">
        <v>3419</v>
      </c>
      <c r="H1922" s="650" t="s">
        <v>597</v>
      </c>
      <c r="I1922" s="650" t="s">
        <v>1544</v>
      </c>
      <c r="J1922" s="650" t="s">
        <v>3203</v>
      </c>
      <c r="K1922" s="650" t="s">
        <v>3204</v>
      </c>
      <c r="L1922" s="651">
        <v>156.86000000000001</v>
      </c>
      <c r="M1922" s="651">
        <v>313.72000000000003</v>
      </c>
      <c r="N1922" s="650">
        <v>2</v>
      </c>
      <c r="O1922" s="731">
        <v>2</v>
      </c>
      <c r="P1922" s="651"/>
      <c r="Q1922" s="666">
        <v>0</v>
      </c>
      <c r="R1922" s="650"/>
      <c r="S1922" s="666">
        <v>0</v>
      </c>
      <c r="T1922" s="731"/>
      <c r="U1922" s="689">
        <v>0</v>
      </c>
    </row>
    <row r="1923" spans="1:21" ht="14.4" customHeight="1" x14ac:dyDescent="0.3">
      <c r="A1923" s="649">
        <v>4</v>
      </c>
      <c r="B1923" s="650" t="s">
        <v>3038</v>
      </c>
      <c r="C1923" s="650">
        <v>89301048</v>
      </c>
      <c r="D1923" s="729" t="s">
        <v>5235</v>
      </c>
      <c r="E1923" s="730" t="s">
        <v>3393</v>
      </c>
      <c r="F1923" s="650" t="s">
        <v>3363</v>
      </c>
      <c r="G1923" s="650" t="s">
        <v>3470</v>
      </c>
      <c r="H1923" s="650" t="s">
        <v>1281</v>
      </c>
      <c r="I1923" s="650" t="s">
        <v>1636</v>
      </c>
      <c r="J1923" s="650" t="s">
        <v>1637</v>
      </c>
      <c r="K1923" s="650" t="s">
        <v>3209</v>
      </c>
      <c r="L1923" s="651">
        <v>184.22</v>
      </c>
      <c r="M1923" s="651">
        <v>552.66</v>
      </c>
      <c r="N1923" s="650">
        <v>3</v>
      </c>
      <c r="O1923" s="731">
        <v>3</v>
      </c>
      <c r="P1923" s="651"/>
      <c r="Q1923" s="666">
        <v>0</v>
      </c>
      <c r="R1923" s="650"/>
      <c r="S1923" s="666">
        <v>0</v>
      </c>
      <c r="T1923" s="731"/>
      <c r="U1923" s="689">
        <v>0</v>
      </c>
    </row>
    <row r="1924" spans="1:21" ht="14.4" customHeight="1" x14ac:dyDescent="0.3">
      <c r="A1924" s="649">
        <v>4</v>
      </c>
      <c r="B1924" s="650" t="s">
        <v>3038</v>
      </c>
      <c r="C1924" s="650">
        <v>89301048</v>
      </c>
      <c r="D1924" s="729" t="s">
        <v>5235</v>
      </c>
      <c r="E1924" s="730" t="s">
        <v>3393</v>
      </c>
      <c r="F1924" s="650" t="s">
        <v>3363</v>
      </c>
      <c r="G1924" s="650" t="s">
        <v>3665</v>
      </c>
      <c r="H1924" s="650" t="s">
        <v>597</v>
      </c>
      <c r="I1924" s="650" t="s">
        <v>1540</v>
      </c>
      <c r="J1924" s="650" t="s">
        <v>1541</v>
      </c>
      <c r="K1924" s="650" t="s">
        <v>3666</v>
      </c>
      <c r="L1924" s="651">
        <v>50.27</v>
      </c>
      <c r="M1924" s="651">
        <v>50.27</v>
      </c>
      <c r="N1924" s="650">
        <v>1</v>
      </c>
      <c r="O1924" s="731">
        <v>1</v>
      </c>
      <c r="P1924" s="651">
        <v>50.27</v>
      </c>
      <c r="Q1924" s="666">
        <v>1</v>
      </c>
      <c r="R1924" s="650">
        <v>1</v>
      </c>
      <c r="S1924" s="666">
        <v>1</v>
      </c>
      <c r="T1924" s="731">
        <v>1</v>
      </c>
      <c r="U1924" s="689">
        <v>1</v>
      </c>
    </row>
    <row r="1925" spans="1:21" ht="14.4" customHeight="1" x14ac:dyDescent="0.3">
      <c r="A1925" s="649">
        <v>4</v>
      </c>
      <c r="B1925" s="650" t="s">
        <v>3038</v>
      </c>
      <c r="C1925" s="650">
        <v>89301048</v>
      </c>
      <c r="D1925" s="729" t="s">
        <v>5235</v>
      </c>
      <c r="E1925" s="730" t="s">
        <v>3393</v>
      </c>
      <c r="F1925" s="650" t="s">
        <v>3363</v>
      </c>
      <c r="G1925" s="650" t="s">
        <v>3579</v>
      </c>
      <c r="H1925" s="650" t="s">
        <v>597</v>
      </c>
      <c r="I1925" s="650" t="s">
        <v>933</v>
      </c>
      <c r="J1925" s="650" t="s">
        <v>934</v>
      </c>
      <c r="K1925" s="650" t="s">
        <v>4181</v>
      </c>
      <c r="L1925" s="651">
        <v>0</v>
      </c>
      <c r="M1925" s="651">
        <v>0</v>
      </c>
      <c r="N1925" s="650">
        <v>3</v>
      </c>
      <c r="O1925" s="731">
        <v>2.5</v>
      </c>
      <c r="P1925" s="651">
        <v>0</v>
      </c>
      <c r="Q1925" s="666"/>
      <c r="R1925" s="650">
        <v>3</v>
      </c>
      <c r="S1925" s="666">
        <v>1</v>
      </c>
      <c r="T1925" s="731">
        <v>2.5</v>
      </c>
      <c r="U1925" s="689">
        <v>1</v>
      </c>
    </row>
    <row r="1926" spans="1:21" ht="14.4" customHeight="1" x14ac:dyDescent="0.3">
      <c r="A1926" s="649">
        <v>4</v>
      </c>
      <c r="B1926" s="650" t="s">
        <v>3038</v>
      </c>
      <c r="C1926" s="650">
        <v>89301048</v>
      </c>
      <c r="D1926" s="729" t="s">
        <v>5235</v>
      </c>
      <c r="E1926" s="730" t="s">
        <v>3393</v>
      </c>
      <c r="F1926" s="650" t="s">
        <v>3363</v>
      </c>
      <c r="G1926" s="650" t="s">
        <v>3612</v>
      </c>
      <c r="H1926" s="650" t="s">
        <v>1281</v>
      </c>
      <c r="I1926" s="650" t="s">
        <v>1659</v>
      </c>
      <c r="J1926" s="650" t="s">
        <v>1660</v>
      </c>
      <c r="K1926" s="650" t="s">
        <v>1661</v>
      </c>
      <c r="L1926" s="651">
        <v>154.01</v>
      </c>
      <c r="M1926" s="651">
        <v>154.01</v>
      </c>
      <c r="N1926" s="650">
        <v>1</v>
      </c>
      <c r="O1926" s="731">
        <v>1</v>
      </c>
      <c r="P1926" s="651">
        <v>154.01</v>
      </c>
      <c r="Q1926" s="666">
        <v>1</v>
      </c>
      <c r="R1926" s="650">
        <v>1</v>
      </c>
      <c r="S1926" s="666">
        <v>1</v>
      </c>
      <c r="T1926" s="731">
        <v>1</v>
      </c>
      <c r="U1926" s="689">
        <v>1</v>
      </c>
    </row>
    <row r="1927" spans="1:21" ht="14.4" customHeight="1" x14ac:dyDescent="0.3">
      <c r="A1927" s="649">
        <v>4</v>
      </c>
      <c r="B1927" s="650" t="s">
        <v>3038</v>
      </c>
      <c r="C1927" s="650">
        <v>89301048</v>
      </c>
      <c r="D1927" s="729" t="s">
        <v>5235</v>
      </c>
      <c r="E1927" s="730" t="s">
        <v>3393</v>
      </c>
      <c r="F1927" s="650" t="s">
        <v>3363</v>
      </c>
      <c r="G1927" s="650" t="s">
        <v>4656</v>
      </c>
      <c r="H1927" s="650" t="s">
        <v>597</v>
      </c>
      <c r="I1927" s="650" t="s">
        <v>2357</v>
      </c>
      <c r="J1927" s="650" t="s">
        <v>2358</v>
      </c>
      <c r="K1927" s="650" t="s">
        <v>4657</v>
      </c>
      <c r="L1927" s="651">
        <v>38.65</v>
      </c>
      <c r="M1927" s="651">
        <v>154.6</v>
      </c>
      <c r="N1927" s="650">
        <v>4</v>
      </c>
      <c r="O1927" s="731">
        <v>4</v>
      </c>
      <c r="P1927" s="651">
        <v>77.3</v>
      </c>
      <c r="Q1927" s="666">
        <v>0.5</v>
      </c>
      <c r="R1927" s="650">
        <v>2</v>
      </c>
      <c r="S1927" s="666">
        <v>0.5</v>
      </c>
      <c r="T1927" s="731">
        <v>2</v>
      </c>
      <c r="U1927" s="689">
        <v>0.5</v>
      </c>
    </row>
    <row r="1928" spans="1:21" ht="14.4" customHeight="1" x14ac:dyDescent="0.3">
      <c r="A1928" s="649">
        <v>4</v>
      </c>
      <c r="B1928" s="650" t="s">
        <v>3038</v>
      </c>
      <c r="C1928" s="650">
        <v>89301048</v>
      </c>
      <c r="D1928" s="729" t="s">
        <v>5235</v>
      </c>
      <c r="E1928" s="730" t="s">
        <v>3393</v>
      </c>
      <c r="F1928" s="650" t="s">
        <v>3363</v>
      </c>
      <c r="G1928" s="650" t="s">
        <v>4586</v>
      </c>
      <c r="H1928" s="650" t="s">
        <v>1281</v>
      </c>
      <c r="I1928" s="650" t="s">
        <v>5217</v>
      </c>
      <c r="J1928" s="650" t="s">
        <v>1357</v>
      </c>
      <c r="K1928" s="650" t="s">
        <v>5218</v>
      </c>
      <c r="L1928" s="651">
        <v>106.31</v>
      </c>
      <c r="M1928" s="651">
        <v>106.31</v>
      </c>
      <c r="N1928" s="650">
        <v>1</v>
      </c>
      <c r="O1928" s="731">
        <v>1</v>
      </c>
      <c r="P1928" s="651">
        <v>106.31</v>
      </c>
      <c r="Q1928" s="666">
        <v>1</v>
      </c>
      <c r="R1928" s="650">
        <v>1</v>
      </c>
      <c r="S1928" s="666">
        <v>1</v>
      </c>
      <c r="T1928" s="731">
        <v>1</v>
      </c>
      <c r="U1928" s="689">
        <v>1</v>
      </c>
    </row>
    <row r="1929" spans="1:21" ht="14.4" customHeight="1" x14ac:dyDescent="0.3">
      <c r="A1929" s="649">
        <v>4</v>
      </c>
      <c r="B1929" s="650" t="s">
        <v>3038</v>
      </c>
      <c r="C1929" s="650">
        <v>89301048</v>
      </c>
      <c r="D1929" s="729" t="s">
        <v>5235</v>
      </c>
      <c r="E1929" s="730" t="s">
        <v>3393</v>
      </c>
      <c r="F1929" s="650" t="s">
        <v>3363</v>
      </c>
      <c r="G1929" s="650" t="s">
        <v>3440</v>
      </c>
      <c r="H1929" s="650" t="s">
        <v>1281</v>
      </c>
      <c r="I1929" s="650" t="s">
        <v>1448</v>
      </c>
      <c r="J1929" s="650" t="s">
        <v>1319</v>
      </c>
      <c r="K1929" s="650" t="s">
        <v>1449</v>
      </c>
      <c r="L1929" s="651">
        <v>625.29</v>
      </c>
      <c r="M1929" s="651">
        <v>625.29</v>
      </c>
      <c r="N1929" s="650">
        <v>1</v>
      </c>
      <c r="O1929" s="731">
        <v>1</v>
      </c>
      <c r="P1929" s="651"/>
      <c r="Q1929" s="666">
        <v>0</v>
      </c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4</v>
      </c>
      <c r="B1930" s="650" t="s">
        <v>3038</v>
      </c>
      <c r="C1930" s="650">
        <v>89301048</v>
      </c>
      <c r="D1930" s="729" t="s">
        <v>5235</v>
      </c>
      <c r="E1930" s="730" t="s">
        <v>3393</v>
      </c>
      <c r="F1930" s="650" t="s">
        <v>3363</v>
      </c>
      <c r="G1930" s="650" t="s">
        <v>3440</v>
      </c>
      <c r="H1930" s="650" t="s">
        <v>1281</v>
      </c>
      <c r="I1930" s="650" t="s">
        <v>2242</v>
      </c>
      <c r="J1930" s="650" t="s">
        <v>2243</v>
      </c>
      <c r="K1930" s="650" t="s">
        <v>1320</v>
      </c>
      <c r="L1930" s="651">
        <v>1749.69</v>
      </c>
      <c r="M1930" s="651">
        <v>1749.69</v>
      </c>
      <c r="N1930" s="650">
        <v>1</v>
      </c>
      <c r="O1930" s="731">
        <v>1</v>
      </c>
      <c r="P1930" s="651"/>
      <c r="Q1930" s="666">
        <v>0</v>
      </c>
      <c r="R1930" s="650"/>
      <c r="S1930" s="666">
        <v>0</v>
      </c>
      <c r="T1930" s="731"/>
      <c r="U1930" s="689">
        <v>0</v>
      </c>
    </row>
    <row r="1931" spans="1:21" ht="14.4" customHeight="1" x14ac:dyDescent="0.3">
      <c r="A1931" s="649">
        <v>4</v>
      </c>
      <c r="B1931" s="650" t="s">
        <v>3038</v>
      </c>
      <c r="C1931" s="650">
        <v>89301048</v>
      </c>
      <c r="D1931" s="729" t="s">
        <v>5235</v>
      </c>
      <c r="E1931" s="730" t="s">
        <v>3393</v>
      </c>
      <c r="F1931" s="650" t="s">
        <v>3363</v>
      </c>
      <c r="G1931" s="650" t="s">
        <v>4509</v>
      </c>
      <c r="H1931" s="650" t="s">
        <v>597</v>
      </c>
      <c r="I1931" s="650" t="s">
        <v>5213</v>
      </c>
      <c r="J1931" s="650" t="s">
        <v>2020</v>
      </c>
      <c r="K1931" s="650" t="s">
        <v>5214</v>
      </c>
      <c r="L1931" s="651">
        <v>28.74</v>
      </c>
      <c r="M1931" s="651">
        <v>28.74</v>
      </c>
      <c r="N1931" s="650">
        <v>1</v>
      </c>
      <c r="O1931" s="731">
        <v>0.5</v>
      </c>
      <c r="P1931" s="651">
        <v>28.74</v>
      </c>
      <c r="Q1931" s="666">
        <v>1</v>
      </c>
      <c r="R1931" s="650">
        <v>1</v>
      </c>
      <c r="S1931" s="666">
        <v>1</v>
      </c>
      <c r="T1931" s="731">
        <v>0.5</v>
      </c>
      <c r="U1931" s="689">
        <v>1</v>
      </c>
    </row>
    <row r="1932" spans="1:21" ht="14.4" customHeight="1" x14ac:dyDescent="0.3">
      <c r="A1932" s="649">
        <v>4</v>
      </c>
      <c r="B1932" s="650" t="s">
        <v>3038</v>
      </c>
      <c r="C1932" s="650">
        <v>89301048</v>
      </c>
      <c r="D1932" s="729" t="s">
        <v>5235</v>
      </c>
      <c r="E1932" s="730" t="s">
        <v>3393</v>
      </c>
      <c r="F1932" s="650" t="s">
        <v>3363</v>
      </c>
      <c r="G1932" s="650" t="s">
        <v>3570</v>
      </c>
      <c r="H1932" s="650" t="s">
        <v>597</v>
      </c>
      <c r="I1932" s="650" t="s">
        <v>1854</v>
      </c>
      <c r="J1932" s="650" t="s">
        <v>1855</v>
      </c>
      <c r="K1932" s="650" t="s">
        <v>4935</v>
      </c>
      <c r="L1932" s="651">
        <v>112.13</v>
      </c>
      <c r="M1932" s="651">
        <v>112.13</v>
      </c>
      <c r="N1932" s="650">
        <v>1</v>
      </c>
      <c r="O1932" s="731">
        <v>0.5</v>
      </c>
      <c r="P1932" s="651"/>
      <c r="Q1932" s="666">
        <v>0</v>
      </c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4</v>
      </c>
      <c r="B1933" s="650" t="s">
        <v>3038</v>
      </c>
      <c r="C1933" s="650">
        <v>89301048</v>
      </c>
      <c r="D1933" s="729" t="s">
        <v>5235</v>
      </c>
      <c r="E1933" s="730" t="s">
        <v>3393</v>
      </c>
      <c r="F1933" s="650" t="s">
        <v>3363</v>
      </c>
      <c r="G1933" s="650" t="s">
        <v>3480</v>
      </c>
      <c r="H1933" s="650" t="s">
        <v>597</v>
      </c>
      <c r="I1933" s="650" t="s">
        <v>808</v>
      </c>
      <c r="J1933" s="650" t="s">
        <v>3481</v>
      </c>
      <c r="K1933" s="650" t="s">
        <v>3482</v>
      </c>
      <c r="L1933" s="651">
        <v>0</v>
      </c>
      <c r="M1933" s="651">
        <v>0</v>
      </c>
      <c r="N1933" s="650">
        <v>1</v>
      </c>
      <c r="O1933" s="731">
        <v>1</v>
      </c>
      <c r="P1933" s="651"/>
      <c r="Q1933" s="666"/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4</v>
      </c>
      <c r="B1934" s="650" t="s">
        <v>3038</v>
      </c>
      <c r="C1934" s="650">
        <v>89301048</v>
      </c>
      <c r="D1934" s="729" t="s">
        <v>5235</v>
      </c>
      <c r="E1934" s="730" t="s">
        <v>3393</v>
      </c>
      <c r="F1934" s="650" t="s">
        <v>3363</v>
      </c>
      <c r="G1934" s="650" t="s">
        <v>3438</v>
      </c>
      <c r="H1934" s="650" t="s">
        <v>597</v>
      </c>
      <c r="I1934" s="650" t="s">
        <v>2365</v>
      </c>
      <c r="J1934" s="650" t="s">
        <v>1633</v>
      </c>
      <c r="K1934" s="650" t="s">
        <v>3439</v>
      </c>
      <c r="L1934" s="651">
        <v>194.73</v>
      </c>
      <c r="M1934" s="651">
        <v>389.46</v>
      </c>
      <c r="N1934" s="650">
        <v>2</v>
      </c>
      <c r="O1934" s="731">
        <v>1.5</v>
      </c>
      <c r="P1934" s="651">
        <v>194.73</v>
      </c>
      <c r="Q1934" s="666">
        <v>0.5</v>
      </c>
      <c r="R1934" s="650">
        <v>1</v>
      </c>
      <c r="S1934" s="666">
        <v>0.5</v>
      </c>
      <c r="T1934" s="731">
        <v>1</v>
      </c>
      <c r="U1934" s="689">
        <v>0.66666666666666663</v>
      </c>
    </row>
    <row r="1935" spans="1:21" ht="14.4" customHeight="1" x14ac:dyDescent="0.3">
      <c r="A1935" s="649">
        <v>4</v>
      </c>
      <c r="B1935" s="650" t="s">
        <v>3038</v>
      </c>
      <c r="C1935" s="650">
        <v>89301048</v>
      </c>
      <c r="D1935" s="729" t="s">
        <v>5235</v>
      </c>
      <c r="E1935" s="730" t="s">
        <v>3412</v>
      </c>
      <c r="F1935" s="650" t="s">
        <v>3363</v>
      </c>
      <c r="G1935" s="650" t="s">
        <v>3419</v>
      </c>
      <c r="H1935" s="650" t="s">
        <v>597</v>
      </c>
      <c r="I1935" s="650" t="s">
        <v>1544</v>
      </c>
      <c r="J1935" s="650" t="s">
        <v>3203</v>
      </c>
      <c r="K1935" s="650" t="s">
        <v>3204</v>
      </c>
      <c r="L1935" s="651">
        <v>333.31</v>
      </c>
      <c r="M1935" s="651">
        <v>1999.8600000000001</v>
      </c>
      <c r="N1935" s="650">
        <v>6</v>
      </c>
      <c r="O1935" s="731">
        <v>3.5</v>
      </c>
      <c r="P1935" s="651">
        <v>1333.24</v>
      </c>
      <c r="Q1935" s="666">
        <v>0.66666666666666663</v>
      </c>
      <c r="R1935" s="650">
        <v>4</v>
      </c>
      <c r="S1935" s="666">
        <v>0.66666666666666663</v>
      </c>
      <c r="T1935" s="731">
        <v>2.5</v>
      </c>
      <c r="U1935" s="689">
        <v>0.7142857142857143</v>
      </c>
    </row>
    <row r="1936" spans="1:21" ht="14.4" customHeight="1" x14ac:dyDescent="0.3">
      <c r="A1936" s="649">
        <v>4</v>
      </c>
      <c r="B1936" s="650" t="s">
        <v>3038</v>
      </c>
      <c r="C1936" s="650">
        <v>89301048</v>
      </c>
      <c r="D1936" s="729" t="s">
        <v>5235</v>
      </c>
      <c r="E1936" s="730" t="s">
        <v>3412</v>
      </c>
      <c r="F1936" s="650" t="s">
        <v>3363</v>
      </c>
      <c r="G1936" s="650" t="s">
        <v>3419</v>
      </c>
      <c r="H1936" s="650" t="s">
        <v>597</v>
      </c>
      <c r="I1936" s="650" t="s">
        <v>2376</v>
      </c>
      <c r="J1936" s="650" t="s">
        <v>3290</v>
      </c>
      <c r="K1936" s="650" t="s">
        <v>3291</v>
      </c>
      <c r="L1936" s="651">
        <v>151.61000000000001</v>
      </c>
      <c r="M1936" s="651">
        <v>151.61000000000001</v>
      </c>
      <c r="N1936" s="650">
        <v>1</v>
      </c>
      <c r="O1936" s="731">
        <v>0.5</v>
      </c>
      <c r="P1936" s="651">
        <v>151.61000000000001</v>
      </c>
      <c r="Q1936" s="666">
        <v>1</v>
      </c>
      <c r="R1936" s="650">
        <v>1</v>
      </c>
      <c r="S1936" s="666">
        <v>1</v>
      </c>
      <c r="T1936" s="731">
        <v>0.5</v>
      </c>
      <c r="U1936" s="689">
        <v>1</v>
      </c>
    </row>
    <row r="1937" spans="1:21" ht="14.4" customHeight="1" x14ac:dyDescent="0.3">
      <c r="A1937" s="649">
        <v>4</v>
      </c>
      <c r="B1937" s="650" t="s">
        <v>3038</v>
      </c>
      <c r="C1937" s="650">
        <v>89301048</v>
      </c>
      <c r="D1937" s="729" t="s">
        <v>5235</v>
      </c>
      <c r="E1937" s="730" t="s">
        <v>3412</v>
      </c>
      <c r="F1937" s="650" t="s">
        <v>3363</v>
      </c>
      <c r="G1937" s="650" t="s">
        <v>3555</v>
      </c>
      <c r="H1937" s="650" t="s">
        <v>597</v>
      </c>
      <c r="I1937" s="650" t="s">
        <v>867</v>
      </c>
      <c r="J1937" s="650" t="s">
        <v>3557</v>
      </c>
      <c r="K1937" s="650" t="s">
        <v>2706</v>
      </c>
      <c r="L1937" s="651">
        <v>0</v>
      </c>
      <c r="M1937" s="651">
        <v>0</v>
      </c>
      <c r="N1937" s="650">
        <v>1</v>
      </c>
      <c r="O1937" s="731">
        <v>0.5</v>
      </c>
      <c r="P1937" s="651"/>
      <c r="Q1937" s="666"/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4</v>
      </c>
      <c r="B1938" s="650" t="s">
        <v>3038</v>
      </c>
      <c r="C1938" s="650">
        <v>89301048</v>
      </c>
      <c r="D1938" s="729" t="s">
        <v>5235</v>
      </c>
      <c r="E1938" s="730" t="s">
        <v>3412</v>
      </c>
      <c r="F1938" s="650" t="s">
        <v>3363</v>
      </c>
      <c r="G1938" s="650" t="s">
        <v>3470</v>
      </c>
      <c r="H1938" s="650" t="s">
        <v>1281</v>
      </c>
      <c r="I1938" s="650" t="s">
        <v>1636</v>
      </c>
      <c r="J1938" s="650" t="s">
        <v>1637</v>
      </c>
      <c r="K1938" s="650" t="s">
        <v>3209</v>
      </c>
      <c r="L1938" s="651">
        <v>184.22</v>
      </c>
      <c r="M1938" s="651">
        <v>184.22</v>
      </c>
      <c r="N1938" s="650">
        <v>1</v>
      </c>
      <c r="O1938" s="731">
        <v>1</v>
      </c>
      <c r="P1938" s="651">
        <v>184.22</v>
      </c>
      <c r="Q1938" s="666">
        <v>1</v>
      </c>
      <c r="R1938" s="650">
        <v>1</v>
      </c>
      <c r="S1938" s="666">
        <v>1</v>
      </c>
      <c r="T1938" s="731">
        <v>1</v>
      </c>
      <c r="U1938" s="689">
        <v>1</v>
      </c>
    </row>
    <row r="1939" spans="1:21" ht="14.4" customHeight="1" x14ac:dyDescent="0.3">
      <c r="A1939" s="649">
        <v>4</v>
      </c>
      <c r="B1939" s="650" t="s">
        <v>3038</v>
      </c>
      <c r="C1939" s="650">
        <v>89301048</v>
      </c>
      <c r="D1939" s="729" t="s">
        <v>5235</v>
      </c>
      <c r="E1939" s="730" t="s">
        <v>3412</v>
      </c>
      <c r="F1939" s="650" t="s">
        <v>3363</v>
      </c>
      <c r="G1939" s="650" t="s">
        <v>5219</v>
      </c>
      <c r="H1939" s="650" t="s">
        <v>597</v>
      </c>
      <c r="I1939" s="650" t="s">
        <v>2494</v>
      </c>
      <c r="J1939" s="650" t="s">
        <v>5220</v>
      </c>
      <c r="K1939" s="650" t="s">
        <v>5221</v>
      </c>
      <c r="L1939" s="651">
        <v>25.8</v>
      </c>
      <c r="M1939" s="651">
        <v>51.6</v>
      </c>
      <c r="N1939" s="650">
        <v>2</v>
      </c>
      <c r="O1939" s="731">
        <v>0.5</v>
      </c>
      <c r="P1939" s="651"/>
      <c r="Q1939" s="666">
        <v>0</v>
      </c>
      <c r="R1939" s="650"/>
      <c r="S1939" s="666">
        <v>0</v>
      </c>
      <c r="T1939" s="731"/>
      <c r="U1939" s="689">
        <v>0</v>
      </c>
    </row>
    <row r="1940" spans="1:21" ht="14.4" customHeight="1" x14ac:dyDescent="0.3">
      <c r="A1940" s="649">
        <v>4</v>
      </c>
      <c r="B1940" s="650" t="s">
        <v>3038</v>
      </c>
      <c r="C1940" s="650">
        <v>89301048</v>
      </c>
      <c r="D1940" s="729" t="s">
        <v>5235</v>
      </c>
      <c r="E1940" s="730" t="s">
        <v>3412</v>
      </c>
      <c r="F1940" s="650" t="s">
        <v>3363</v>
      </c>
      <c r="G1940" s="650" t="s">
        <v>5222</v>
      </c>
      <c r="H1940" s="650" t="s">
        <v>1281</v>
      </c>
      <c r="I1940" s="650" t="s">
        <v>5223</v>
      </c>
      <c r="J1940" s="650" t="s">
        <v>3244</v>
      </c>
      <c r="K1940" s="650" t="s">
        <v>5224</v>
      </c>
      <c r="L1940" s="651">
        <v>887.05</v>
      </c>
      <c r="M1940" s="651">
        <v>887.05</v>
      </c>
      <c r="N1940" s="650">
        <v>1</v>
      </c>
      <c r="O1940" s="731">
        <v>0.5</v>
      </c>
      <c r="P1940" s="651"/>
      <c r="Q1940" s="666">
        <v>0</v>
      </c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4</v>
      </c>
      <c r="B1941" s="650" t="s">
        <v>3038</v>
      </c>
      <c r="C1941" s="650">
        <v>89301048</v>
      </c>
      <c r="D1941" s="729" t="s">
        <v>5235</v>
      </c>
      <c r="E1941" s="730" t="s">
        <v>3412</v>
      </c>
      <c r="F1941" s="650" t="s">
        <v>3363</v>
      </c>
      <c r="G1941" s="650" t="s">
        <v>3665</v>
      </c>
      <c r="H1941" s="650" t="s">
        <v>597</v>
      </c>
      <c r="I1941" s="650" t="s">
        <v>1540</v>
      </c>
      <c r="J1941" s="650" t="s">
        <v>1541</v>
      </c>
      <c r="K1941" s="650" t="s">
        <v>3666</v>
      </c>
      <c r="L1941" s="651">
        <v>50.27</v>
      </c>
      <c r="M1941" s="651">
        <v>50.27</v>
      </c>
      <c r="N1941" s="650">
        <v>1</v>
      </c>
      <c r="O1941" s="731">
        <v>1</v>
      </c>
      <c r="P1941" s="651"/>
      <c r="Q1941" s="666">
        <v>0</v>
      </c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4</v>
      </c>
      <c r="B1942" s="650" t="s">
        <v>3038</v>
      </c>
      <c r="C1942" s="650">
        <v>89301048</v>
      </c>
      <c r="D1942" s="729" t="s">
        <v>5235</v>
      </c>
      <c r="E1942" s="730" t="s">
        <v>3412</v>
      </c>
      <c r="F1942" s="650" t="s">
        <v>3363</v>
      </c>
      <c r="G1942" s="650" t="s">
        <v>3579</v>
      </c>
      <c r="H1942" s="650" t="s">
        <v>597</v>
      </c>
      <c r="I1942" s="650" t="s">
        <v>933</v>
      </c>
      <c r="J1942" s="650" t="s">
        <v>934</v>
      </c>
      <c r="K1942" s="650" t="s">
        <v>4181</v>
      </c>
      <c r="L1942" s="651">
        <v>0</v>
      </c>
      <c r="M1942" s="651">
        <v>0</v>
      </c>
      <c r="N1942" s="650">
        <v>1</v>
      </c>
      <c r="O1942" s="731">
        <v>1</v>
      </c>
      <c r="P1942" s="651">
        <v>0</v>
      </c>
      <c r="Q1942" s="666"/>
      <c r="R1942" s="650">
        <v>1</v>
      </c>
      <c r="S1942" s="666">
        <v>1</v>
      </c>
      <c r="T1942" s="731">
        <v>1</v>
      </c>
      <c r="U1942" s="689">
        <v>1</v>
      </c>
    </row>
    <row r="1943" spans="1:21" ht="14.4" customHeight="1" x14ac:dyDescent="0.3">
      <c r="A1943" s="649">
        <v>4</v>
      </c>
      <c r="B1943" s="650" t="s">
        <v>3038</v>
      </c>
      <c r="C1943" s="650">
        <v>89301048</v>
      </c>
      <c r="D1943" s="729" t="s">
        <v>5235</v>
      </c>
      <c r="E1943" s="730" t="s">
        <v>3412</v>
      </c>
      <c r="F1943" s="650" t="s">
        <v>3363</v>
      </c>
      <c r="G1943" s="650" t="s">
        <v>3579</v>
      </c>
      <c r="H1943" s="650" t="s">
        <v>597</v>
      </c>
      <c r="I1943" s="650" t="s">
        <v>3580</v>
      </c>
      <c r="J1943" s="650" t="s">
        <v>934</v>
      </c>
      <c r="K1943" s="650" t="s">
        <v>3581</v>
      </c>
      <c r="L1943" s="651">
        <v>0</v>
      </c>
      <c r="M1943" s="651">
        <v>0</v>
      </c>
      <c r="N1943" s="650">
        <v>8</v>
      </c>
      <c r="O1943" s="731">
        <v>6.5</v>
      </c>
      <c r="P1943" s="651">
        <v>0</v>
      </c>
      <c r="Q1943" s="666"/>
      <c r="R1943" s="650">
        <v>4</v>
      </c>
      <c r="S1943" s="666">
        <v>0.5</v>
      </c>
      <c r="T1943" s="731">
        <v>3</v>
      </c>
      <c r="U1943" s="689">
        <v>0.46153846153846156</v>
      </c>
    </row>
    <row r="1944" spans="1:21" ht="14.4" customHeight="1" x14ac:dyDescent="0.3">
      <c r="A1944" s="649">
        <v>4</v>
      </c>
      <c r="B1944" s="650" t="s">
        <v>3038</v>
      </c>
      <c r="C1944" s="650">
        <v>89301048</v>
      </c>
      <c r="D1944" s="729" t="s">
        <v>5235</v>
      </c>
      <c r="E1944" s="730" t="s">
        <v>3412</v>
      </c>
      <c r="F1944" s="650" t="s">
        <v>3363</v>
      </c>
      <c r="G1944" s="650" t="s">
        <v>3579</v>
      </c>
      <c r="H1944" s="650" t="s">
        <v>597</v>
      </c>
      <c r="I1944" s="650" t="s">
        <v>3605</v>
      </c>
      <c r="J1944" s="650" t="s">
        <v>934</v>
      </c>
      <c r="K1944" s="650" t="s">
        <v>3606</v>
      </c>
      <c r="L1944" s="651">
        <v>0</v>
      </c>
      <c r="M1944" s="651">
        <v>0</v>
      </c>
      <c r="N1944" s="650">
        <v>2</v>
      </c>
      <c r="O1944" s="731">
        <v>1.5</v>
      </c>
      <c r="P1944" s="651">
        <v>0</v>
      </c>
      <c r="Q1944" s="666"/>
      <c r="R1944" s="650">
        <v>2</v>
      </c>
      <c r="S1944" s="666">
        <v>1</v>
      </c>
      <c r="T1944" s="731">
        <v>1.5</v>
      </c>
      <c r="U1944" s="689">
        <v>1</v>
      </c>
    </row>
    <row r="1945" spans="1:21" ht="14.4" customHeight="1" x14ac:dyDescent="0.3">
      <c r="A1945" s="649">
        <v>4</v>
      </c>
      <c r="B1945" s="650" t="s">
        <v>3038</v>
      </c>
      <c r="C1945" s="650">
        <v>89301048</v>
      </c>
      <c r="D1945" s="729" t="s">
        <v>5235</v>
      </c>
      <c r="E1945" s="730" t="s">
        <v>3412</v>
      </c>
      <c r="F1945" s="650" t="s">
        <v>3363</v>
      </c>
      <c r="G1945" s="650" t="s">
        <v>4656</v>
      </c>
      <c r="H1945" s="650" t="s">
        <v>597</v>
      </c>
      <c r="I1945" s="650" t="s">
        <v>2357</v>
      </c>
      <c r="J1945" s="650" t="s">
        <v>2358</v>
      </c>
      <c r="K1945" s="650" t="s">
        <v>4657</v>
      </c>
      <c r="L1945" s="651">
        <v>38.65</v>
      </c>
      <c r="M1945" s="651">
        <v>270.54999999999995</v>
      </c>
      <c r="N1945" s="650">
        <v>7</v>
      </c>
      <c r="O1945" s="731">
        <v>5</v>
      </c>
      <c r="P1945" s="651">
        <v>154.6</v>
      </c>
      <c r="Q1945" s="666">
        <v>0.57142857142857151</v>
      </c>
      <c r="R1945" s="650">
        <v>4</v>
      </c>
      <c r="S1945" s="666">
        <v>0.5714285714285714</v>
      </c>
      <c r="T1945" s="731">
        <v>3</v>
      </c>
      <c r="U1945" s="689">
        <v>0.6</v>
      </c>
    </row>
    <row r="1946" spans="1:21" ht="14.4" customHeight="1" x14ac:dyDescent="0.3">
      <c r="A1946" s="649">
        <v>4</v>
      </c>
      <c r="B1946" s="650" t="s">
        <v>3038</v>
      </c>
      <c r="C1946" s="650">
        <v>89301048</v>
      </c>
      <c r="D1946" s="729" t="s">
        <v>5235</v>
      </c>
      <c r="E1946" s="730" t="s">
        <v>3412</v>
      </c>
      <c r="F1946" s="650" t="s">
        <v>3363</v>
      </c>
      <c r="G1946" s="650" t="s">
        <v>3483</v>
      </c>
      <c r="H1946" s="650" t="s">
        <v>597</v>
      </c>
      <c r="I1946" s="650" t="s">
        <v>3484</v>
      </c>
      <c r="J1946" s="650" t="s">
        <v>3485</v>
      </c>
      <c r="K1946" s="650" t="s">
        <v>3234</v>
      </c>
      <c r="L1946" s="651">
        <v>0</v>
      </c>
      <c r="M1946" s="651">
        <v>0</v>
      </c>
      <c r="N1946" s="650">
        <v>2</v>
      </c>
      <c r="O1946" s="731">
        <v>1.5</v>
      </c>
      <c r="P1946" s="651">
        <v>0</v>
      </c>
      <c r="Q1946" s="666"/>
      <c r="R1946" s="650">
        <v>1</v>
      </c>
      <c r="S1946" s="666">
        <v>0.5</v>
      </c>
      <c r="T1946" s="731">
        <v>0.5</v>
      </c>
      <c r="U1946" s="689">
        <v>0.33333333333333331</v>
      </c>
    </row>
    <row r="1947" spans="1:21" ht="14.4" customHeight="1" x14ac:dyDescent="0.3">
      <c r="A1947" s="649">
        <v>4</v>
      </c>
      <c r="B1947" s="650" t="s">
        <v>3038</v>
      </c>
      <c r="C1947" s="650">
        <v>89301048</v>
      </c>
      <c r="D1947" s="729" t="s">
        <v>5235</v>
      </c>
      <c r="E1947" s="730" t="s">
        <v>3412</v>
      </c>
      <c r="F1947" s="650" t="s">
        <v>3363</v>
      </c>
      <c r="G1947" s="650" t="s">
        <v>3483</v>
      </c>
      <c r="H1947" s="650" t="s">
        <v>597</v>
      </c>
      <c r="I1947" s="650" t="s">
        <v>3755</v>
      </c>
      <c r="J1947" s="650" t="s">
        <v>3485</v>
      </c>
      <c r="K1947" s="650" t="s">
        <v>3756</v>
      </c>
      <c r="L1947" s="651">
        <v>34.31</v>
      </c>
      <c r="M1947" s="651">
        <v>34.31</v>
      </c>
      <c r="N1947" s="650">
        <v>1</v>
      </c>
      <c r="O1947" s="731">
        <v>1</v>
      </c>
      <c r="P1947" s="651">
        <v>34.31</v>
      </c>
      <c r="Q1947" s="666">
        <v>1</v>
      </c>
      <c r="R1947" s="650">
        <v>1</v>
      </c>
      <c r="S1947" s="666">
        <v>1</v>
      </c>
      <c r="T1947" s="731">
        <v>1</v>
      </c>
      <c r="U1947" s="689">
        <v>1</v>
      </c>
    </row>
    <row r="1948" spans="1:21" ht="14.4" customHeight="1" x14ac:dyDescent="0.3">
      <c r="A1948" s="649">
        <v>4</v>
      </c>
      <c r="B1948" s="650" t="s">
        <v>3038</v>
      </c>
      <c r="C1948" s="650">
        <v>89301048</v>
      </c>
      <c r="D1948" s="729" t="s">
        <v>5235</v>
      </c>
      <c r="E1948" s="730" t="s">
        <v>3412</v>
      </c>
      <c r="F1948" s="650" t="s">
        <v>3363</v>
      </c>
      <c r="G1948" s="650" t="s">
        <v>3440</v>
      </c>
      <c r="H1948" s="650" t="s">
        <v>1281</v>
      </c>
      <c r="I1948" s="650" t="s">
        <v>1448</v>
      </c>
      <c r="J1948" s="650" t="s">
        <v>1319</v>
      </c>
      <c r="K1948" s="650" t="s">
        <v>1449</v>
      </c>
      <c r="L1948" s="651">
        <v>625.29</v>
      </c>
      <c r="M1948" s="651">
        <v>1875.87</v>
      </c>
      <c r="N1948" s="650">
        <v>3</v>
      </c>
      <c r="O1948" s="731">
        <v>1.5</v>
      </c>
      <c r="P1948" s="651">
        <v>625.29</v>
      </c>
      <c r="Q1948" s="666">
        <v>0.33333333333333331</v>
      </c>
      <c r="R1948" s="650">
        <v>1</v>
      </c>
      <c r="S1948" s="666">
        <v>0.33333333333333331</v>
      </c>
      <c r="T1948" s="731">
        <v>0.5</v>
      </c>
      <c r="U1948" s="689">
        <v>0.33333333333333331</v>
      </c>
    </row>
    <row r="1949" spans="1:21" ht="14.4" customHeight="1" x14ac:dyDescent="0.3">
      <c r="A1949" s="649">
        <v>4</v>
      </c>
      <c r="B1949" s="650" t="s">
        <v>3038</v>
      </c>
      <c r="C1949" s="650">
        <v>89301048</v>
      </c>
      <c r="D1949" s="729" t="s">
        <v>5235</v>
      </c>
      <c r="E1949" s="730" t="s">
        <v>3412</v>
      </c>
      <c r="F1949" s="650" t="s">
        <v>3363</v>
      </c>
      <c r="G1949" s="650" t="s">
        <v>3440</v>
      </c>
      <c r="H1949" s="650" t="s">
        <v>1281</v>
      </c>
      <c r="I1949" s="650" t="s">
        <v>3586</v>
      </c>
      <c r="J1949" s="650" t="s">
        <v>1319</v>
      </c>
      <c r="K1949" s="650" t="s">
        <v>3587</v>
      </c>
      <c r="L1949" s="651">
        <v>187.59</v>
      </c>
      <c r="M1949" s="651">
        <v>187.59</v>
      </c>
      <c r="N1949" s="650">
        <v>1</v>
      </c>
      <c r="O1949" s="731">
        <v>1</v>
      </c>
      <c r="P1949" s="651">
        <v>187.59</v>
      </c>
      <c r="Q1949" s="666">
        <v>1</v>
      </c>
      <c r="R1949" s="650">
        <v>1</v>
      </c>
      <c r="S1949" s="666">
        <v>1</v>
      </c>
      <c r="T1949" s="731">
        <v>1</v>
      </c>
      <c r="U1949" s="689">
        <v>1</v>
      </c>
    </row>
    <row r="1950" spans="1:21" ht="14.4" customHeight="1" x14ac:dyDescent="0.3">
      <c r="A1950" s="649">
        <v>4</v>
      </c>
      <c r="B1950" s="650" t="s">
        <v>3038</v>
      </c>
      <c r="C1950" s="650">
        <v>89301048</v>
      </c>
      <c r="D1950" s="729" t="s">
        <v>5235</v>
      </c>
      <c r="E1950" s="730" t="s">
        <v>3412</v>
      </c>
      <c r="F1950" s="650" t="s">
        <v>3363</v>
      </c>
      <c r="G1950" s="650" t="s">
        <v>3440</v>
      </c>
      <c r="H1950" s="650" t="s">
        <v>1281</v>
      </c>
      <c r="I1950" s="650" t="s">
        <v>1318</v>
      </c>
      <c r="J1950" s="650" t="s">
        <v>1319</v>
      </c>
      <c r="K1950" s="650" t="s">
        <v>1320</v>
      </c>
      <c r="L1950" s="651">
        <v>937.93</v>
      </c>
      <c r="M1950" s="651">
        <v>937.93</v>
      </c>
      <c r="N1950" s="650">
        <v>1</v>
      </c>
      <c r="O1950" s="731">
        <v>1</v>
      </c>
      <c r="P1950" s="651">
        <v>937.93</v>
      </c>
      <c r="Q1950" s="666">
        <v>1</v>
      </c>
      <c r="R1950" s="650">
        <v>1</v>
      </c>
      <c r="S1950" s="666">
        <v>1</v>
      </c>
      <c r="T1950" s="731">
        <v>1</v>
      </c>
      <c r="U1950" s="689">
        <v>1</v>
      </c>
    </row>
    <row r="1951" spans="1:21" ht="14.4" customHeight="1" x14ac:dyDescent="0.3">
      <c r="A1951" s="649">
        <v>4</v>
      </c>
      <c r="B1951" s="650" t="s">
        <v>3038</v>
      </c>
      <c r="C1951" s="650">
        <v>89301048</v>
      </c>
      <c r="D1951" s="729" t="s">
        <v>5235</v>
      </c>
      <c r="E1951" s="730" t="s">
        <v>3412</v>
      </c>
      <c r="F1951" s="650" t="s">
        <v>3363</v>
      </c>
      <c r="G1951" s="650" t="s">
        <v>3619</v>
      </c>
      <c r="H1951" s="650" t="s">
        <v>597</v>
      </c>
      <c r="I1951" s="650" t="s">
        <v>711</v>
      </c>
      <c r="J1951" s="650" t="s">
        <v>3620</v>
      </c>
      <c r="K1951" s="650" t="s">
        <v>2408</v>
      </c>
      <c r="L1951" s="651">
        <v>0</v>
      </c>
      <c r="M1951" s="651">
        <v>0</v>
      </c>
      <c r="N1951" s="650">
        <v>1</v>
      </c>
      <c r="O1951" s="731">
        <v>1</v>
      </c>
      <c r="P1951" s="651">
        <v>0</v>
      </c>
      <c r="Q1951" s="666"/>
      <c r="R1951" s="650">
        <v>1</v>
      </c>
      <c r="S1951" s="666">
        <v>1</v>
      </c>
      <c r="T1951" s="731">
        <v>1</v>
      </c>
      <c r="U1951" s="689">
        <v>1</v>
      </c>
    </row>
    <row r="1952" spans="1:21" ht="14.4" customHeight="1" x14ac:dyDescent="0.3">
      <c r="A1952" s="649">
        <v>4</v>
      </c>
      <c r="B1952" s="650" t="s">
        <v>3038</v>
      </c>
      <c r="C1952" s="650">
        <v>89301048</v>
      </c>
      <c r="D1952" s="729" t="s">
        <v>5235</v>
      </c>
      <c r="E1952" s="730" t="s">
        <v>3412</v>
      </c>
      <c r="F1952" s="650" t="s">
        <v>3363</v>
      </c>
      <c r="G1952" s="650" t="s">
        <v>4509</v>
      </c>
      <c r="H1952" s="650" t="s">
        <v>597</v>
      </c>
      <c r="I1952" s="650" t="s">
        <v>5225</v>
      </c>
      <c r="J1952" s="650" t="s">
        <v>2020</v>
      </c>
      <c r="K1952" s="650" t="s">
        <v>5214</v>
      </c>
      <c r="L1952" s="651">
        <v>28.74</v>
      </c>
      <c r="M1952" s="651">
        <v>57.48</v>
      </c>
      <c r="N1952" s="650">
        <v>2</v>
      </c>
      <c r="O1952" s="731">
        <v>0.5</v>
      </c>
      <c r="P1952" s="651"/>
      <c r="Q1952" s="666">
        <v>0</v>
      </c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4</v>
      </c>
      <c r="B1953" s="650" t="s">
        <v>3038</v>
      </c>
      <c r="C1953" s="650">
        <v>89301048</v>
      </c>
      <c r="D1953" s="729" t="s">
        <v>5235</v>
      </c>
      <c r="E1953" s="730" t="s">
        <v>3412</v>
      </c>
      <c r="F1953" s="650" t="s">
        <v>3363</v>
      </c>
      <c r="G1953" s="650" t="s">
        <v>4509</v>
      </c>
      <c r="H1953" s="650" t="s">
        <v>597</v>
      </c>
      <c r="I1953" s="650" t="s">
        <v>5213</v>
      </c>
      <c r="J1953" s="650" t="s">
        <v>2020</v>
      </c>
      <c r="K1953" s="650" t="s">
        <v>5214</v>
      </c>
      <c r="L1953" s="651">
        <v>28.74</v>
      </c>
      <c r="M1953" s="651">
        <v>114.96</v>
      </c>
      <c r="N1953" s="650">
        <v>4</v>
      </c>
      <c r="O1953" s="731">
        <v>2</v>
      </c>
      <c r="P1953" s="651">
        <v>57.48</v>
      </c>
      <c r="Q1953" s="666">
        <v>0.5</v>
      </c>
      <c r="R1953" s="650">
        <v>2</v>
      </c>
      <c r="S1953" s="666">
        <v>0.5</v>
      </c>
      <c r="T1953" s="731">
        <v>0.5</v>
      </c>
      <c r="U1953" s="689">
        <v>0.25</v>
      </c>
    </row>
    <row r="1954" spans="1:21" ht="14.4" customHeight="1" x14ac:dyDescent="0.3">
      <c r="A1954" s="649">
        <v>4</v>
      </c>
      <c r="B1954" s="650" t="s">
        <v>3038</v>
      </c>
      <c r="C1954" s="650">
        <v>89301048</v>
      </c>
      <c r="D1954" s="729" t="s">
        <v>5235</v>
      </c>
      <c r="E1954" s="730" t="s">
        <v>3412</v>
      </c>
      <c r="F1954" s="650" t="s">
        <v>3363</v>
      </c>
      <c r="G1954" s="650" t="s">
        <v>4509</v>
      </c>
      <c r="H1954" s="650" t="s">
        <v>597</v>
      </c>
      <c r="I1954" s="650" t="s">
        <v>5005</v>
      </c>
      <c r="J1954" s="650" t="s">
        <v>2020</v>
      </c>
      <c r="K1954" s="650" t="s">
        <v>2021</v>
      </c>
      <c r="L1954" s="651">
        <v>169</v>
      </c>
      <c r="M1954" s="651">
        <v>169</v>
      </c>
      <c r="N1954" s="650">
        <v>1</v>
      </c>
      <c r="O1954" s="731">
        <v>0.5</v>
      </c>
      <c r="P1954" s="651">
        <v>169</v>
      </c>
      <c r="Q1954" s="666">
        <v>1</v>
      </c>
      <c r="R1954" s="650">
        <v>1</v>
      </c>
      <c r="S1954" s="666">
        <v>1</v>
      </c>
      <c r="T1954" s="731">
        <v>0.5</v>
      </c>
      <c r="U1954" s="689">
        <v>1</v>
      </c>
    </row>
    <row r="1955" spans="1:21" ht="14.4" customHeight="1" x14ac:dyDescent="0.3">
      <c r="A1955" s="649">
        <v>4</v>
      </c>
      <c r="B1955" s="650" t="s">
        <v>3038</v>
      </c>
      <c r="C1955" s="650">
        <v>89301048</v>
      </c>
      <c r="D1955" s="729" t="s">
        <v>5235</v>
      </c>
      <c r="E1955" s="730" t="s">
        <v>3412</v>
      </c>
      <c r="F1955" s="650" t="s">
        <v>3363</v>
      </c>
      <c r="G1955" s="650" t="s">
        <v>3570</v>
      </c>
      <c r="H1955" s="650" t="s">
        <v>597</v>
      </c>
      <c r="I1955" s="650" t="s">
        <v>3571</v>
      </c>
      <c r="J1955" s="650" t="s">
        <v>1855</v>
      </c>
      <c r="K1955" s="650" t="s">
        <v>3572</v>
      </c>
      <c r="L1955" s="651">
        <v>0</v>
      </c>
      <c r="M1955" s="651">
        <v>0</v>
      </c>
      <c r="N1955" s="650">
        <v>2</v>
      </c>
      <c r="O1955" s="731">
        <v>1.5</v>
      </c>
      <c r="P1955" s="651">
        <v>0</v>
      </c>
      <c r="Q1955" s="666"/>
      <c r="R1955" s="650">
        <v>2</v>
      </c>
      <c r="S1955" s="666">
        <v>1</v>
      </c>
      <c r="T1955" s="731">
        <v>1.5</v>
      </c>
      <c r="U1955" s="689">
        <v>1</v>
      </c>
    </row>
    <row r="1956" spans="1:21" ht="14.4" customHeight="1" x14ac:dyDescent="0.3">
      <c r="A1956" s="649">
        <v>4</v>
      </c>
      <c r="B1956" s="650" t="s">
        <v>3038</v>
      </c>
      <c r="C1956" s="650">
        <v>89301048</v>
      </c>
      <c r="D1956" s="729" t="s">
        <v>5235</v>
      </c>
      <c r="E1956" s="730" t="s">
        <v>3412</v>
      </c>
      <c r="F1956" s="650" t="s">
        <v>3363</v>
      </c>
      <c r="G1956" s="650" t="s">
        <v>3570</v>
      </c>
      <c r="H1956" s="650" t="s">
        <v>597</v>
      </c>
      <c r="I1956" s="650" t="s">
        <v>1854</v>
      </c>
      <c r="J1956" s="650" t="s">
        <v>1855</v>
      </c>
      <c r="K1956" s="650" t="s">
        <v>4935</v>
      </c>
      <c r="L1956" s="651">
        <v>112.13</v>
      </c>
      <c r="M1956" s="651">
        <v>112.13</v>
      </c>
      <c r="N1956" s="650">
        <v>1</v>
      </c>
      <c r="O1956" s="731">
        <v>0.5</v>
      </c>
      <c r="P1956" s="651"/>
      <c r="Q1956" s="666">
        <v>0</v>
      </c>
      <c r="R1956" s="650"/>
      <c r="S1956" s="666">
        <v>0</v>
      </c>
      <c r="T1956" s="731"/>
      <c r="U1956" s="689">
        <v>0</v>
      </c>
    </row>
    <row r="1957" spans="1:21" ht="14.4" customHeight="1" x14ac:dyDescent="0.3">
      <c r="A1957" s="649">
        <v>4</v>
      </c>
      <c r="B1957" s="650" t="s">
        <v>3038</v>
      </c>
      <c r="C1957" s="650">
        <v>89301048</v>
      </c>
      <c r="D1957" s="729" t="s">
        <v>5235</v>
      </c>
      <c r="E1957" s="730" t="s">
        <v>3412</v>
      </c>
      <c r="F1957" s="650" t="s">
        <v>3363</v>
      </c>
      <c r="G1957" s="650" t="s">
        <v>3480</v>
      </c>
      <c r="H1957" s="650" t="s">
        <v>597</v>
      </c>
      <c r="I1957" s="650" t="s">
        <v>808</v>
      </c>
      <c r="J1957" s="650" t="s">
        <v>3481</v>
      </c>
      <c r="K1957" s="650" t="s">
        <v>3482</v>
      </c>
      <c r="L1957" s="651">
        <v>0</v>
      </c>
      <c r="M1957" s="651">
        <v>0</v>
      </c>
      <c r="N1957" s="650">
        <v>6</v>
      </c>
      <c r="O1957" s="731">
        <v>4.5</v>
      </c>
      <c r="P1957" s="651">
        <v>0</v>
      </c>
      <c r="Q1957" s="666"/>
      <c r="R1957" s="650">
        <v>4</v>
      </c>
      <c r="S1957" s="666">
        <v>0.66666666666666663</v>
      </c>
      <c r="T1957" s="731">
        <v>3</v>
      </c>
      <c r="U1957" s="689">
        <v>0.66666666666666663</v>
      </c>
    </row>
    <row r="1958" spans="1:21" ht="14.4" customHeight="1" x14ac:dyDescent="0.3">
      <c r="A1958" s="649">
        <v>4</v>
      </c>
      <c r="B1958" s="650" t="s">
        <v>3038</v>
      </c>
      <c r="C1958" s="650">
        <v>89301048</v>
      </c>
      <c r="D1958" s="729" t="s">
        <v>5235</v>
      </c>
      <c r="E1958" s="730" t="s">
        <v>3412</v>
      </c>
      <c r="F1958" s="650" t="s">
        <v>3363</v>
      </c>
      <c r="G1958" s="650" t="s">
        <v>5226</v>
      </c>
      <c r="H1958" s="650" t="s">
        <v>597</v>
      </c>
      <c r="I1958" s="650" t="s">
        <v>2388</v>
      </c>
      <c r="J1958" s="650" t="s">
        <v>2389</v>
      </c>
      <c r="K1958" s="650" t="s">
        <v>5227</v>
      </c>
      <c r="L1958" s="651">
        <v>302.42</v>
      </c>
      <c r="M1958" s="651">
        <v>302.42</v>
      </c>
      <c r="N1958" s="650">
        <v>1</v>
      </c>
      <c r="O1958" s="731">
        <v>1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4</v>
      </c>
      <c r="B1959" s="650" t="s">
        <v>3038</v>
      </c>
      <c r="C1959" s="650">
        <v>89301048</v>
      </c>
      <c r="D1959" s="729" t="s">
        <v>5235</v>
      </c>
      <c r="E1959" s="730" t="s">
        <v>3412</v>
      </c>
      <c r="F1959" s="650" t="s">
        <v>3363</v>
      </c>
      <c r="G1959" s="650" t="s">
        <v>3438</v>
      </c>
      <c r="H1959" s="650" t="s">
        <v>597</v>
      </c>
      <c r="I1959" s="650" t="s">
        <v>2365</v>
      </c>
      <c r="J1959" s="650" t="s">
        <v>1633</v>
      </c>
      <c r="K1959" s="650" t="s">
        <v>3439</v>
      </c>
      <c r="L1959" s="651">
        <v>194.73</v>
      </c>
      <c r="M1959" s="651">
        <v>584.18999999999994</v>
      </c>
      <c r="N1959" s="650">
        <v>3</v>
      </c>
      <c r="O1959" s="731">
        <v>1</v>
      </c>
      <c r="P1959" s="651">
        <v>584.18999999999994</v>
      </c>
      <c r="Q1959" s="666">
        <v>1</v>
      </c>
      <c r="R1959" s="650">
        <v>3</v>
      </c>
      <c r="S1959" s="666">
        <v>1</v>
      </c>
      <c r="T1959" s="731">
        <v>1</v>
      </c>
      <c r="U1959" s="689">
        <v>1</v>
      </c>
    </row>
    <row r="1960" spans="1:21" ht="14.4" customHeight="1" x14ac:dyDescent="0.3">
      <c r="A1960" s="649">
        <v>4</v>
      </c>
      <c r="B1960" s="650" t="s">
        <v>3038</v>
      </c>
      <c r="C1960" s="650">
        <v>89301048</v>
      </c>
      <c r="D1960" s="729" t="s">
        <v>5235</v>
      </c>
      <c r="E1960" s="730" t="s">
        <v>3412</v>
      </c>
      <c r="F1960" s="650" t="s">
        <v>3363</v>
      </c>
      <c r="G1960" s="650" t="s">
        <v>3444</v>
      </c>
      <c r="H1960" s="650" t="s">
        <v>1281</v>
      </c>
      <c r="I1960" s="650" t="s">
        <v>1372</v>
      </c>
      <c r="J1960" s="650" t="s">
        <v>1373</v>
      </c>
      <c r="K1960" s="650" t="s">
        <v>3239</v>
      </c>
      <c r="L1960" s="651">
        <v>98.23</v>
      </c>
      <c r="M1960" s="651">
        <v>98.23</v>
      </c>
      <c r="N1960" s="650">
        <v>1</v>
      </c>
      <c r="O1960" s="731">
        <v>1</v>
      </c>
      <c r="P1960" s="651"/>
      <c r="Q1960" s="666">
        <v>0</v>
      </c>
      <c r="R1960" s="650"/>
      <c r="S1960" s="666">
        <v>0</v>
      </c>
      <c r="T1960" s="731"/>
      <c r="U1960" s="689">
        <v>0</v>
      </c>
    </row>
    <row r="1961" spans="1:21" ht="14.4" customHeight="1" x14ac:dyDescent="0.3">
      <c r="A1961" s="649">
        <v>4</v>
      </c>
      <c r="B1961" s="650" t="s">
        <v>3038</v>
      </c>
      <c r="C1961" s="650">
        <v>89301048</v>
      </c>
      <c r="D1961" s="729" t="s">
        <v>5235</v>
      </c>
      <c r="E1961" s="730" t="s">
        <v>3412</v>
      </c>
      <c r="F1961" s="650" t="s">
        <v>3363</v>
      </c>
      <c r="G1961" s="650" t="s">
        <v>3797</v>
      </c>
      <c r="H1961" s="650" t="s">
        <v>597</v>
      </c>
      <c r="I1961" s="650" t="s">
        <v>3798</v>
      </c>
      <c r="J1961" s="650" t="s">
        <v>2672</v>
      </c>
      <c r="K1961" s="650" t="s">
        <v>1080</v>
      </c>
      <c r="L1961" s="651">
        <v>102.89</v>
      </c>
      <c r="M1961" s="651">
        <v>205.78</v>
      </c>
      <c r="N1961" s="650">
        <v>2</v>
      </c>
      <c r="O1961" s="731">
        <v>2</v>
      </c>
      <c r="P1961" s="651">
        <v>205.78</v>
      </c>
      <c r="Q1961" s="666">
        <v>1</v>
      </c>
      <c r="R1961" s="650">
        <v>2</v>
      </c>
      <c r="S1961" s="666">
        <v>1</v>
      </c>
      <c r="T1961" s="731">
        <v>2</v>
      </c>
      <c r="U1961" s="689">
        <v>1</v>
      </c>
    </row>
    <row r="1962" spans="1:21" ht="14.4" customHeight="1" x14ac:dyDescent="0.3">
      <c r="A1962" s="649">
        <v>4</v>
      </c>
      <c r="B1962" s="650" t="s">
        <v>3038</v>
      </c>
      <c r="C1962" s="650">
        <v>89301048</v>
      </c>
      <c r="D1962" s="729" t="s">
        <v>5235</v>
      </c>
      <c r="E1962" s="730" t="s">
        <v>3412</v>
      </c>
      <c r="F1962" s="650" t="s">
        <v>3365</v>
      </c>
      <c r="G1962" s="650" t="s">
        <v>3466</v>
      </c>
      <c r="H1962" s="650" t="s">
        <v>597</v>
      </c>
      <c r="I1962" s="650" t="s">
        <v>5228</v>
      </c>
      <c r="J1962" s="650" t="s">
        <v>5229</v>
      </c>
      <c r="K1962" s="650" t="s">
        <v>5230</v>
      </c>
      <c r="L1962" s="651">
        <v>378.48</v>
      </c>
      <c r="M1962" s="651">
        <v>378.48</v>
      </c>
      <c r="N1962" s="650">
        <v>1</v>
      </c>
      <c r="O1962" s="731">
        <v>1</v>
      </c>
      <c r="P1962" s="651"/>
      <c r="Q1962" s="666">
        <v>0</v>
      </c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4</v>
      </c>
      <c r="B1963" s="650" t="s">
        <v>3038</v>
      </c>
      <c r="C1963" s="650">
        <v>89301048</v>
      </c>
      <c r="D1963" s="729" t="s">
        <v>5235</v>
      </c>
      <c r="E1963" s="730" t="s">
        <v>3413</v>
      </c>
      <c r="F1963" s="650" t="s">
        <v>3363</v>
      </c>
      <c r="G1963" s="650" t="s">
        <v>3625</v>
      </c>
      <c r="H1963" s="650" t="s">
        <v>597</v>
      </c>
      <c r="I1963" s="650" t="s">
        <v>5231</v>
      </c>
      <c r="J1963" s="650" t="s">
        <v>961</v>
      </c>
      <c r="K1963" s="650" t="s">
        <v>965</v>
      </c>
      <c r="L1963" s="651">
        <v>0</v>
      </c>
      <c r="M1963" s="651">
        <v>0</v>
      </c>
      <c r="N1963" s="650">
        <v>1</v>
      </c>
      <c r="O1963" s="731">
        <v>1</v>
      </c>
      <c r="P1963" s="651"/>
      <c r="Q1963" s="666"/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4</v>
      </c>
      <c r="B1964" s="650" t="s">
        <v>3038</v>
      </c>
      <c r="C1964" s="650">
        <v>89301048</v>
      </c>
      <c r="D1964" s="729" t="s">
        <v>5235</v>
      </c>
      <c r="E1964" s="730" t="s">
        <v>3413</v>
      </c>
      <c r="F1964" s="650" t="s">
        <v>3363</v>
      </c>
      <c r="G1964" s="650" t="s">
        <v>3419</v>
      </c>
      <c r="H1964" s="650" t="s">
        <v>597</v>
      </c>
      <c r="I1964" s="650" t="s">
        <v>1544</v>
      </c>
      <c r="J1964" s="650" t="s">
        <v>3203</v>
      </c>
      <c r="K1964" s="650" t="s">
        <v>3204</v>
      </c>
      <c r="L1964" s="651">
        <v>333.31</v>
      </c>
      <c r="M1964" s="651">
        <v>999.93000000000006</v>
      </c>
      <c r="N1964" s="650">
        <v>3</v>
      </c>
      <c r="O1964" s="731">
        <v>2</v>
      </c>
      <c r="P1964" s="651"/>
      <c r="Q1964" s="666">
        <v>0</v>
      </c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4</v>
      </c>
      <c r="B1965" s="650" t="s">
        <v>3038</v>
      </c>
      <c r="C1965" s="650">
        <v>89301048</v>
      </c>
      <c r="D1965" s="729" t="s">
        <v>5235</v>
      </c>
      <c r="E1965" s="730" t="s">
        <v>3413</v>
      </c>
      <c r="F1965" s="650" t="s">
        <v>3363</v>
      </c>
      <c r="G1965" s="650" t="s">
        <v>3419</v>
      </c>
      <c r="H1965" s="650" t="s">
        <v>597</v>
      </c>
      <c r="I1965" s="650" t="s">
        <v>1544</v>
      </c>
      <c r="J1965" s="650" t="s">
        <v>3203</v>
      </c>
      <c r="K1965" s="650" t="s">
        <v>3204</v>
      </c>
      <c r="L1965" s="651">
        <v>156.86000000000001</v>
      </c>
      <c r="M1965" s="651">
        <v>941.16000000000008</v>
      </c>
      <c r="N1965" s="650">
        <v>6</v>
      </c>
      <c r="O1965" s="731">
        <v>5.5</v>
      </c>
      <c r="P1965" s="651">
        <v>470.58000000000004</v>
      </c>
      <c r="Q1965" s="666">
        <v>0.5</v>
      </c>
      <c r="R1965" s="650">
        <v>3</v>
      </c>
      <c r="S1965" s="666">
        <v>0.5</v>
      </c>
      <c r="T1965" s="731">
        <v>2.5</v>
      </c>
      <c r="U1965" s="689">
        <v>0.45454545454545453</v>
      </c>
    </row>
    <row r="1966" spans="1:21" ht="14.4" customHeight="1" x14ac:dyDescent="0.3">
      <c r="A1966" s="649">
        <v>4</v>
      </c>
      <c r="B1966" s="650" t="s">
        <v>3038</v>
      </c>
      <c r="C1966" s="650">
        <v>89301048</v>
      </c>
      <c r="D1966" s="729" t="s">
        <v>5235</v>
      </c>
      <c r="E1966" s="730" t="s">
        <v>3413</v>
      </c>
      <c r="F1966" s="650" t="s">
        <v>3363</v>
      </c>
      <c r="G1966" s="650" t="s">
        <v>3419</v>
      </c>
      <c r="H1966" s="650" t="s">
        <v>597</v>
      </c>
      <c r="I1966" s="650" t="s">
        <v>2376</v>
      </c>
      <c r="J1966" s="650" t="s">
        <v>3290</v>
      </c>
      <c r="K1966" s="650" t="s">
        <v>3291</v>
      </c>
      <c r="L1966" s="651">
        <v>151.61000000000001</v>
      </c>
      <c r="M1966" s="651">
        <v>303.22000000000003</v>
      </c>
      <c r="N1966" s="650">
        <v>2</v>
      </c>
      <c r="O1966" s="731">
        <v>1.5</v>
      </c>
      <c r="P1966" s="651"/>
      <c r="Q1966" s="666">
        <v>0</v>
      </c>
      <c r="R1966" s="650"/>
      <c r="S1966" s="666">
        <v>0</v>
      </c>
      <c r="T1966" s="731"/>
      <c r="U1966" s="689">
        <v>0</v>
      </c>
    </row>
    <row r="1967" spans="1:21" ht="14.4" customHeight="1" x14ac:dyDescent="0.3">
      <c r="A1967" s="649">
        <v>4</v>
      </c>
      <c r="B1967" s="650" t="s">
        <v>3038</v>
      </c>
      <c r="C1967" s="650">
        <v>89301048</v>
      </c>
      <c r="D1967" s="729" t="s">
        <v>5235</v>
      </c>
      <c r="E1967" s="730" t="s">
        <v>3413</v>
      </c>
      <c r="F1967" s="650" t="s">
        <v>3363</v>
      </c>
      <c r="G1967" s="650" t="s">
        <v>3470</v>
      </c>
      <c r="H1967" s="650" t="s">
        <v>1281</v>
      </c>
      <c r="I1967" s="650" t="s">
        <v>1636</v>
      </c>
      <c r="J1967" s="650" t="s">
        <v>1637</v>
      </c>
      <c r="K1967" s="650" t="s">
        <v>3209</v>
      </c>
      <c r="L1967" s="651">
        <v>184.22</v>
      </c>
      <c r="M1967" s="651">
        <v>921.1</v>
      </c>
      <c r="N1967" s="650">
        <v>5</v>
      </c>
      <c r="O1967" s="731">
        <v>4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4</v>
      </c>
      <c r="B1968" s="650" t="s">
        <v>3038</v>
      </c>
      <c r="C1968" s="650">
        <v>89301048</v>
      </c>
      <c r="D1968" s="729" t="s">
        <v>5235</v>
      </c>
      <c r="E1968" s="730" t="s">
        <v>3413</v>
      </c>
      <c r="F1968" s="650" t="s">
        <v>3363</v>
      </c>
      <c r="G1968" s="650" t="s">
        <v>5232</v>
      </c>
      <c r="H1968" s="650" t="s">
        <v>597</v>
      </c>
      <c r="I1968" s="650" t="s">
        <v>2193</v>
      </c>
      <c r="J1968" s="650" t="s">
        <v>2194</v>
      </c>
      <c r="K1968" s="650" t="s">
        <v>5233</v>
      </c>
      <c r="L1968" s="651">
        <v>0</v>
      </c>
      <c r="M1968" s="651">
        <v>0</v>
      </c>
      <c r="N1968" s="650">
        <v>1</v>
      </c>
      <c r="O1968" s="731">
        <v>0.5</v>
      </c>
      <c r="P1968" s="651">
        <v>0</v>
      </c>
      <c r="Q1968" s="666"/>
      <c r="R1968" s="650">
        <v>1</v>
      </c>
      <c r="S1968" s="666">
        <v>1</v>
      </c>
      <c r="T1968" s="731">
        <v>0.5</v>
      </c>
      <c r="U1968" s="689">
        <v>1</v>
      </c>
    </row>
    <row r="1969" spans="1:21" ht="14.4" customHeight="1" x14ac:dyDescent="0.3">
      <c r="A1969" s="649">
        <v>4</v>
      </c>
      <c r="B1969" s="650" t="s">
        <v>3038</v>
      </c>
      <c r="C1969" s="650">
        <v>89301048</v>
      </c>
      <c r="D1969" s="729" t="s">
        <v>5235</v>
      </c>
      <c r="E1969" s="730" t="s">
        <v>3413</v>
      </c>
      <c r="F1969" s="650" t="s">
        <v>3363</v>
      </c>
      <c r="G1969" s="650" t="s">
        <v>3520</v>
      </c>
      <c r="H1969" s="650" t="s">
        <v>1281</v>
      </c>
      <c r="I1969" s="650" t="s">
        <v>2392</v>
      </c>
      <c r="J1969" s="650" t="s">
        <v>2393</v>
      </c>
      <c r="K1969" s="650" t="s">
        <v>3209</v>
      </c>
      <c r="L1969" s="651">
        <v>69.86</v>
      </c>
      <c r="M1969" s="651">
        <v>69.86</v>
      </c>
      <c r="N1969" s="650">
        <v>1</v>
      </c>
      <c r="O1969" s="731">
        <v>0.5</v>
      </c>
      <c r="P1969" s="651">
        <v>69.86</v>
      </c>
      <c r="Q1969" s="666">
        <v>1</v>
      </c>
      <c r="R1969" s="650">
        <v>1</v>
      </c>
      <c r="S1969" s="666">
        <v>1</v>
      </c>
      <c r="T1969" s="731">
        <v>0.5</v>
      </c>
      <c r="U1969" s="689">
        <v>1</v>
      </c>
    </row>
    <row r="1970" spans="1:21" ht="14.4" customHeight="1" x14ac:dyDescent="0.3">
      <c r="A1970" s="649">
        <v>4</v>
      </c>
      <c r="B1970" s="650" t="s">
        <v>3038</v>
      </c>
      <c r="C1970" s="650">
        <v>89301048</v>
      </c>
      <c r="D1970" s="729" t="s">
        <v>5235</v>
      </c>
      <c r="E1970" s="730" t="s">
        <v>3413</v>
      </c>
      <c r="F1970" s="650" t="s">
        <v>3363</v>
      </c>
      <c r="G1970" s="650" t="s">
        <v>3629</v>
      </c>
      <c r="H1970" s="650" t="s">
        <v>597</v>
      </c>
      <c r="I1970" s="650" t="s">
        <v>1796</v>
      </c>
      <c r="J1970" s="650" t="s">
        <v>1797</v>
      </c>
      <c r="K1970" s="650" t="s">
        <v>1397</v>
      </c>
      <c r="L1970" s="651">
        <v>56.52</v>
      </c>
      <c r="M1970" s="651">
        <v>56.52</v>
      </c>
      <c r="N1970" s="650">
        <v>1</v>
      </c>
      <c r="O1970" s="731">
        <v>1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4</v>
      </c>
      <c r="B1971" s="650" t="s">
        <v>3038</v>
      </c>
      <c r="C1971" s="650">
        <v>89301048</v>
      </c>
      <c r="D1971" s="729" t="s">
        <v>5235</v>
      </c>
      <c r="E1971" s="730" t="s">
        <v>3413</v>
      </c>
      <c r="F1971" s="650" t="s">
        <v>3363</v>
      </c>
      <c r="G1971" s="650" t="s">
        <v>3665</v>
      </c>
      <c r="H1971" s="650" t="s">
        <v>597</v>
      </c>
      <c r="I1971" s="650" t="s">
        <v>1540</v>
      </c>
      <c r="J1971" s="650" t="s">
        <v>1541</v>
      </c>
      <c r="K1971" s="650" t="s">
        <v>3666</v>
      </c>
      <c r="L1971" s="651">
        <v>50.27</v>
      </c>
      <c r="M1971" s="651">
        <v>201.08</v>
      </c>
      <c r="N1971" s="650">
        <v>4</v>
      </c>
      <c r="O1971" s="731">
        <v>3.5</v>
      </c>
      <c r="P1971" s="651">
        <v>100.54</v>
      </c>
      <c r="Q1971" s="666">
        <v>0.5</v>
      </c>
      <c r="R1971" s="650">
        <v>2</v>
      </c>
      <c r="S1971" s="666">
        <v>0.5</v>
      </c>
      <c r="T1971" s="731">
        <v>2</v>
      </c>
      <c r="U1971" s="689">
        <v>0.5714285714285714</v>
      </c>
    </row>
    <row r="1972" spans="1:21" ht="14.4" customHeight="1" x14ac:dyDescent="0.3">
      <c r="A1972" s="649">
        <v>4</v>
      </c>
      <c r="B1972" s="650" t="s">
        <v>3038</v>
      </c>
      <c r="C1972" s="650">
        <v>89301048</v>
      </c>
      <c r="D1972" s="729" t="s">
        <v>5235</v>
      </c>
      <c r="E1972" s="730" t="s">
        <v>3413</v>
      </c>
      <c r="F1972" s="650" t="s">
        <v>3363</v>
      </c>
      <c r="G1972" s="650" t="s">
        <v>3579</v>
      </c>
      <c r="H1972" s="650" t="s">
        <v>597</v>
      </c>
      <c r="I1972" s="650" t="s">
        <v>933</v>
      </c>
      <c r="J1972" s="650" t="s">
        <v>934</v>
      </c>
      <c r="K1972" s="650" t="s">
        <v>4181</v>
      </c>
      <c r="L1972" s="651">
        <v>0</v>
      </c>
      <c r="M1972" s="651">
        <v>0</v>
      </c>
      <c r="N1972" s="650">
        <v>4</v>
      </c>
      <c r="O1972" s="731">
        <v>2.5</v>
      </c>
      <c r="P1972" s="651">
        <v>0</v>
      </c>
      <c r="Q1972" s="666"/>
      <c r="R1972" s="650">
        <v>3</v>
      </c>
      <c r="S1972" s="666">
        <v>0.75</v>
      </c>
      <c r="T1972" s="731">
        <v>2</v>
      </c>
      <c r="U1972" s="689">
        <v>0.8</v>
      </c>
    </row>
    <row r="1973" spans="1:21" ht="14.4" customHeight="1" x14ac:dyDescent="0.3">
      <c r="A1973" s="649">
        <v>4</v>
      </c>
      <c r="B1973" s="650" t="s">
        <v>3038</v>
      </c>
      <c r="C1973" s="650">
        <v>89301048</v>
      </c>
      <c r="D1973" s="729" t="s">
        <v>5235</v>
      </c>
      <c r="E1973" s="730" t="s">
        <v>3413</v>
      </c>
      <c r="F1973" s="650" t="s">
        <v>3363</v>
      </c>
      <c r="G1973" s="650" t="s">
        <v>3612</v>
      </c>
      <c r="H1973" s="650" t="s">
        <v>1281</v>
      </c>
      <c r="I1973" s="650" t="s">
        <v>1659</v>
      </c>
      <c r="J1973" s="650" t="s">
        <v>1660</v>
      </c>
      <c r="K1973" s="650" t="s">
        <v>1661</v>
      </c>
      <c r="L1973" s="651">
        <v>154.01</v>
      </c>
      <c r="M1973" s="651">
        <v>154.01</v>
      </c>
      <c r="N1973" s="650">
        <v>1</v>
      </c>
      <c r="O1973" s="731">
        <v>0.5</v>
      </c>
      <c r="P1973" s="651">
        <v>154.01</v>
      </c>
      <c r="Q1973" s="666">
        <v>1</v>
      </c>
      <c r="R1973" s="650">
        <v>1</v>
      </c>
      <c r="S1973" s="666">
        <v>1</v>
      </c>
      <c r="T1973" s="731">
        <v>0.5</v>
      </c>
      <c r="U1973" s="689">
        <v>1</v>
      </c>
    </row>
    <row r="1974" spans="1:21" ht="14.4" customHeight="1" x14ac:dyDescent="0.3">
      <c r="A1974" s="649">
        <v>4</v>
      </c>
      <c r="B1974" s="650" t="s">
        <v>3038</v>
      </c>
      <c r="C1974" s="650">
        <v>89301048</v>
      </c>
      <c r="D1974" s="729" t="s">
        <v>5235</v>
      </c>
      <c r="E1974" s="730" t="s">
        <v>3413</v>
      </c>
      <c r="F1974" s="650" t="s">
        <v>3363</v>
      </c>
      <c r="G1974" s="650" t="s">
        <v>4656</v>
      </c>
      <c r="H1974" s="650" t="s">
        <v>597</v>
      </c>
      <c r="I1974" s="650" t="s">
        <v>2357</v>
      </c>
      <c r="J1974" s="650" t="s">
        <v>2358</v>
      </c>
      <c r="K1974" s="650" t="s">
        <v>4657</v>
      </c>
      <c r="L1974" s="651">
        <v>38.65</v>
      </c>
      <c r="M1974" s="651">
        <v>347.85</v>
      </c>
      <c r="N1974" s="650">
        <v>9</v>
      </c>
      <c r="O1974" s="731">
        <v>5.5</v>
      </c>
      <c r="P1974" s="651">
        <v>77.3</v>
      </c>
      <c r="Q1974" s="666">
        <v>0.22222222222222221</v>
      </c>
      <c r="R1974" s="650">
        <v>2</v>
      </c>
      <c r="S1974" s="666">
        <v>0.22222222222222221</v>
      </c>
      <c r="T1974" s="731">
        <v>1</v>
      </c>
      <c r="U1974" s="689">
        <v>0.18181818181818182</v>
      </c>
    </row>
    <row r="1975" spans="1:21" ht="14.4" customHeight="1" x14ac:dyDescent="0.3">
      <c r="A1975" s="649">
        <v>4</v>
      </c>
      <c r="B1975" s="650" t="s">
        <v>3038</v>
      </c>
      <c r="C1975" s="650">
        <v>89301048</v>
      </c>
      <c r="D1975" s="729" t="s">
        <v>5235</v>
      </c>
      <c r="E1975" s="730" t="s">
        <v>3413</v>
      </c>
      <c r="F1975" s="650" t="s">
        <v>3363</v>
      </c>
      <c r="G1975" s="650" t="s">
        <v>3483</v>
      </c>
      <c r="H1975" s="650" t="s">
        <v>597</v>
      </c>
      <c r="I1975" s="650" t="s">
        <v>929</v>
      </c>
      <c r="J1975" s="650" t="s">
        <v>3485</v>
      </c>
      <c r="K1975" s="650" t="s">
        <v>5234</v>
      </c>
      <c r="L1975" s="651">
        <v>36.78</v>
      </c>
      <c r="M1975" s="651">
        <v>36.78</v>
      </c>
      <c r="N1975" s="650">
        <v>1</v>
      </c>
      <c r="O1975" s="731">
        <v>0.5</v>
      </c>
      <c r="P1975" s="651"/>
      <c r="Q1975" s="666">
        <v>0</v>
      </c>
      <c r="R1975" s="650"/>
      <c r="S1975" s="666">
        <v>0</v>
      </c>
      <c r="T1975" s="731"/>
      <c r="U1975" s="689">
        <v>0</v>
      </c>
    </row>
    <row r="1976" spans="1:21" ht="14.4" customHeight="1" x14ac:dyDescent="0.3">
      <c r="A1976" s="649">
        <v>4</v>
      </c>
      <c r="B1976" s="650" t="s">
        <v>3038</v>
      </c>
      <c r="C1976" s="650">
        <v>89301048</v>
      </c>
      <c r="D1976" s="729" t="s">
        <v>5235</v>
      </c>
      <c r="E1976" s="730" t="s">
        <v>3413</v>
      </c>
      <c r="F1976" s="650" t="s">
        <v>3363</v>
      </c>
      <c r="G1976" s="650" t="s">
        <v>3483</v>
      </c>
      <c r="H1976" s="650" t="s">
        <v>597</v>
      </c>
      <c r="I1976" s="650" t="s">
        <v>3484</v>
      </c>
      <c r="J1976" s="650" t="s">
        <v>3485</v>
      </c>
      <c r="K1976" s="650" t="s">
        <v>3234</v>
      </c>
      <c r="L1976" s="651">
        <v>0</v>
      </c>
      <c r="M1976" s="651">
        <v>0</v>
      </c>
      <c r="N1976" s="650">
        <v>3</v>
      </c>
      <c r="O1976" s="731">
        <v>2</v>
      </c>
      <c r="P1976" s="651">
        <v>0</v>
      </c>
      <c r="Q1976" s="666"/>
      <c r="R1976" s="650">
        <v>1</v>
      </c>
      <c r="S1976" s="666">
        <v>0.33333333333333331</v>
      </c>
      <c r="T1976" s="731">
        <v>0.5</v>
      </c>
      <c r="U1976" s="689">
        <v>0.25</v>
      </c>
    </row>
    <row r="1977" spans="1:21" ht="14.4" customHeight="1" x14ac:dyDescent="0.3">
      <c r="A1977" s="649">
        <v>4</v>
      </c>
      <c r="B1977" s="650" t="s">
        <v>3038</v>
      </c>
      <c r="C1977" s="650">
        <v>89301048</v>
      </c>
      <c r="D1977" s="729" t="s">
        <v>5235</v>
      </c>
      <c r="E1977" s="730" t="s">
        <v>3413</v>
      </c>
      <c r="F1977" s="650" t="s">
        <v>3363</v>
      </c>
      <c r="G1977" s="650" t="s">
        <v>3440</v>
      </c>
      <c r="H1977" s="650" t="s">
        <v>1281</v>
      </c>
      <c r="I1977" s="650" t="s">
        <v>1445</v>
      </c>
      <c r="J1977" s="650" t="s">
        <v>1319</v>
      </c>
      <c r="K1977" s="650" t="s">
        <v>1446</v>
      </c>
      <c r="L1977" s="651">
        <v>468.96</v>
      </c>
      <c r="M1977" s="651">
        <v>468.96</v>
      </c>
      <c r="N1977" s="650">
        <v>1</v>
      </c>
      <c r="O1977" s="731">
        <v>1</v>
      </c>
      <c r="P1977" s="651"/>
      <c r="Q1977" s="666">
        <v>0</v>
      </c>
      <c r="R1977" s="650"/>
      <c r="S1977" s="666">
        <v>0</v>
      </c>
      <c r="T1977" s="731"/>
      <c r="U1977" s="689">
        <v>0</v>
      </c>
    </row>
    <row r="1978" spans="1:21" ht="14.4" customHeight="1" x14ac:dyDescent="0.3">
      <c r="A1978" s="649">
        <v>4</v>
      </c>
      <c r="B1978" s="650" t="s">
        <v>3038</v>
      </c>
      <c r="C1978" s="650">
        <v>89301048</v>
      </c>
      <c r="D1978" s="729" t="s">
        <v>5235</v>
      </c>
      <c r="E1978" s="730" t="s">
        <v>3413</v>
      </c>
      <c r="F1978" s="650" t="s">
        <v>3363</v>
      </c>
      <c r="G1978" s="650" t="s">
        <v>3440</v>
      </c>
      <c r="H1978" s="650" t="s">
        <v>1281</v>
      </c>
      <c r="I1978" s="650" t="s">
        <v>1448</v>
      </c>
      <c r="J1978" s="650" t="s">
        <v>1319</v>
      </c>
      <c r="K1978" s="650" t="s">
        <v>1449</v>
      </c>
      <c r="L1978" s="651">
        <v>625.29</v>
      </c>
      <c r="M1978" s="651">
        <v>6252.9</v>
      </c>
      <c r="N1978" s="650">
        <v>10</v>
      </c>
      <c r="O1978" s="731">
        <v>8.5</v>
      </c>
      <c r="P1978" s="651">
        <v>2501.16</v>
      </c>
      <c r="Q1978" s="666">
        <v>0.4</v>
      </c>
      <c r="R1978" s="650">
        <v>4</v>
      </c>
      <c r="S1978" s="666">
        <v>0.4</v>
      </c>
      <c r="T1978" s="731">
        <v>3.5</v>
      </c>
      <c r="U1978" s="689">
        <v>0.41176470588235292</v>
      </c>
    </row>
    <row r="1979" spans="1:21" ht="14.4" customHeight="1" x14ac:dyDescent="0.3">
      <c r="A1979" s="649">
        <v>4</v>
      </c>
      <c r="B1979" s="650" t="s">
        <v>3038</v>
      </c>
      <c r="C1979" s="650">
        <v>89301048</v>
      </c>
      <c r="D1979" s="729" t="s">
        <v>5235</v>
      </c>
      <c r="E1979" s="730" t="s">
        <v>3413</v>
      </c>
      <c r="F1979" s="650" t="s">
        <v>3363</v>
      </c>
      <c r="G1979" s="650" t="s">
        <v>3440</v>
      </c>
      <c r="H1979" s="650" t="s">
        <v>1281</v>
      </c>
      <c r="I1979" s="650" t="s">
        <v>1318</v>
      </c>
      <c r="J1979" s="650" t="s">
        <v>1319</v>
      </c>
      <c r="K1979" s="650" t="s">
        <v>1320</v>
      </c>
      <c r="L1979" s="651">
        <v>937.93</v>
      </c>
      <c r="M1979" s="651">
        <v>937.93</v>
      </c>
      <c r="N1979" s="650">
        <v>1</v>
      </c>
      <c r="O1979" s="731">
        <v>0.5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4</v>
      </c>
      <c r="B1980" s="650" t="s">
        <v>3038</v>
      </c>
      <c r="C1980" s="650">
        <v>89301048</v>
      </c>
      <c r="D1980" s="729" t="s">
        <v>5235</v>
      </c>
      <c r="E1980" s="730" t="s">
        <v>3413</v>
      </c>
      <c r="F1980" s="650" t="s">
        <v>3363</v>
      </c>
      <c r="G1980" s="650" t="s">
        <v>3440</v>
      </c>
      <c r="H1980" s="650" t="s">
        <v>1281</v>
      </c>
      <c r="I1980" s="650" t="s">
        <v>2242</v>
      </c>
      <c r="J1980" s="650" t="s">
        <v>2243</v>
      </c>
      <c r="K1980" s="650" t="s">
        <v>1320</v>
      </c>
      <c r="L1980" s="651">
        <v>1749.69</v>
      </c>
      <c r="M1980" s="651">
        <v>1749.69</v>
      </c>
      <c r="N1980" s="650">
        <v>1</v>
      </c>
      <c r="O1980" s="731">
        <v>0.5</v>
      </c>
      <c r="P1980" s="651"/>
      <c r="Q1980" s="666">
        <v>0</v>
      </c>
      <c r="R1980" s="650"/>
      <c r="S1980" s="666">
        <v>0</v>
      </c>
      <c r="T1980" s="731"/>
      <c r="U1980" s="689">
        <v>0</v>
      </c>
    </row>
    <row r="1981" spans="1:21" ht="14.4" customHeight="1" x14ac:dyDescent="0.3">
      <c r="A1981" s="649">
        <v>4</v>
      </c>
      <c r="B1981" s="650" t="s">
        <v>3038</v>
      </c>
      <c r="C1981" s="650">
        <v>89301048</v>
      </c>
      <c r="D1981" s="729" t="s">
        <v>5235</v>
      </c>
      <c r="E1981" s="730" t="s">
        <v>3413</v>
      </c>
      <c r="F1981" s="650" t="s">
        <v>3363</v>
      </c>
      <c r="G1981" s="650" t="s">
        <v>3767</v>
      </c>
      <c r="H1981" s="650" t="s">
        <v>1281</v>
      </c>
      <c r="I1981" s="650" t="s">
        <v>1296</v>
      </c>
      <c r="J1981" s="650" t="s">
        <v>1297</v>
      </c>
      <c r="K1981" s="650" t="s">
        <v>3234</v>
      </c>
      <c r="L1981" s="651">
        <v>96.63</v>
      </c>
      <c r="M1981" s="651">
        <v>96.63</v>
      </c>
      <c r="N1981" s="650">
        <v>1</v>
      </c>
      <c r="O1981" s="731">
        <v>1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4</v>
      </c>
      <c r="B1982" s="650" t="s">
        <v>3038</v>
      </c>
      <c r="C1982" s="650">
        <v>89301048</v>
      </c>
      <c r="D1982" s="729" t="s">
        <v>5235</v>
      </c>
      <c r="E1982" s="730" t="s">
        <v>3413</v>
      </c>
      <c r="F1982" s="650" t="s">
        <v>3363</v>
      </c>
      <c r="G1982" s="650" t="s">
        <v>3767</v>
      </c>
      <c r="H1982" s="650" t="s">
        <v>1281</v>
      </c>
      <c r="I1982" s="650" t="s">
        <v>1296</v>
      </c>
      <c r="J1982" s="650" t="s">
        <v>1297</v>
      </c>
      <c r="K1982" s="650" t="s">
        <v>3234</v>
      </c>
      <c r="L1982" s="651">
        <v>59.55</v>
      </c>
      <c r="M1982" s="651">
        <v>59.55</v>
      </c>
      <c r="N1982" s="650">
        <v>1</v>
      </c>
      <c r="O1982" s="731">
        <v>0.5</v>
      </c>
      <c r="P1982" s="651"/>
      <c r="Q1982" s="666">
        <v>0</v>
      </c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4</v>
      </c>
      <c r="B1983" s="650" t="s">
        <v>3038</v>
      </c>
      <c r="C1983" s="650">
        <v>89301048</v>
      </c>
      <c r="D1983" s="729" t="s">
        <v>5235</v>
      </c>
      <c r="E1983" s="730" t="s">
        <v>3413</v>
      </c>
      <c r="F1983" s="650" t="s">
        <v>3363</v>
      </c>
      <c r="G1983" s="650" t="s">
        <v>3459</v>
      </c>
      <c r="H1983" s="650" t="s">
        <v>597</v>
      </c>
      <c r="I1983" s="650" t="s">
        <v>3460</v>
      </c>
      <c r="J1983" s="650" t="s">
        <v>3461</v>
      </c>
      <c r="K1983" s="650" t="s">
        <v>1768</v>
      </c>
      <c r="L1983" s="651">
        <v>97.97</v>
      </c>
      <c r="M1983" s="651">
        <v>195.94</v>
      </c>
      <c r="N1983" s="650">
        <v>2</v>
      </c>
      <c r="O1983" s="731">
        <v>1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4</v>
      </c>
      <c r="B1984" s="650" t="s">
        <v>3038</v>
      </c>
      <c r="C1984" s="650">
        <v>89301048</v>
      </c>
      <c r="D1984" s="729" t="s">
        <v>5235</v>
      </c>
      <c r="E1984" s="730" t="s">
        <v>3413</v>
      </c>
      <c r="F1984" s="650" t="s">
        <v>3363</v>
      </c>
      <c r="G1984" s="650" t="s">
        <v>3514</v>
      </c>
      <c r="H1984" s="650" t="s">
        <v>1281</v>
      </c>
      <c r="I1984" s="650" t="s">
        <v>4668</v>
      </c>
      <c r="J1984" s="650" t="s">
        <v>1283</v>
      </c>
      <c r="K1984" s="650" t="s">
        <v>4669</v>
      </c>
      <c r="L1984" s="651">
        <v>48.98</v>
      </c>
      <c r="M1984" s="651">
        <v>48.98</v>
      </c>
      <c r="N1984" s="650">
        <v>1</v>
      </c>
      <c r="O1984" s="731">
        <v>1</v>
      </c>
      <c r="P1984" s="651">
        <v>48.98</v>
      </c>
      <c r="Q1984" s="666">
        <v>1</v>
      </c>
      <c r="R1984" s="650">
        <v>1</v>
      </c>
      <c r="S1984" s="666">
        <v>1</v>
      </c>
      <c r="T1984" s="731">
        <v>1</v>
      </c>
      <c r="U1984" s="689">
        <v>1</v>
      </c>
    </row>
    <row r="1985" spans="1:21" ht="14.4" customHeight="1" x14ac:dyDescent="0.3">
      <c r="A1985" s="649">
        <v>4</v>
      </c>
      <c r="B1985" s="650" t="s">
        <v>3038</v>
      </c>
      <c r="C1985" s="650">
        <v>89301048</v>
      </c>
      <c r="D1985" s="729" t="s">
        <v>5235</v>
      </c>
      <c r="E1985" s="730" t="s">
        <v>3413</v>
      </c>
      <c r="F1985" s="650" t="s">
        <v>3363</v>
      </c>
      <c r="G1985" s="650" t="s">
        <v>4509</v>
      </c>
      <c r="H1985" s="650" t="s">
        <v>597</v>
      </c>
      <c r="I1985" s="650" t="s">
        <v>5005</v>
      </c>
      <c r="J1985" s="650" t="s">
        <v>2020</v>
      </c>
      <c r="K1985" s="650" t="s">
        <v>2021</v>
      </c>
      <c r="L1985" s="651">
        <v>169</v>
      </c>
      <c r="M1985" s="651">
        <v>169</v>
      </c>
      <c r="N1985" s="650">
        <v>1</v>
      </c>
      <c r="O1985" s="731">
        <v>0.5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4</v>
      </c>
      <c r="B1986" s="650" t="s">
        <v>3038</v>
      </c>
      <c r="C1986" s="650">
        <v>89301048</v>
      </c>
      <c r="D1986" s="729" t="s">
        <v>5235</v>
      </c>
      <c r="E1986" s="730" t="s">
        <v>3413</v>
      </c>
      <c r="F1986" s="650" t="s">
        <v>3363</v>
      </c>
      <c r="G1986" s="650" t="s">
        <v>3570</v>
      </c>
      <c r="H1986" s="650" t="s">
        <v>597</v>
      </c>
      <c r="I1986" s="650" t="s">
        <v>1854</v>
      </c>
      <c r="J1986" s="650" t="s">
        <v>1855</v>
      </c>
      <c r="K1986" s="650" t="s">
        <v>4935</v>
      </c>
      <c r="L1986" s="651">
        <v>112.13</v>
      </c>
      <c r="M1986" s="651">
        <v>336.39</v>
      </c>
      <c r="N1986" s="650">
        <v>3</v>
      </c>
      <c r="O1986" s="731">
        <v>2</v>
      </c>
      <c r="P1986" s="651">
        <v>112.13</v>
      </c>
      <c r="Q1986" s="666">
        <v>0.33333333333333331</v>
      </c>
      <c r="R1986" s="650">
        <v>1</v>
      </c>
      <c r="S1986" s="666">
        <v>0.33333333333333331</v>
      </c>
      <c r="T1986" s="731">
        <v>0.5</v>
      </c>
      <c r="U1986" s="689">
        <v>0.25</v>
      </c>
    </row>
    <row r="1987" spans="1:21" ht="14.4" customHeight="1" x14ac:dyDescent="0.3">
      <c r="A1987" s="649">
        <v>4</v>
      </c>
      <c r="B1987" s="650" t="s">
        <v>3038</v>
      </c>
      <c r="C1987" s="650">
        <v>89301048</v>
      </c>
      <c r="D1987" s="729" t="s">
        <v>5235</v>
      </c>
      <c r="E1987" s="730" t="s">
        <v>3413</v>
      </c>
      <c r="F1987" s="650" t="s">
        <v>3363</v>
      </c>
      <c r="G1987" s="650" t="s">
        <v>3480</v>
      </c>
      <c r="H1987" s="650" t="s">
        <v>597</v>
      </c>
      <c r="I1987" s="650" t="s">
        <v>808</v>
      </c>
      <c r="J1987" s="650" t="s">
        <v>3481</v>
      </c>
      <c r="K1987" s="650" t="s">
        <v>3482</v>
      </c>
      <c r="L1987" s="651">
        <v>0</v>
      </c>
      <c r="M1987" s="651">
        <v>0</v>
      </c>
      <c r="N1987" s="650">
        <v>3</v>
      </c>
      <c r="O1987" s="731">
        <v>1.5</v>
      </c>
      <c r="P1987" s="651">
        <v>0</v>
      </c>
      <c r="Q1987" s="666"/>
      <c r="R1987" s="650">
        <v>2</v>
      </c>
      <c r="S1987" s="666">
        <v>0.66666666666666663</v>
      </c>
      <c r="T1987" s="731">
        <v>1</v>
      </c>
      <c r="U1987" s="689">
        <v>0.66666666666666663</v>
      </c>
    </row>
    <row r="1988" spans="1:21" ht="14.4" customHeight="1" x14ac:dyDescent="0.3">
      <c r="A1988" s="649">
        <v>4</v>
      </c>
      <c r="B1988" s="650" t="s">
        <v>3038</v>
      </c>
      <c r="C1988" s="650">
        <v>89301048</v>
      </c>
      <c r="D1988" s="729" t="s">
        <v>5235</v>
      </c>
      <c r="E1988" s="730" t="s">
        <v>3413</v>
      </c>
      <c r="F1988" s="650" t="s">
        <v>3363</v>
      </c>
      <c r="G1988" s="650" t="s">
        <v>3438</v>
      </c>
      <c r="H1988" s="650" t="s">
        <v>597</v>
      </c>
      <c r="I1988" s="650" t="s">
        <v>2365</v>
      </c>
      <c r="J1988" s="650" t="s">
        <v>1633</v>
      </c>
      <c r="K1988" s="650" t="s">
        <v>3439</v>
      </c>
      <c r="L1988" s="651">
        <v>194.73</v>
      </c>
      <c r="M1988" s="651">
        <v>584.18999999999994</v>
      </c>
      <c r="N1988" s="650">
        <v>3</v>
      </c>
      <c r="O1988" s="731">
        <v>2.5</v>
      </c>
      <c r="P1988" s="651">
        <v>194.73</v>
      </c>
      <c r="Q1988" s="666">
        <v>0.33333333333333337</v>
      </c>
      <c r="R1988" s="650">
        <v>1</v>
      </c>
      <c r="S1988" s="666">
        <v>0.33333333333333331</v>
      </c>
      <c r="T1988" s="731">
        <v>1</v>
      </c>
      <c r="U1988" s="689">
        <v>0.4</v>
      </c>
    </row>
    <row r="1989" spans="1:21" ht="14.4" customHeight="1" x14ac:dyDescent="0.3">
      <c r="A1989" s="649">
        <v>4</v>
      </c>
      <c r="B1989" s="650" t="s">
        <v>3038</v>
      </c>
      <c r="C1989" s="650">
        <v>89301048</v>
      </c>
      <c r="D1989" s="729" t="s">
        <v>5235</v>
      </c>
      <c r="E1989" s="730" t="s">
        <v>3413</v>
      </c>
      <c r="F1989" s="650" t="s">
        <v>3363</v>
      </c>
      <c r="G1989" s="650" t="s">
        <v>3444</v>
      </c>
      <c r="H1989" s="650" t="s">
        <v>1281</v>
      </c>
      <c r="I1989" s="650" t="s">
        <v>1328</v>
      </c>
      <c r="J1989" s="650" t="s">
        <v>1329</v>
      </c>
      <c r="K1989" s="650" t="s">
        <v>1330</v>
      </c>
      <c r="L1989" s="651">
        <v>32.74</v>
      </c>
      <c r="M1989" s="651">
        <v>98.22</v>
      </c>
      <c r="N1989" s="650">
        <v>3</v>
      </c>
      <c r="O1989" s="731">
        <v>1.5</v>
      </c>
      <c r="P1989" s="651">
        <v>32.74</v>
      </c>
      <c r="Q1989" s="666">
        <v>0.33333333333333337</v>
      </c>
      <c r="R1989" s="650">
        <v>1</v>
      </c>
      <c r="S1989" s="666">
        <v>0.33333333333333331</v>
      </c>
      <c r="T1989" s="731">
        <v>0.5</v>
      </c>
      <c r="U1989" s="689">
        <v>0.33333333333333331</v>
      </c>
    </row>
    <row r="1990" spans="1:21" ht="14.4" customHeight="1" x14ac:dyDescent="0.3">
      <c r="A1990" s="649">
        <v>4</v>
      </c>
      <c r="B1990" s="650" t="s">
        <v>3038</v>
      </c>
      <c r="C1990" s="650">
        <v>89301048</v>
      </c>
      <c r="D1990" s="729" t="s">
        <v>5235</v>
      </c>
      <c r="E1990" s="730" t="s">
        <v>3413</v>
      </c>
      <c r="F1990" s="650" t="s">
        <v>3363</v>
      </c>
      <c r="G1990" s="650" t="s">
        <v>3797</v>
      </c>
      <c r="H1990" s="650" t="s">
        <v>597</v>
      </c>
      <c r="I1990" s="650" t="s">
        <v>3798</v>
      </c>
      <c r="J1990" s="650" t="s">
        <v>2672</v>
      </c>
      <c r="K1990" s="650" t="s">
        <v>1080</v>
      </c>
      <c r="L1990" s="651">
        <v>102.89</v>
      </c>
      <c r="M1990" s="651">
        <v>102.89</v>
      </c>
      <c r="N1990" s="650">
        <v>1</v>
      </c>
      <c r="O1990" s="731">
        <v>1</v>
      </c>
      <c r="P1990" s="651">
        <v>102.89</v>
      </c>
      <c r="Q1990" s="666">
        <v>1</v>
      </c>
      <c r="R1990" s="650">
        <v>1</v>
      </c>
      <c r="S1990" s="666">
        <v>1</v>
      </c>
      <c r="T1990" s="731">
        <v>1</v>
      </c>
      <c r="U1990" s="689">
        <v>1</v>
      </c>
    </row>
    <row r="1991" spans="1:21" ht="14.4" customHeight="1" thickBot="1" x14ac:dyDescent="0.35">
      <c r="A1991" s="655">
        <v>4</v>
      </c>
      <c r="B1991" s="656" t="s">
        <v>3038</v>
      </c>
      <c r="C1991" s="656">
        <v>89301048</v>
      </c>
      <c r="D1991" s="732" t="s">
        <v>5235</v>
      </c>
      <c r="E1991" s="733" t="s">
        <v>3413</v>
      </c>
      <c r="F1991" s="656" t="s">
        <v>3363</v>
      </c>
      <c r="G1991" s="656" t="s">
        <v>3797</v>
      </c>
      <c r="H1991" s="656" t="s">
        <v>597</v>
      </c>
      <c r="I1991" s="656" t="s">
        <v>4880</v>
      </c>
      <c r="J1991" s="656" t="s">
        <v>2672</v>
      </c>
      <c r="K1991" s="656" t="s">
        <v>969</v>
      </c>
      <c r="L1991" s="657">
        <v>154.33000000000001</v>
      </c>
      <c r="M1991" s="657">
        <v>154.33000000000001</v>
      </c>
      <c r="N1991" s="656">
        <v>1</v>
      </c>
      <c r="O1991" s="734">
        <v>0.5</v>
      </c>
      <c r="P1991" s="657"/>
      <c r="Q1991" s="667">
        <v>0</v>
      </c>
      <c r="R1991" s="656"/>
      <c r="S1991" s="667">
        <v>0</v>
      </c>
      <c r="T1991" s="734"/>
      <c r="U1991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5241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3408</v>
      </c>
      <c r="B5" s="229">
        <v>18855.18</v>
      </c>
      <c r="C5" s="728">
        <v>0.98781885078812581</v>
      </c>
      <c r="D5" s="229">
        <v>232.51</v>
      </c>
      <c r="E5" s="728">
        <v>1.218114921187425E-2</v>
      </c>
      <c r="F5" s="736">
        <v>19087.689999999999</v>
      </c>
    </row>
    <row r="6" spans="1:6" ht="14.4" customHeight="1" x14ac:dyDescent="0.3">
      <c r="A6" s="676" t="s">
        <v>3388</v>
      </c>
      <c r="B6" s="653">
        <v>7459.1699999999992</v>
      </c>
      <c r="C6" s="666">
        <v>0.33923436380794286</v>
      </c>
      <c r="D6" s="653">
        <v>14529.08</v>
      </c>
      <c r="E6" s="666">
        <v>0.66076563619205708</v>
      </c>
      <c r="F6" s="654">
        <v>21988.25</v>
      </c>
    </row>
    <row r="7" spans="1:6" ht="14.4" customHeight="1" x14ac:dyDescent="0.3">
      <c r="A7" s="676" t="s">
        <v>3379</v>
      </c>
      <c r="B7" s="653">
        <v>6581.4100000000017</v>
      </c>
      <c r="C7" s="666">
        <v>0.24661215132746717</v>
      </c>
      <c r="D7" s="653">
        <v>20105.88</v>
      </c>
      <c r="E7" s="666">
        <v>0.75338784867253294</v>
      </c>
      <c r="F7" s="654">
        <v>26687.29</v>
      </c>
    </row>
    <row r="8" spans="1:6" ht="14.4" customHeight="1" x14ac:dyDescent="0.3">
      <c r="A8" s="676" t="s">
        <v>3401</v>
      </c>
      <c r="B8" s="653">
        <v>4855.82</v>
      </c>
      <c r="C8" s="666">
        <v>0.50660298422753747</v>
      </c>
      <c r="D8" s="653">
        <v>4729.24</v>
      </c>
      <c r="E8" s="666">
        <v>0.49339701577246259</v>
      </c>
      <c r="F8" s="654">
        <v>9585.06</v>
      </c>
    </row>
    <row r="9" spans="1:6" ht="14.4" customHeight="1" x14ac:dyDescent="0.3">
      <c r="A9" s="676" t="s">
        <v>3397</v>
      </c>
      <c r="B9" s="653">
        <v>4646.9300000000012</v>
      </c>
      <c r="C9" s="666">
        <v>0.43687662820552597</v>
      </c>
      <c r="D9" s="653">
        <v>5989.7800000000007</v>
      </c>
      <c r="E9" s="666">
        <v>0.56312337179447391</v>
      </c>
      <c r="F9" s="654">
        <v>10636.710000000003</v>
      </c>
    </row>
    <row r="10" spans="1:6" ht="14.4" customHeight="1" x14ac:dyDescent="0.3">
      <c r="A10" s="676" t="s">
        <v>3396</v>
      </c>
      <c r="B10" s="653">
        <v>2841.5999999999995</v>
      </c>
      <c r="C10" s="666">
        <v>0.19657297813319308</v>
      </c>
      <c r="D10" s="653">
        <v>11614.1</v>
      </c>
      <c r="E10" s="666">
        <v>0.80342702186680681</v>
      </c>
      <c r="F10" s="654">
        <v>14455.7</v>
      </c>
    </row>
    <row r="11" spans="1:6" ht="14.4" customHeight="1" x14ac:dyDescent="0.3">
      <c r="A11" s="676" t="s">
        <v>3390</v>
      </c>
      <c r="B11" s="653">
        <v>2428.67</v>
      </c>
      <c r="C11" s="666">
        <v>0.71157931129452368</v>
      </c>
      <c r="D11" s="653">
        <v>984.40000000000009</v>
      </c>
      <c r="E11" s="666">
        <v>0.28842068870547632</v>
      </c>
      <c r="F11" s="654">
        <v>3413.07</v>
      </c>
    </row>
    <row r="12" spans="1:6" ht="14.4" customHeight="1" x14ac:dyDescent="0.3">
      <c r="A12" s="676" t="s">
        <v>3405</v>
      </c>
      <c r="B12" s="653">
        <v>1872.82</v>
      </c>
      <c r="C12" s="666">
        <v>0.12744164714256259</v>
      </c>
      <c r="D12" s="653">
        <v>12822.689999999999</v>
      </c>
      <c r="E12" s="666">
        <v>0.87255835285743744</v>
      </c>
      <c r="F12" s="654">
        <v>14695.509999999998</v>
      </c>
    </row>
    <row r="13" spans="1:6" ht="14.4" customHeight="1" x14ac:dyDescent="0.3">
      <c r="A13" s="676" t="s">
        <v>3394</v>
      </c>
      <c r="B13" s="653">
        <v>1412.96</v>
      </c>
      <c r="C13" s="666">
        <v>0.56724423104716326</v>
      </c>
      <c r="D13" s="653">
        <v>1077.96</v>
      </c>
      <c r="E13" s="666">
        <v>0.43275576895283668</v>
      </c>
      <c r="F13" s="654">
        <v>2490.92</v>
      </c>
    </row>
    <row r="14" spans="1:6" ht="14.4" customHeight="1" x14ac:dyDescent="0.3">
      <c r="A14" s="676" t="s">
        <v>3406</v>
      </c>
      <c r="B14" s="653">
        <v>1087.3799999999999</v>
      </c>
      <c r="C14" s="666">
        <v>0.1789666682027953</v>
      </c>
      <c r="D14" s="653">
        <v>4988.5</v>
      </c>
      <c r="E14" s="666">
        <v>0.82103333179720472</v>
      </c>
      <c r="F14" s="654">
        <v>6075.88</v>
      </c>
    </row>
    <row r="15" spans="1:6" ht="14.4" customHeight="1" x14ac:dyDescent="0.3">
      <c r="A15" s="676" t="s">
        <v>3383</v>
      </c>
      <c r="B15" s="653">
        <v>1036.5899999999999</v>
      </c>
      <c r="C15" s="666">
        <v>0.19847513867162442</v>
      </c>
      <c r="D15" s="653">
        <v>4186.18</v>
      </c>
      <c r="E15" s="666">
        <v>0.80152486132837553</v>
      </c>
      <c r="F15" s="654">
        <v>5222.7700000000004</v>
      </c>
    </row>
    <row r="16" spans="1:6" ht="14.4" customHeight="1" x14ac:dyDescent="0.3">
      <c r="A16" s="676" t="s">
        <v>3381</v>
      </c>
      <c r="B16" s="653">
        <v>971.3</v>
      </c>
      <c r="C16" s="666">
        <v>7.5334693747755588E-2</v>
      </c>
      <c r="D16" s="653">
        <v>11921.83</v>
      </c>
      <c r="E16" s="666">
        <v>0.92466530625224441</v>
      </c>
      <c r="F16" s="654">
        <v>12893.13</v>
      </c>
    </row>
    <row r="17" spans="1:6" ht="14.4" customHeight="1" x14ac:dyDescent="0.3">
      <c r="A17" s="676" t="s">
        <v>3395</v>
      </c>
      <c r="B17" s="653">
        <v>449.87</v>
      </c>
      <c r="C17" s="666">
        <v>5.0602854150801832E-2</v>
      </c>
      <c r="D17" s="653">
        <v>8440.34</v>
      </c>
      <c r="E17" s="666">
        <v>0.9493971458491981</v>
      </c>
      <c r="F17" s="654">
        <v>8890.2100000000009</v>
      </c>
    </row>
    <row r="18" spans="1:6" ht="14.4" customHeight="1" x14ac:dyDescent="0.3">
      <c r="A18" s="676" t="s">
        <v>3407</v>
      </c>
      <c r="B18" s="653">
        <v>444.5</v>
      </c>
      <c r="C18" s="666">
        <v>5.3610281595692845E-2</v>
      </c>
      <c r="D18" s="653">
        <v>7846.82</v>
      </c>
      <c r="E18" s="666">
        <v>0.94638971840430719</v>
      </c>
      <c r="F18" s="654">
        <v>8291.32</v>
      </c>
    </row>
    <row r="19" spans="1:6" ht="14.4" customHeight="1" x14ac:dyDescent="0.3">
      <c r="A19" s="676" t="s">
        <v>3389</v>
      </c>
      <c r="B19" s="653">
        <v>314.33999999999997</v>
      </c>
      <c r="C19" s="666">
        <v>2.5555474256725441E-2</v>
      </c>
      <c r="D19" s="653">
        <v>11985.960000000001</v>
      </c>
      <c r="E19" s="666">
        <v>0.97444452574327456</v>
      </c>
      <c r="F19" s="654">
        <v>12300.300000000001</v>
      </c>
    </row>
    <row r="20" spans="1:6" ht="14.4" customHeight="1" x14ac:dyDescent="0.3">
      <c r="A20" s="676" t="s">
        <v>3399</v>
      </c>
      <c r="B20" s="653">
        <v>182.44</v>
      </c>
      <c r="C20" s="666">
        <v>2.5641155375507167E-3</v>
      </c>
      <c r="D20" s="653">
        <v>70968.799999999974</v>
      </c>
      <c r="E20" s="666">
        <v>0.99743588446244924</v>
      </c>
      <c r="F20" s="654">
        <v>71151.239999999976</v>
      </c>
    </row>
    <row r="21" spans="1:6" ht="14.4" customHeight="1" x14ac:dyDescent="0.3">
      <c r="A21" s="676" t="s">
        <v>3392</v>
      </c>
      <c r="B21" s="653">
        <v>174.94</v>
      </c>
      <c r="C21" s="666">
        <v>2.6345314271859432E-2</v>
      </c>
      <c r="D21" s="653">
        <v>6465.329999999999</v>
      </c>
      <c r="E21" s="666">
        <v>0.97365468572814062</v>
      </c>
      <c r="F21" s="654">
        <v>6640.2699999999986</v>
      </c>
    </row>
    <row r="22" spans="1:6" ht="14.4" customHeight="1" x14ac:dyDescent="0.3">
      <c r="A22" s="676" t="s">
        <v>3411</v>
      </c>
      <c r="B22" s="653">
        <v>129.82999999999998</v>
      </c>
      <c r="C22" s="666">
        <v>9.3732289376694325E-3</v>
      </c>
      <c r="D22" s="653">
        <v>13721.320000000002</v>
      </c>
      <c r="E22" s="666">
        <v>0.99062677106233055</v>
      </c>
      <c r="F22" s="654">
        <v>13851.150000000001</v>
      </c>
    </row>
    <row r="23" spans="1:6" ht="14.4" customHeight="1" x14ac:dyDescent="0.3">
      <c r="A23" s="676" t="s">
        <v>3387</v>
      </c>
      <c r="B23" s="653">
        <v>124.64999999999999</v>
      </c>
      <c r="C23" s="666">
        <v>1.8786991835608922E-2</v>
      </c>
      <c r="D23" s="653">
        <v>6510.26</v>
      </c>
      <c r="E23" s="666">
        <v>0.98121300816439116</v>
      </c>
      <c r="F23" s="654">
        <v>6634.91</v>
      </c>
    </row>
    <row r="24" spans="1:6" ht="14.4" customHeight="1" x14ac:dyDescent="0.3">
      <c r="A24" s="676" t="s">
        <v>3384</v>
      </c>
      <c r="B24" s="653"/>
      <c r="C24" s="666">
        <v>0</v>
      </c>
      <c r="D24" s="653">
        <v>4449.01</v>
      </c>
      <c r="E24" s="666">
        <v>1</v>
      </c>
      <c r="F24" s="654">
        <v>4449.01</v>
      </c>
    </row>
    <row r="25" spans="1:6" ht="14.4" customHeight="1" x14ac:dyDescent="0.3">
      <c r="A25" s="676" t="s">
        <v>3413</v>
      </c>
      <c r="B25" s="653"/>
      <c r="C25" s="666">
        <v>0</v>
      </c>
      <c r="D25" s="653">
        <v>12479.949999999997</v>
      </c>
      <c r="E25" s="666">
        <v>1</v>
      </c>
      <c r="F25" s="654">
        <v>12479.949999999997</v>
      </c>
    </row>
    <row r="26" spans="1:6" ht="14.4" customHeight="1" x14ac:dyDescent="0.3">
      <c r="A26" s="676" t="s">
        <v>3409</v>
      </c>
      <c r="B26" s="653">
        <v>0</v>
      </c>
      <c r="C26" s="666">
        <v>0</v>
      </c>
      <c r="D26" s="653">
        <v>3505.5499999999997</v>
      </c>
      <c r="E26" s="666">
        <v>1</v>
      </c>
      <c r="F26" s="654">
        <v>3505.5499999999997</v>
      </c>
    </row>
    <row r="27" spans="1:6" ht="14.4" customHeight="1" x14ac:dyDescent="0.3">
      <c r="A27" s="676" t="s">
        <v>3400</v>
      </c>
      <c r="B27" s="653"/>
      <c r="C27" s="666">
        <v>0</v>
      </c>
      <c r="D27" s="653">
        <v>3219.13</v>
      </c>
      <c r="E27" s="666">
        <v>1</v>
      </c>
      <c r="F27" s="654">
        <v>3219.13</v>
      </c>
    </row>
    <row r="28" spans="1:6" ht="14.4" customHeight="1" x14ac:dyDescent="0.3">
      <c r="A28" s="676" t="s">
        <v>3398</v>
      </c>
      <c r="B28" s="653"/>
      <c r="C28" s="666">
        <v>0</v>
      </c>
      <c r="D28" s="653">
        <v>2746.31</v>
      </c>
      <c r="E28" s="666">
        <v>1</v>
      </c>
      <c r="F28" s="654">
        <v>2746.31</v>
      </c>
    </row>
    <row r="29" spans="1:6" ht="14.4" customHeight="1" x14ac:dyDescent="0.3">
      <c r="A29" s="676" t="s">
        <v>3382</v>
      </c>
      <c r="B29" s="653"/>
      <c r="C29" s="666">
        <v>0</v>
      </c>
      <c r="D29" s="653">
        <v>1540.33</v>
      </c>
      <c r="E29" s="666">
        <v>1</v>
      </c>
      <c r="F29" s="654">
        <v>1540.33</v>
      </c>
    </row>
    <row r="30" spans="1:6" ht="14.4" customHeight="1" x14ac:dyDescent="0.3">
      <c r="A30" s="676" t="s">
        <v>3386</v>
      </c>
      <c r="B30" s="653"/>
      <c r="C30" s="666">
        <v>0</v>
      </c>
      <c r="D30" s="653">
        <v>7759.03</v>
      </c>
      <c r="E30" s="666">
        <v>1</v>
      </c>
      <c r="F30" s="654">
        <v>7759.03</v>
      </c>
    </row>
    <row r="31" spans="1:6" ht="14.4" customHeight="1" x14ac:dyDescent="0.3">
      <c r="A31" s="676" t="s">
        <v>3402</v>
      </c>
      <c r="B31" s="653"/>
      <c r="C31" s="666">
        <v>0</v>
      </c>
      <c r="D31" s="653">
        <v>2106.3999999999996</v>
      </c>
      <c r="E31" s="666">
        <v>1</v>
      </c>
      <c r="F31" s="654">
        <v>2106.3999999999996</v>
      </c>
    </row>
    <row r="32" spans="1:6" ht="14.4" customHeight="1" x14ac:dyDescent="0.3">
      <c r="A32" s="676" t="s">
        <v>3410</v>
      </c>
      <c r="B32" s="653"/>
      <c r="C32" s="666">
        <v>0</v>
      </c>
      <c r="D32" s="653">
        <v>139.72</v>
      </c>
      <c r="E32" s="666">
        <v>1</v>
      </c>
      <c r="F32" s="654">
        <v>139.72</v>
      </c>
    </row>
    <row r="33" spans="1:6" ht="14.4" customHeight="1" x14ac:dyDescent="0.3">
      <c r="A33" s="676" t="s">
        <v>3404</v>
      </c>
      <c r="B33" s="653"/>
      <c r="C33" s="666">
        <v>0</v>
      </c>
      <c r="D33" s="653">
        <v>2417.7899999999995</v>
      </c>
      <c r="E33" s="666">
        <v>1</v>
      </c>
      <c r="F33" s="654">
        <v>2417.7899999999995</v>
      </c>
    </row>
    <row r="34" spans="1:6" ht="14.4" customHeight="1" x14ac:dyDescent="0.3">
      <c r="A34" s="676" t="s">
        <v>3412</v>
      </c>
      <c r="B34" s="653"/>
      <c r="C34" s="666">
        <v>0</v>
      </c>
      <c r="D34" s="653">
        <v>6322.36</v>
      </c>
      <c r="E34" s="666">
        <v>1</v>
      </c>
      <c r="F34" s="654">
        <v>6322.36</v>
      </c>
    </row>
    <row r="35" spans="1:6" ht="14.4" customHeight="1" x14ac:dyDescent="0.3">
      <c r="A35" s="676" t="s">
        <v>3414</v>
      </c>
      <c r="B35" s="653"/>
      <c r="C35" s="666">
        <v>0</v>
      </c>
      <c r="D35" s="653">
        <v>156.86000000000001</v>
      </c>
      <c r="E35" s="666">
        <v>1</v>
      </c>
      <c r="F35" s="654">
        <v>156.86000000000001</v>
      </c>
    </row>
    <row r="36" spans="1:6" ht="14.4" customHeight="1" x14ac:dyDescent="0.3">
      <c r="A36" s="676" t="s">
        <v>3415</v>
      </c>
      <c r="B36" s="653"/>
      <c r="C36" s="666">
        <v>0</v>
      </c>
      <c r="D36" s="653">
        <v>69.86</v>
      </c>
      <c r="E36" s="666">
        <v>1</v>
      </c>
      <c r="F36" s="654">
        <v>69.86</v>
      </c>
    </row>
    <row r="37" spans="1:6" ht="14.4" customHeight="1" x14ac:dyDescent="0.3">
      <c r="A37" s="676" t="s">
        <v>3391</v>
      </c>
      <c r="B37" s="653"/>
      <c r="C37" s="666">
        <v>0</v>
      </c>
      <c r="D37" s="653">
        <v>3391.77</v>
      </c>
      <c r="E37" s="666">
        <v>1</v>
      </c>
      <c r="F37" s="654">
        <v>3391.77</v>
      </c>
    </row>
    <row r="38" spans="1:6" ht="14.4" customHeight="1" x14ac:dyDescent="0.3">
      <c r="A38" s="676" t="s">
        <v>3380</v>
      </c>
      <c r="B38" s="653"/>
      <c r="C38" s="666">
        <v>0</v>
      </c>
      <c r="D38" s="653">
        <v>1598.6599999999999</v>
      </c>
      <c r="E38" s="666">
        <v>1</v>
      </c>
      <c r="F38" s="654">
        <v>1598.6599999999999</v>
      </c>
    </row>
    <row r="39" spans="1:6" ht="14.4" customHeight="1" thickBot="1" x14ac:dyDescent="0.35">
      <c r="A39" s="677" t="s">
        <v>3393</v>
      </c>
      <c r="B39" s="668"/>
      <c r="C39" s="669">
        <v>0</v>
      </c>
      <c r="D39" s="668">
        <v>3187.9599999999996</v>
      </c>
      <c r="E39" s="669">
        <v>1</v>
      </c>
      <c r="F39" s="670">
        <v>3187.9599999999996</v>
      </c>
    </row>
    <row r="40" spans="1:6" ht="14.4" customHeight="1" thickBot="1" x14ac:dyDescent="0.35">
      <c r="A40" s="671" t="s">
        <v>3</v>
      </c>
      <c r="B40" s="672">
        <v>55870.399999999987</v>
      </c>
      <c r="C40" s="673">
        <v>0.16926214744108939</v>
      </c>
      <c r="D40" s="672">
        <v>274211.67</v>
      </c>
      <c r="E40" s="673">
        <v>0.83073785255891053</v>
      </c>
      <c r="F40" s="674">
        <v>330082.07</v>
      </c>
    </row>
    <row r="41" spans="1:6" ht="14.4" customHeight="1" thickBot="1" x14ac:dyDescent="0.35"/>
    <row r="42" spans="1:6" ht="14.4" customHeight="1" x14ac:dyDescent="0.3">
      <c r="A42" s="737" t="s">
        <v>5242</v>
      </c>
      <c r="B42" s="229">
        <v>15175.199999999999</v>
      </c>
      <c r="C42" s="728">
        <v>1</v>
      </c>
      <c r="D42" s="229"/>
      <c r="E42" s="728">
        <v>0</v>
      </c>
      <c r="F42" s="736">
        <v>15175.199999999999</v>
      </c>
    </row>
    <row r="43" spans="1:6" ht="14.4" customHeight="1" x14ac:dyDescent="0.3">
      <c r="A43" s="676" t="s">
        <v>3084</v>
      </c>
      <c r="B43" s="653">
        <v>14283.06</v>
      </c>
      <c r="C43" s="666">
        <v>0.24262616108182655</v>
      </c>
      <c r="D43" s="653">
        <v>44585.529999999984</v>
      </c>
      <c r="E43" s="666">
        <v>0.75737383891817345</v>
      </c>
      <c r="F43" s="654">
        <v>58868.589999999982</v>
      </c>
    </row>
    <row r="44" spans="1:6" ht="14.4" customHeight="1" x14ac:dyDescent="0.3">
      <c r="A44" s="676" t="s">
        <v>3137</v>
      </c>
      <c r="B44" s="653">
        <v>3989.68</v>
      </c>
      <c r="C44" s="666">
        <v>0.60539864677238975</v>
      </c>
      <c r="D44" s="653">
        <v>2600.4899999999998</v>
      </c>
      <c r="E44" s="666">
        <v>0.3946013532276102</v>
      </c>
      <c r="F44" s="654">
        <v>6590.17</v>
      </c>
    </row>
    <row r="45" spans="1:6" ht="14.4" customHeight="1" x14ac:dyDescent="0.3">
      <c r="A45" s="676" t="s">
        <v>3059</v>
      </c>
      <c r="B45" s="653">
        <v>3588.05</v>
      </c>
      <c r="C45" s="666">
        <v>0.11499975961923677</v>
      </c>
      <c r="D45" s="653">
        <v>27612.45000000003</v>
      </c>
      <c r="E45" s="666">
        <v>0.8850002403807633</v>
      </c>
      <c r="F45" s="654">
        <v>31200.500000000029</v>
      </c>
    </row>
    <row r="46" spans="1:6" ht="14.4" customHeight="1" x14ac:dyDescent="0.3">
      <c r="A46" s="676" t="s">
        <v>5243</v>
      </c>
      <c r="B46" s="653">
        <v>2841.5999999999995</v>
      </c>
      <c r="C46" s="666">
        <v>0.98901213642074781</v>
      </c>
      <c r="D46" s="653">
        <v>31.57</v>
      </c>
      <c r="E46" s="666">
        <v>1.0987863579252187E-2</v>
      </c>
      <c r="F46" s="654">
        <v>2873.1699999999996</v>
      </c>
    </row>
    <row r="47" spans="1:6" ht="14.4" customHeight="1" x14ac:dyDescent="0.3">
      <c r="A47" s="676" t="s">
        <v>5244</v>
      </c>
      <c r="B47" s="653">
        <v>2518.8200000000002</v>
      </c>
      <c r="C47" s="666">
        <v>0.65384495576691448</v>
      </c>
      <c r="D47" s="653">
        <v>1333.5</v>
      </c>
      <c r="E47" s="666">
        <v>0.34615504423308552</v>
      </c>
      <c r="F47" s="654">
        <v>3852.32</v>
      </c>
    </row>
    <row r="48" spans="1:6" ht="14.4" customHeight="1" x14ac:dyDescent="0.3">
      <c r="A48" s="676" t="s">
        <v>3089</v>
      </c>
      <c r="B48" s="653">
        <v>1440.56</v>
      </c>
      <c r="C48" s="666">
        <v>1</v>
      </c>
      <c r="D48" s="653"/>
      <c r="E48" s="666">
        <v>0</v>
      </c>
      <c r="F48" s="654">
        <v>1440.56</v>
      </c>
    </row>
    <row r="49" spans="1:6" ht="14.4" customHeight="1" x14ac:dyDescent="0.3">
      <c r="A49" s="676" t="s">
        <v>3103</v>
      </c>
      <c r="B49" s="653">
        <v>1399.5</v>
      </c>
      <c r="C49" s="666">
        <v>0.52631381014343415</v>
      </c>
      <c r="D49" s="653">
        <v>1259.56</v>
      </c>
      <c r="E49" s="666">
        <v>0.47368618985656585</v>
      </c>
      <c r="F49" s="654">
        <v>2659.06</v>
      </c>
    </row>
    <row r="50" spans="1:6" ht="14.4" customHeight="1" x14ac:dyDescent="0.3">
      <c r="A50" s="676" t="s">
        <v>3099</v>
      </c>
      <c r="B50" s="653">
        <v>1122.7200000000003</v>
      </c>
      <c r="C50" s="666">
        <v>0.7004392094230385</v>
      </c>
      <c r="D50" s="653">
        <v>480.16</v>
      </c>
      <c r="E50" s="666">
        <v>0.29956079057696144</v>
      </c>
      <c r="F50" s="654">
        <v>1602.8800000000003</v>
      </c>
    </row>
    <row r="51" spans="1:6" ht="14.4" customHeight="1" x14ac:dyDescent="0.3">
      <c r="A51" s="676" t="s">
        <v>3098</v>
      </c>
      <c r="B51" s="653">
        <v>1053.26</v>
      </c>
      <c r="C51" s="666">
        <v>0.57777777777777772</v>
      </c>
      <c r="D51" s="653">
        <v>769.69</v>
      </c>
      <c r="E51" s="666">
        <v>0.42222222222222222</v>
      </c>
      <c r="F51" s="654">
        <v>1822.95</v>
      </c>
    </row>
    <row r="52" spans="1:6" ht="14.4" customHeight="1" x14ac:dyDescent="0.3">
      <c r="A52" s="676" t="s">
        <v>3134</v>
      </c>
      <c r="B52" s="653">
        <v>1008.75</v>
      </c>
      <c r="C52" s="666">
        <v>1</v>
      </c>
      <c r="D52" s="653"/>
      <c r="E52" s="666">
        <v>0</v>
      </c>
      <c r="F52" s="654">
        <v>1008.75</v>
      </c>
    </row>
    <row r="53" spans="1:6" ht="14.4" customHeight="1" x14ac:dyDescent="0.3">
      <c r="A53" s="676" t="s">
        <v>3072</v>
      </c>
      <c r="B53" s="653">
        <v>971.3</v>
      </c>
      <c r="C53" s="666">
        <v>5.6938154132222196E-2</v>
      </c>
      <c r="D53" s="653">
        <v>16087.56</v>
      </c>
      <c r="E53" s="666">
        <v>0.94306184586777775</v>
      </c>
      <c r="F53" s="654">
        <v>17058.86</v>
      </c>
    </row>
    <row r="54" spans="1:6" ht="14.4" customHeight="1" x14ac:dyDescent="0.3">
      <c r="A54" s="676" t="s">
        <v>3078</v>
      </c>
      <c r="B54" s="653">
        <v>873.36</v>
      </c>
      <c r="C54" s="666">
        <v>9.9460537958790438E-2</v>
      </c>
      <c r="D54" s="653">
        <v>7907.61</v>
      </c>
      <c r="E54" s="666">
        <v>0.9005394620412096</v>
      </c>
      <c r="F54" s="654">
        <v>8780.9699999999993</v>
      </c>
    </row>
    <row r="55" spans="1:6" ht="14.4" customHeight="1" x14ac:dyDescent="0.3">
      <c r="A55" s="676" t="s">
        <v>3070</v>
      </c>
      <c r="B55" s="653">
        <v>795.51</v>
      </c>
      <c r="C55" s="666">
        <v>0.26290376950685096</v>
      </c>
      <c r="D55" s="653">
        <v>2230.3499999999995</v>
      </c>
      <c r="E55" s="666">
        <v>0.73709623049314899</v>
      </c>
      <c r="F55" s="654">
        <v>3025.8599999999997</v>
      </c>
    </row>
    <row r="56" spans="1:6" ht="14.4" customHeight="1" x14ac:dyDescent="0.3">
      <c r="A56" s="676" t="s">
        <v>3063</v>
      </c>
      <c r="B56" s="653">
        <v>531.61999999999989</v>
      </c>
      <c r="C56" s="666">
        <v>0.83335162165127841</v>
      </c>
      <c r="D56" s="653">
        <v>106.31</v>
      </c>
      <c r="E56" s="666">
        <v>0.1666483783487217</v>
      </c>
      <c r="F56" s="654">
        <v>637.92999999999984</v>
      </c>
    </row>
    <row r="57" spans="1:6" ht="14.4" customHeight="1" x14ac:dyDescent="0.3">
      <c r="A57" s="676" t="s">
        <v>3085</v>
      </c>
      <c r="B57" s="653">
        <v>502.14</v>
      </c>
      <c r="C57" s="666">
        <v>1</v>
      </c>
      <c r="D57" s="653"/>
      <c r="E57" s="666">
        <v>0</v>
      </c>
      <c r="F57" s="654">
        <v>502.14</v>
      </c>
    </row>
    <row r="58" spans="1:6" ht="14.4" customHeight="1" x14ac:dyDescent="0.3">
      <c r="A58" s="676" t="s">
        <v>3114</v>
      </c>
      <c r="B58" s="653">
        <v>449.43</v>
      </c>
      <c r="C58" s="666">
        <v>0.57142312240149518</v>
      </c>
      <c r="D58" s="653">
        <v>337.08</v>
      </c>
      <c r="E58" s="666">
        <v>0.42857687759850477</v>
      </c>
      <c r="F58" s="654">
        <v>786.51</v>
      </c>
    </row>
    <row r="59" spans="1:6" ht="14.4" customHeight="1" x14ac:dyDescent="0.3">
      <c r="A59" s="676" t="s">
        <v>3135</v>
      </c>
      <c r="B59" s="653">
        <v>391.77</v>
      </c>
      <c r="C59" s="666">
        <v>0.1527535169531177</v>
      </c>
      <c r="D59" s="653">
        <v>2172.9499999999998</v>
      </c>
      <c r="E59" s="666">
        <v>0.84724648304688233</v>
      </c>
      <c r="F59" s="654">
        <v>2564.7199999999998</v>
      </c>
    </row>
    <row r="60" spans="1:6" ht="14.4" customHeight="1" x14ac:dyDescent="0.3">
      <c r="A60" s="676" t="s">
        <v>3074</v>
      </c>
      <c r="B60" s="653">
        <v>368.44</v>
      </c>
      <c r="C60" s="666">
        <v>4.1884840561586992E-2</v>
      </c>
      <c r="D60" s="653">
        <v>8428.06</v>
      </c>
      <c r="E60" s="666">
        <v>0.95811515943841297</v>
      </c>
      <c r="F60" s="654">
        <v>8796.5</v>
      </c>
    </row>
    <row r="61" spans="1:6" ht="14.4" customHeight="1" x14ac:dyDescent="0.3">
      <c r="A61" s="676" t="s">
        <v>3081</v>
      </c>
      <c r="B61" s="653">
        <v>313.98</v>
      </c>
      <c r="C61" s="666">
        <v>0.5</v>
      </c>
      <c r="D61" s="653">
        <v>313.98</v>
      </c>
      <c r="E61" s="666">
        <v>0.5</v>
      </c>
      <c r="F61" s="654">
        <v>627.96</v>
      </c>
    </row>
    <row r="62" spans="1:6" ht="14.4" customHeight="1" x14ac:dyDescent="0.3">
      <c r="A62" s="676" t="s">
        <v>3113</v>
      </c>
      <c r="B62" s="653">
        <v>308.02</v>
      </c>
      <c r="C62" s="666">
        <v>0.15384615384615385</v>
      </c>
      <c r="D62" s="653">
        <v>1694.11</v>
      </c>
      <c r="E62" s="666">
        <v>0.84615384615384615</v>
      </c>
      <c r="F62" s="654">
        <v>2002.1299999999999</v>
      </c>
    </row>
    <row r="63" spans="1:6" ht="14.4" customHeight="1" x14ac:dyDescent="0.3">
      <c r="A63" s="676" t="s">
        <v>3115</v>
      </c>
      <c r="B63" s="653">
        <v>279.44</v>
      </c>
      <c r="C63" s="666">
        <v>0.12500000000000003</v>
      </c>
      <c r="D63" s="653">
        <v>1956.0799999999997</v>
      </c>
      <c r="E63" s="666">
        <v>0.875</v>
      </c>
      <c r="F63" s="654">
        <v>2235.5199999999995</v>
      </c>
    </row>
    <row r="64" spans="1:6" ht="14.4" customHeight="1" x14ac:dyDescent="0.3">
      <c r="A64" s="676" t="s">
        <v>3064</v>
      </c>
      <c r="B64" s="653">
        <v>268.26</v>
      </c>
      <c r="C64" s="666">
        <v>0.35898190771865968</v>
      </c>
      <c r="D64" s="653">
        <v>479.02</v>
      </c>
      <c r="E64" s="666">
        <v>0.64101809228134032</v>
      </c>
      <c r="F64" s="654">
        <v>747.28</v>
      </c>
    </row>
    <row r="65" spans="1:6" ht="14.4" customHeight="1" x14ac:dyDescent="0.3">
      <c r="A65" s="676" t="s">
        <v>3087</v>
      </c>
      <c r="B65" s="653">
        <v>250.92</v>
      </c>
      <c r="C65" s="666">
        <v>0.76922133660331082</v>
      </c>
      <c r="D65" s="653">
        <v>75.28</v>
      </c>
      <c r="E65" s="666">
        <v>0.23077866339668915</v>
      </c>
      <c r="F65" s="654">
        <v>326.2</v>
      </c>
    </row>
    <row r="66" spans="1:6" ht="14.4" customHeight="1" x14ac:dyDescent="0.3">
      <c r="A66" s="676" t="s">
        <v>3121</v>
      </c>
      <c r="B66" s="653">
        <v>238.13</v>
      </c>
      <c r="C66" s="666">
        <v>1</v>
      </c>
      <c r="D66" s="653"/>
      <c r="E66" s="666">
        <v>0</v>
      </c>
      <c r="F66" s="654">
        <v>238.13</v>
      </c>
    </row>
    <row r="67" spans="1:6" ht="14.4" customHeight="1" x14ac:dyDescent="0.3">
      <c r="A67" s="676" t="s">
        <v>5245</v>
      </c>
      <c r="B67" s="653">
        <v>237.65</v>
      </c>
      <c r="C67" s="666">
        <v>0.40000336632330169</v>
      </c>
      <c r="D67" s="653">
        <v>356.47</v>
      </c>
      <c r="E67" s="666">
        <v>0.59999663367669831</v>
      </c>
      <c r="F67" s="654">
        <v>594.12</v>
      </c>
    </row>
    <row r="68" spans="1:6" ht="14.4" customHeight="1" x14ac:dyDescent="0.3">
      <c r="A68" s="676" t="s">
        <v>3097</v>
      </c>
      <c r="B68" s="653">
        <v>179.54</v>
      </c>
      <c r="C68" s="666">
        <v>0.55044915228255209</v>
      </c>
      <c r="D68" s="653">
        <v>146.63</v>
      </c>
      <c r="E68" s="666">
        <v>0.44955084771744802</v>
      </c>
      <c r="F68" s="654">
        <v>326.16999999999996</v>
      </c>
    </row>
    <row r="69" spans="1:6" ht="14.4" customHeight="1" x14ac:dyDescent="0.3">
      <c r="A69" s="676" t="s">
        <v>3106</v>
      </c>
      <c r="B69" s="653">
        <v>174.94</v>
      </c>
      <c r="C69" s="666">
        <v>6.2189169685357065E-2</v>
      </c>
      <c r="D69" s="653">
        <v>2638.09</v>
      </c>
      <c r="E69" s="666">
        <v>0.93781083031464296</v>
      </c>
      <c r="F69" s="654">
        <v>2813.03</v>
      </c>
    </row>
    <row r="70" spans="1:6" ht="14.4" customHeight="1" x14ac:dyDescent="0.3">
      <c r="A70" s="676" t="s">
        <v>3130</v>
      </c>
      <c r="B70" s="653">
        <v>139.53000000000003</v>
      </c>
      <c r="C70" s="666">
        <v>0.92859044323173179</v>
      </c>
      <c r="D70" s="653">
        <v>10.73</v>
      </c>
      <c r="E70" s="666">
        <v>7.1409556768268323E-2</v>
      </c>
      <c r="F70" s="654">
        <v>150.26000000000002</v>
      </c>
    </row>
    <row r="71" spans="1:6" ht="14.4" customHeight="1" x14ac:dyDescent="0.3">
      <c r="A71" s="676" t="s">
        <v>3061</v>
      </c>
      <c r="B71" s="653">
        <v>124.64999999999999</v>
      </c>
      <c r="C71" s="666">
        <v>0.75</v>
      </c>
      <c r="D71" s="653">
        <v>41.55</v>
      </c>
      <c r="E71" s="666">
        <v>0.25</v>
      </c>
      <c r="F71" s="654">
        <v>166.2</v>
      </c>
    </row>
    <row r="72" spans="1:6" ht="14.4" customHeight="1" x14ac:dyDescent="0.3">
      <c r="A72" s="676" t="s">
        <v>3102</v>
      </c>
      <c r="B72" s="653">
        <v>50.57</v>
      </c>
      <c r="C72" s="666">
        <v>0.12718492995649003</v>
      </c>
      <c r="D72" s="653">
        <v>347.04</v>
      </c>
      <c r="E72" s="666">
        <v>0.87281507004351</v>
      </c>
      <c r="F72" s="654">
        <v>397.61</v>
      </c>
    </row>
    <row r="73" spans="1:6" ht="14.4" customHeight="1" x14ac:dyDescent="0.3">
      <c r="A73" s="676" t="s">
        <v>3077</v>
      </c>
      <c r="B73" s="653"/>
      <c r="C73" s="666">
        <v>0</v>
      </c>
      <c r="D73" s="653">
        <v>735.67</v>
      </c>
      <c r="E73" s="666">
        <v>1</v>
      </c>
      <c r="F73" s="654">
        <v>735.67</v>
      </c>
    </row>
    <row r="74" spans="1:6" ht="14.4" customHeight="1" x14ac:dyDescent="0.3">
      <c r="A74" s="676" t="s">
        <v>3090</v>
      </c>
      <c r="B74" s="653"/>
      <c r="C74" s="666">
        <v>0</v>
      </c>
      <c r="D74" s="653">
        <v>31841.58</v>
      </c>
      <c r="E74" s="666">
        <v>1</v>
      </c>
      <c r="F74" s="654">
        <v>31841.58</v>
      </c>
    </row>
    <row r="75" spans="1:6" ht="14.4" customHeight="1" x14ac:dyDescent="0.3">
      <c r="A75" s="676" t="s">
        <v>3140</v>
      </c>
      <c r="B75" s="653"/>
      <c r="C75" s="666">
        <v>0</v>
      </c>
      <c r="D75" s="653">
        <v>650.87</v>
      </c>
      <c r="E75" s="666">
        <v>1</v>
      </c>
      <c r="F75" s="654">
        <v>650.87</v>
      </c>
    </row>
    <row r="76" spans="1:6" ht="14.4" customHeight="1" x14ac:dyDescent="0.3">
      <c r="A76" s="676" t="s">
        <v>3066</v>
      </c>
      <c r="B76" s="653">
        <v>0</v>
      </c>
      <c r="C76" s="666"/>
      <c r="D76" s="653">
        <v>0</v>
      </c>
      <c r="E76" s="666"/>
      <c r="F76" s="654">
        <v>0</v>
      </c>
    </row>
    <row r="77" spans="1:6" ht="14.4" customHeight="1" x14ac:dyDescent="0.3">
      <c r="A77" s="676" t="s">
        <v>3101</v>
      </c>
      <c r="B77" s="653">
        <v>0</v>
      </c>
      <c r="C77" s="666">
        <v>0</v>
      </c>
      <c r="D77" s="653">
        <v>76.260000000000005</v>
      </c>
      <c r="E77" s="666">
        <v>1</v>
      </c>
      <c r="F77" s="654">
        <v>76.260000000000005</v>
      </c>
    </row>
    <row r="78" spans="1:6" ht="14.4" customHeight="1" x14ac:dyDescent="0.3">
      <c r="A78" s="676" t="s">
        <v>5246</v>
      </c>
      <c r="B78" s="653">
        <v>0</v>
      </c>
      <c r="C78" s="666"/>
      <c r="D78" s="653"/>
      <c r="E78" s="666"/>
      <c r="F78" s="654">
        <v>0</v>
      </c>
    </row>
    <row r="79" spans="1:6" ht="14.4" customHeight="1" x14ac:dyDescent="0.3">
      <c r="A79" s="676" t="s">
        <v>3138</v>
      </c>
      <c r="B79" s="653"/>
      <c r="C79" s="666">
        <v>0</v>
      </c>
      <c r="D79" s="653">
        <v>1327.1999999999998</v>
      </c>
      <c r="E79" s="666">
        <v>1</v>
      </c>
      <c r="F79" s="654">
        <v>1327.1999999999998</v>
      </c>
    </row>
    <row r="80" spans="1:6" ht="14.4" customHeight="1" x14ac:dyDescent="0.3">
      <c r="A80" s="676" t="s">
        <v>3088</v>
      </c>
      <c r="B80" s="653"/>
      <c r="C80" s="666">
        <v>0</v>
      </c>
      <c r="D80" s="653">
        <v>349.29999999999995</v>
      </c>
      <c r="E80" s="666">
        <v>1</v>
      </c>
      <c r="F80" s="654">
        <v>349.29999999999995</v>
      </c>
    </row>
    <row r="81" spans="1:6" ht="14.4" customHeight="1" x14ac:dyDescent="0.3">
      <c r="A81" s="676" t="s">
        <v>3104</v>
      </c>
      <c r="B81" s="653"/>
      <c r="C81" s="666">
        <v>0</v>
      </c>
      <c r="D81" s="653">
        <v>331.61</v>
      </c>
      <c r="E81" s="666">
        <v>1</v>
      </c>
      <c r="F81" s="654">
        <v>331.61</v>
      </c>
    </row>
    <row r="82" spans="1:6" ht="14.4" customHeight="1" x14ac:dyDescent="0.3">
      <c r="A82" s="676" t="s">
        <v>5247</v>
      </c>
      <c r="B82" s="653"/>
      <c r="C82" s="666">
        <v>0</v>
      </c>
      <c r="D82" s="653">
        <v>141.84</v>
      </c>
      <c r="E82" s="666">
        <v>1</v>
      </c>
      <c r="F82" s="654">
        <v>141.84</v>
      </c>
    </row>
    <row r="83" spans="1:6" ht="14.4" customHeight="1" x14ac:dyDescent="0.3">
      <c r="A83" s="676" t="s">
        <v>3067</v>
      </c>
      <c r="B83" s="653"/>
      <c r="C83" s="666">
        <v>0</v>
      </c>
      <c r="D83" s="653">
        <v>2627.9999999999995</v>
      </c>
      <c r="E83" s="666">
        <v>1</v>
      </c>
      <c r="F83" s="654">
        <v>2627.9999999999995</v>
      </c>
    </row>
    <row r="84" spans="1:6" ht="14.4" customHeight="1" x14ac:dyDescent="0.3">
      <c r="A84" s="676" t="s">
        <v>3117</v>
      </c>
      <c r="B84" s="653">
        <v>0</v>
      </c>
      <c r="C84" s="666">
        <v>0</v>
      </c>
      <c r="D84" s="653">
        <v>18763.14</v>
      </c>
      <c r="E84" s="666">
        <v>1</v>
      </c>
      <c r="F84" s="654">
        <v>18763.14</v>
      </c>
    </row>
    <row r="85" spans="1:6" ht="14.4" customHeight="1" x14ac:dyDescent="0.3">
      <c r="A85" s="676" t="s">
        <v>3132</v>
      </c>
      <c r="B85" s="653"/>
      <c r="C85" s="666">
        <v>0</v>
      </c>
      <c r="D85" s="653">
        <v>216.16</v>
      </c>
      <c r="E85" s="666">
        <v>1</v>
      </c>
      <c r="F85" s="654">
        <v>216.16</v>
      </c>
    </row>
    <row r="86" spans="1:6" ht="14.4" customHeight="1" x14ac:dyDescent="0.3">
      <c r="A86" s="676" t="s">
        <v>3120</v>
      </c>
      <c r="B86" s="653">
        <v>0</v>
      </c>
      <c r="C86" s="666">
        <v>0</v>
      </c>
      <c r="D86" s="653">
        <v>862.26</v>
      </c>
      <c r="E86" s="666">
        <v>1</v>
      </c>
      <c r="F86" s="654">
        <v>862.26</v>
      </c>
    </row>
    <row r="87" spans="1:6" ht="14.4" customHeight="1" x14ac:dyDescent="0.3">
      <c r="A87" s="676" t="s">
        <v>3129</v>
      </c>
      <c r="B87" s="653"/>
      <c r="C87" s="666">
        <v>0</v>
      </c>
      <c r="D87" s="653">
        <v>418.37</v>
      </c>
      <c r="E87" s="666">
        <v>1</v>
      </c>
      <c r="F87" s="654">
        <v>418.37</v>
      </c>
    </row>
    <row r="88" spans="1:6" ht="14.4" customHeight="1" x14ac:dyDescent="0.3">
      <c r="A88" s="676" t="s">
        <v>5248</v>
      </c>
      <c r="B88" s="653">
        <v>0</v>
      </c>
      <c r="C88" s="666">
        <v>0</v>
      </c>
      <c r="D88" s="653">
        <v>386.51</v>
      </c>
      <c r="E88" s="666">
        <v>1</v>
      </c>
      <c r="F88" s="654">
        <v>386.51</v>
      </c>
    </row>
    <row r="89" spans="1:6" ht="14.4" customHeight="1" x14ac:dyDescent="0.3">
      <c r="A89" s="676" t="s">
        <v>5249</v>
      </c>
      <c r="B89" s="653"/>
      <c r="C89" s="666">
        <v>0</v>
      </c>
      <c r="D89" s="653">
        <v>1866.4</v>
      </c>
      <c r="E89" s="666">
        <v>1</v>
      </c>
      <c r="F89" s="654">
        <v>1866.4</v>
      </c>
    </row>
    <row r="90" spans="1:6" ht="14.4" customHeight="1" x14ac:dyDescent="0.3">
      <c r="A90" s="676" t="s">
        <v>5250</v>
      </c>
      <c r="B90" s="653"/>
      <c r="C90" s="666"/>
      <c r="D90" s="653">
        <v>0</v>
      </c>
      <c r="E90" s="666"/>
      <c r="F90" s="654">
        <v>0</v>
      </c>
    </row>
    <row r="91" spans="1:6" ht="14.4" customHeight="1" x14ac:dyDescent="0.3">
      <c r="A91" s="676" t="s">
        <v>3079</v>
      </c>
      <c r="B91" s="653">
        <v>0</v>
      </c>
      <c r="C91" s="666">
        <v>0</v>
      </c>
      <c r="D91" s="653">
        <v>76446.929999999993</v>
      </c>
      <c r="E91" s="666">
        <v>1</v>
      </c>
      <c r="F91" s="654">
        <v>76446.929999999993</v>
      </c>
    </row>
    <row r="92" spans="1:6" ht="14.4" customHeight="1" x14ac:dyDescent="0.3">
      <c r="A92" s="676" t="s">
        <v>3124</v>
      </c>
      <c r="B92" s="653"/>
      <c r="C92" s="666">
        <v>0</v>
      </c>
      <c r="D92" s="653">
        <v>7836.8</v>
      </c>
      <c r="E92" s="666">
        <v>1</v>
      </c>
      <c r="F92" s="654">
        <v>7836.8</v>
      </c>
    </row>
    <row r="93" spans="1:6" ht="14.4" customHeight="1" x14ac:dyDescent="0.3">
      <c r="A93" s="676" t="s">
        <v>3112</v>
      </c>
      <c r="B93" s="653">
        <v>0</v>
      </c>
      <c r="C93" s="666">
        <v>0</v>
      </c>
      <c r="D93" s="653">
        <v>370.47</v>
      </c>
      <c r="E93" s="666">
        <v>1</v>
      </c>
      <c r="F93" s="654">
        <v>370.47</v>
      </c>
    </row>
    <row r="94" spans="1:6" ht="14.4" customHeight="1" x14ac:dyDescent="0.3">
      <c r="A94" s="676" t="s">
        <v>3073</v>
      </c>
      <c r="B94" s="653"/>
      <c r="C94" s="666">
        <v>0</v>
      </c>
      <c r="D94" s="653">
        <v>349.74</v>
      </c>
      <c r="E94" s="666">
        <v>1</v>
      </c>
      <c r="F94" s="654">
        <v>349.74</v>
      </c>
    </row>
    <row r="95" spans="1:6" ht="14.4" customHeight="1" x14ac:dyDescent="0.3">
      <c r="A95" s="676" t="s">
        <v>5251</v>
      </c>
      <c r="B95" s="653"/>
      <c r="C95" s="666">
        <v>0</v>
      </c>
      <c r="D95" s="653">
        <v>3723.66</v>
      </c>
      <c r="E95" s="666">
        <v>1</v>
      </c>
      <c r="F95" s="654">
        <v>3723.66</v>
      </c>
    </row>
    <row r="96" spans="1:6" ht="14.4" customHeight="1" x14ac:dyDescent="0.3">
      <c r="A96" s="676" t="s">
        <v>3145</v>
      </c>
      <c r="B96" s="653">
        <v>0</v>
      </c>
      <c r="C96" s="666"/>
      <c r="D96" s="653"/>
      <c r="E96" s="666"/>
      <c r="F96" s="654">
        <v>0</v>
      </c>
    </row>
    <row r="97" spans="1:6" ht="14.4" customHeight="1" thickBot="1" x14ac:dyDescent="0.35">
      <c r="A97" s="677" t="s">
        <v>3127</v>
      </c>
      <c r="B97" s="668"/>
      <c r="C97" s="669">
        <v>0</v>
      </c>
      <c r="D97" s="668">
        <v>887.05</v>
      </c>
      <c r="E97" s="669">
        <v>1</v>
      </c>
      <c r="F97" s="670">
        <v>887.05</v>
      </c>
    </row>
    <row r="98" spans="1:6" ht="14.4" customHeight="1" thickBot="1" x14ac:dyDescent="0.35">
      <c r="A98" s="671" t="s">
        <v>3</v>
      </c>
      <c r="B98" s="672">
        <v>55870.400000000001</v>
      </c>
      <c r="C98" s="673">
        <v>0.16926214744108942</v>
      </c>
      <c r="D98" s="672">
        <v>274211.66999999993</v>
      </c>
      <c r="E98" s="673">
        <v>0.83073785255891031</v>
      </c>
      <c r="F98" s="674">
        <v>330082.07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{11C174F3-6C58-4B48-AE10-BC93B5149A65}</x14:id>
        </ext>
      </extLst>
    </cfRule>
  </conditionalFormatting>
  <conditionalFormatting sqref="F42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{1EFE3372-EB38-46AB-A3F4-CF16E7F13712}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C174F3-6C58-4B48-AE10-BC93B5149A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1EFE3372-EB38-46AB-A3F4-CF16E7F137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5262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329</v>
      </c>
      <c r="G3" s="47">
        <f>SUBTOTAL(9,G6:G1048576)</f>
        <v>55870.400000000009</v>
      </c>
      <c r="H3" s="48">
        <f>IF(M3=0,0,G3/M3)</f>
        <v>0.16926214744108956</v>
      </c>
      <c r="I3" s="47">
        <f>SUBTOTAL(9,I6:I1048576)</f>
        <v>1225</v>
      </c>
      <c r="J3" s="47">
        <f>SUBTOTAL(9,J6:J1048576)</f>
        <v>274211.66999999993</v>
      </c>
      <c r="K3" s="48">
        <f>IF(M3=0,0,J3/M3)</f>
        <v>0.83073785255891097</v>
      </c>
      <c r="L3" s="47">
        <f>SUBTOTAL(9,L6:L1048576)</f>
        <v>1554</v>
      </c>
      <c r="M3" s="49">
        <f>SUBTOTAL(9,M6:M1048576)</f>
        <v>330082.06999999977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3414</v>
      </c>
      <c r="B6" s="723" t="s">
        <v>3202</v>
      </c>
      <c r="C6" s="723" t="s">
        <v>1544</v>
      </c>
      <c r="D6" s="723" t="s">
        <v>3203</v>
      </c>
      <c r="E6" s="723" t="s">
        <v>3204</v>
      </c>
      <c r="F6" s="229"/>
      <c r="G6" s="229"/>
      <c r="H6" s="728">
        <v>0</v>
      </c>
      <c r="I6" s="229">
        <v>1</v>
      </c>
      <c r="J6" s="229">
        <v>156.86000000000001</v>
      </c>
      <c r="K6" s="728">
        <v>1</v>
      </c>
      <c r="L6" s="229">
        <v>1</v>
      </c>
      <c r="M6" s="736">
        <v>156.86000000000001</v>
      </c>
    </row>
    <row r="7" spans="1:13" ht="14.4" customHeight="1" x14ac:dyDescent="0.3">
      <c r="A7" s="649" t="s">
        <v>3379</v>
      </c>
      <c r="B7" s="650" t="s">
        <v>3149</v>
      </c>
      <c r="C7" s="650" t="s">
        <v>5130</v>
      </c>
      <c r="D7" s="650" t="s">
        <v>4562</v>
      </c>
      <c r="E7" s="650" t="s">
        <v>3581</v>
      </c>
      <c r="F7" s="653">
        <v>2</v>
      </c>
      <c r="G7" s="653">
        <v>0</v>
      </c>
      <c r="H7" s="666"/>
      <c r="I7" s="653"/>
      <c r="J7" s="653"/>
      <c r="K7" s="666"/>
      <c r="L7" s="653">
        <v>2</v>
      </c>
      <c r="M7" s="654">
        <v>0</v>
      </c>
    </row>
    <row r="8" spans="1:13" ht="14.4" customHeight="1" x14ac:dyDescent="0.3">
      <c r="A8" s="649" t="s">
        <v>3379</v>
      </c>
      <c r="B8" s="650" t="s">
        <v>3149</v>
      </c>
      <c r="C8" s="650" t="s">
        <v>4668</v>
      </c>
      <c r="D8" s="650" t="s">
        <v>1283</v>
      </c>
      <c r="E8" s="650" t="s">
        <v>4669</v>
      </c>
      <c r="F8" s="653"/>
      <c r="G8" s="653"/>
      <c r="H8" s="666">
        <v>0</v>
      </c>
      <c r="I8" s="653">
        <v>1</v>
      </c>
      <c r="J8" s="653">
        <v>48.98</v>
      </c>
      <c r="K8" s="666">
        <v>1</v>
      </c>
      <c r="L8" s="653">
        <v>1</v>
      </c>
      <c r="M8" s="654">
        <v>48.98</v>
      </c>
    </row>
    <row r="9" spans="1:13" ht="14.4" customHeight="1" x14ac:dyDescent="0.3">
      <c r="A9" s="649" t="s">
        <v>3379</v>
      </c>
      <c r="B9" s="650" t="s">
        <v>3149</v>
      </c>
      <c r="C9" s="650" t="s">
        <v>5131</v>
      </c>
      <c r="D9" s="650" t="s">
        <v>5132</v>
      </c>
      <c r="E9" s="650" t="s">
        <v>2315</v>
      </c>
      <c r="F9" s="653">
        <v>1</v>
      </c>
      <c r="G9" s="653">
        <v>0</v>
      </c>
      <c r="H9" s="666"/>
      <c r="I9" s="653"/>
      <c r="J9" s="653"/>
      <c r="K9" s="666"/>
      <c r="L9" s="653">
        <v>1</v>
      </c>
      <c r="M9" s="654">
        <v>0</v>
      </c>
    </row>
    <row r="10" spans="1:13" ht="14.4" customHeight="1" x14ac:dyDescent="0.3">
      <c r="A10" s="649" t="s">
        <v>3379</v>
      </c>
      <c r="B10" s="650" t="s">
        <v>3149</v>
      </c>
      <c r="C10" s="650" t="s">
        <v>5133</v>
      </c>
      <c r="D10" s="650" t="s">
        <v>5132</v>
      </c>
      <c r="E10" s="650" t="s">
        <v>5134</v>
      </c>
      <c r="F10" s="653">
        <v>1</v>
      </c>
      <c r="G10" s="653">
        <v>0</v>
      </c>
      <c r="H10" s="666"/>
      <c r="I10" s="653"/>
      <c r="J10" s="653"/>
      <c r="K10" s="666"/>
      <c r="L10" s="653">
        <v>1</v>
      </c>
      <c r="M10" s="654">
        <v>0</v>
      </c>
    </row>
    <row r="11" spans="1:13" ht="14.4" customHeight="1" x14ac:dyDescent="0.3">
      <c r="A11" s="649" t="s">
        <v>3379</v>
      </c>
      <c r="B11" s="650" t="s">
        <v>3265</v>
      </c>
      <c r="C11" s="650" t="s">
        <v>5122</v>
      </c>
      <c r="D11" s="650" t="s">
        <v>5123</v>
      </c>
      <c r="E11" s="650" t="s">
        <v>5124</v>
      </c>
      <c r="F11" s="653"/>
      <c r="G11" s="653"/>
      <c r="H11" s="666">
        <v>0</v>
      </c>
      <c r="I11" s="653">
        <v>2</v>
      </c>
      <c r="J11" s="653">
        <v>1259.56</v>
      </c>
      <c r="K11" s="666">
        <v>1</v>
      </c>
      <c r="L11" s="653">
        <v>2</v>
      </c>
      <c r="M11" s="654">
        <v>1259.56</v>
      </c>
    </row>
    <row r="12" spans="1:13" ht="14.4" customHeight="1" x14ac:dyDescent="0.3">
      <c r="A12" s="649" t="s">
        <v>3379</v>
      </c>
      <c r="B12" s="650" t="s">
        <v>3150</v>
      </c>
      <c r="C12" s="650" t="s">
        <v>2254</v>
      </c>
      <c r="D12" s="650" t="s">
        <v>1462</v>
      </c>
      <c r="E12" s="650" t="s">
        <v>2255</v>
      </c>
      <c r="F12" s="653"/>
      <c r="G12" s="653"/>
      <c r="H12" s="666">
        <v>0</v>
      </c>
      <c r="I12" s="653">
        <v>3</v>
      </c>
      <c r="J12" s="653">
        <v>168.03</v>
      </c>
      <c r="K12" s="666">
        <v>1</v>
      </c>
      <c r="L12" s="653">
        <v>3</v>
      </c>
      <c r="M12" s="654">
        <v>168.03</v>
      </c>
    </row>
    <row r="13" spans="1:13" ht="14.4" customHeight="1" x14ac:dyDescent="0.3">
      <c r="A13" s="649" t="s">
        <v>3379</v>
      </c>
      <c r="B13" s="650" t="s">
        <v>3150</v>
      </c>
      <c r="C13" s="650" t="s">
        <v>1461</v>
      </c>
      <c r="D13" s="650" t="s">
        <v>1462</v>
      </c>
      <c r="E13" s="650" t="s">
        <v>1463</v>
      </c>
      <c r="F13" s="653"/>
      <c r="G13" s="653"/>
      <c r="H13" s="666">
        <v>0</v>
      </c>
      <c r="I13" s="653">
        <v>92</v>
      </c>
      <c r="J13" s="653">
        <v>12882.760000000002</v>
      </c>
      <c r="K13" s="666">
        <v>1</v>
      </c>
      <c r="L13" s="653">
        <v>92</v>
      </c>
      <c r="M13" s="654">
        <v>12882.760000000002</v>
      </c>
    </row>
    <row r="14" spans="1:13" ht="14.4" customHeight="1" x14ac:dyDescent="0.3">
      <c r="A14" s="649" t="s">
        <v>3379</v>
      </c>
      <c r="B14" s="650" t="s">
        <v>3150</v>
      </c>
      <c r="C14" s="650" t="s">
        <v>4252</v>
      </c>
      <c r="D14" s="650" t="s">
        <v>4253</v>
      </c>
      <c r="E14" s="650" t="s">
        <v>4254</v>
      </c>
      <c r="F14" s="653">
        <v>38</v>
      </c>
      <c r="G14" s="653">
        <v>5321.1400000000012</v>
      </c>
      <c r="H14" s="666">
        <v>1</v>
      </c>
      <c r="I14" s="653"/>
      <c r="J14" s="653"/>
      <c r="K14" s="666">
        <v>0</v>
      </c>
      <c r="L14" s="653">
        <v>38</v>
      </c>
      <c r="M14" s="654">
        <v>5321.1400000000012</v>
      </c>
    </row>
    <row r="15" spans="1:13" ht="14.4" customHeight="1" x14ac:dyDescent="0.3">
      <c r="A15" s="649" t="s">
        <v>3379</v>
      </c>
      <c r="B15" s="650" t="s">
        <v>3150</v>
      </c>
      <c r="C15" s="650" t="s">
        <v>5135</v>
      </c>
      <c r="D15" s="650" t="s">
        <v>4253</v>
      </c>
      <c r="E15" s="650" t="s">
        <v>5136</v>
      </c>
      <c r="F15" s="653">
        <v>9</v>
      </c>
      <c r="G15" s="653">
        <v>1260.27</v>
      </c>
      <c r="H15" s="666">
        <v>1</v>
      </c>
      <c r="I15" s="653"/>
      <c r="J15" s="653"/>
      <c r="K15" s="666">
        <v>0</v>
      </c>
      <c r="L15" s="653">
        <v>9</v>
      </c>
      <c r="M15" s="654">
        <v>1260.27</v>
      </c>
    </row>
    <row r="16" spans="1:13" ht="14.4" customHeight="1" x14ac:dyDescent="0.3">
      <c r="A16" s="649" t="s">
        <v>3379</v>
      </c>
      <c r="B16" s="650" t="s">
        <v>3177</v>
      </c>
      <c r="C16" s="650" t="s">
        <v>3626</v>
      </c>
      <c r="D16" s="650" t="s">
        <v>1900</v>
      </c>
      <c r="E16" s="650" t="s">
        <v>3627</v>
      </c>
      <c r="F16" s="653"/>
      <c r="G16" s="653"/>
      <c r="H16" s="666">
        <v>0</v>
      </c>
      <c r="I16" s="653">
        <v>1</v>
      </c>
      <c r="J16" s="653">
        <v>270.69</v>
      </c>
      <c r="K16" s="666">
        <v>1</v>
      </c>
      <c r="L16" s="653">
        <v>1</v>
      </c>
      <c r="M16" s="654">
        <v>270.69</v>
      </c>
    </row>
    <row r="17" spans="1:13" ht="14.4" customHeight="1" x14ac:dyDescent="0.3">
      <c r="A17" s="649" t="s">
        <v>3379</v>
      </c>
      <c r="B17" s="650" t="s">
        <v>3188</v>
      </c>
      <c r="C17" s="650" t="s">
        <v>3640</v>
      </c>
      <c r="D17" s="650" t="s">
        <v>2273</v>
      </c>
      <c r="E17" s="650" t="s">
        <v>3641</v>
      </c>
      <c r="F17" s="653"/>
      <c r="G17" s="653"/>
      <c r="H17" s="666">
        <v>0</v>
      </c>
      <c r="I17" s="653">
        <v>3</v>
      </c>
      <c r="J17" s="653">
        <v>1816.9499999999998</v>
      </c>
      <c r="K17" s="666">
        <v>1</v>
      </c>
      <c r="L17" s="653">
        <v>3</v>
      </c>
      <c r="M17" s="654">
        <v>1816.9499999999998</v>
      </c>
    </row>
    <row r="18" spans="1:13" ht="14.4" customHeight="1" x14ac:dyDescent="0.3">
      <c r="A18" s="649" t="s">
        <v>3379</v>
      </c>
      <c r="B18" s="650" t="s">
        <v>3202</v>
      </c>
      <c r="C18" s="650" t="s">
        <v>1544</v>
      </c>
      <c r="D18" s="650" t="s">
        <v>3203</v>
      </c>
      <c r="E18" s="650" t="s">
        <v>3204</v>
      </c>
      <c r="F18" s="653"/>
      <c r="G18" s="653"/>
      <c r="H18" s="666">
        <v>0</v>
      </c>
      <c r="I18" s="653">
        <v>11</v>
      </c>
      <c r="J18" s="653">
        <v>2607.71</v>
      </c>
      <c r="K18" s="666">
        <v>1</v>
      </c>
      <c r="L18" s="653">
        <v>11</v>
      </c>
      <c r="M18" s="654">
        <v>2607.71</v>
      </c>
    </row>
    <row r="19" spans="1:13" ht="14.4" customHeight="1" x14ac:dyDescent="0.3">
      <c r="A19" s="649" t="s">
        <v>3379</v>
      </c>
      <c r="B19" s="650" t="s">
        <v>3212</v>
      </c>
      <c r="C19" s="650" t="s">
        <v>1640</v>
      </c>
      <c r="D19" s="650" t="s">
        <v>1641</v>
      </c>
      <c r="E19" s="650" t="s">
        <v>3213</v>
      </c>
      <c r="F19" s="653"/>
      <c r="G19" s="653"/>
      <c r="H19" s="666">
        <v>0</v>
      </c>
      <c r="I19" s="653">
        <v>9</v>
      </c>
      <c r="J19" s="653">
        <v>1051.1999999999998</v>
      </c>
      <c r="K19" s="666">
        <v>1</v>
      </c>
      <c r="L19" s="653">
        <v>9</v>
      </c>
      <c r="M19" s="654">
        <v>1051.1999999999998</v>
      </c>
    </row>
    <row r="20" spans="1:13" ht="14.4" customHeight="1" x14ac:dyDescent="0.3">
      <c r="A20" s="649" t="s">
        <v>3380</v>
      </c>
      <c r="B20" s="650" t="s">
        <v>3149</v>
      </c>
      <c r="C20" s="650" t="s">
        <v>2314</v>
      </c>
      <c r="D20" s="650" t="s">
        <v>2226</v>
      </c>
      <c r="E20" s="650" t="s">
        <v>3259</v>
      </c>
      <c r="F20" s="653"/>
      <c r="G20" s="653"/>
      <c r="H20" s="666">
        <v>0</v>
      </c>
      <c r="I20" s="653">
        <v>1</v>
      </c>
      <c r="J20" s="653">
        <v>349.88</v>
      </c>
      <c r="K20" s="666">
        <v>1</v>
      </c>
      <c r="L20" s="653">
        <v>1</v>
      </c>
      <c r="M20" s="654">
        <v>349.88</v>
      </c>
    </row>
    <row r="21" spans="1:13" ht="14.4" customHeight="1" x14ac:dyDescent="0.3">
      <c r="A21" s="649" t="s">
        <v>3380</v>
      </c>
      <c r="B21" s="650" t="s">
        <v>3150</v>
      </c>
      <c r="C21" s="650" t="s">
        <v>1461</v>
      </c>
      <c r="D21" s="650" t="s">
        <v>1462</v>
      </c>
      <c r="E21" s="650" t="s">
        <v>1463</v>
      </c>
      <c r="F21" s="653"/>
      <c r="G21" s="653"/>
      <c r="H21" s="666">
        <v>0</v>
      </c>
      <c r="I21" s="653">
        <v>1</v>
      </c>
      <c r="J21" s="653">
        <v>140.03</v>
      </c>
      <c r="K21" s="666">
        <v>1</v>
      </c>
      <c r="L21" s="653">
        <v>1</v>
      </c>
      <c r="M21" s="654">
        <v>140.03</v>
      </c>
    </row>
    <row r="22" spans="1:13" ht="14.4" customHeight="1" x14ac:dyDescent="0.3">
      <c r="A22" s="649" t="s">
        <v>3380</v>
      </c>
      <c r="B22" s="650" t="s">
        <v>3202</v>
      </c>
      <c r="C22" s="650" t="s">
        <v>1544</v>
      </c>
      <c r="D22" s="650" t="s">
        <v>3203</v>
      </c>
      <c r="E22" s="650" t="s">
        <v>3204</v>
      </c>
      <c r="F22" s="653"/>
      <c r="G22" s="653"/>
      <c r="H22" s="666">
        <v>0</v>
      </c>
      <c r="I22" s="653">
        <v>7</v>
      </c>
      <c r="J22" s="653">
        <v>1098.02</v>
      </c>
      <c r="K22" s="666">
        <v>1</v>
      </c>
      <c r="L22" s="653">
        <v>7</v>
      </c>
      <c r="M22" s="654">
        <v>1098.02</v>
      </c>
    </row>
    <row r="23" spans="1:13" ht="14.4" customHeight="1" x14ac:dyDescent="0.3">
      <c r="A23" s="649" t="s">
        <v>3380</v>
      </c>
      <c r="B23" s="650" t="s">
        <v>3303</v>
      </c>
      <c r="C23" s="650" t="s">
        <v>2945</v>
      </c>
      <c r="D23" s="650" t="s">
        <v>3346</v>
      </c>
      <c r="E23" s="650" t="s">
        <v>3347</v>
      </c>
      <c r="F23" s="653"/>
      <c r="G23" s="653"/>
      <c r="H23" s="666">
        <v>0</v>
      </c>
      <c r="I23" s="653">
        <v>1</v>
      </c>
      <c r="J23" s="653">
        <v>10.73</v>
      </c>
      <c r="K23" s="666">
        <v>1</v>
      </c>
      <c r="L23" s="653">
        <v>1</v>
      </c>
      <c r="M23" s="654">
        <v>10.73</v>
      </c>
    </row>
    <row r="24" spans="1:13" ht="14.4" customHeight="1" x14ac:dyDescent="0.3">
      <c r="A24" s="649" t="s">
        <v>3381</v>
      </c>
      <c r="B24" s="650" t="s">
        <v>3161</v>
      </c>
      <c r="C24" s="650" t="s">
        <v>1448</v>
      </c>
      <c r="D24" s="650" t="s">
        <v>1319</v>
      </c>
      <c r="E24" s="650" t="s">
        <v>1449</v>
      </c>
      <c r="F24" s="653"/>
      <c r="G24" s="653"/>
      <c r="H24" s="666">
        <v>0</v>
      </c>
      <c r="I24" s="653">
        <v>1</v>
      </c>
      <c r="J24" s="653">
        <v>625.29</v>
      </c>
      <c r="K24" s="666">
        <v>1</v>
      </c>
      <c r="L24" s="653">
        <v>1</v>
      </c>
      <c r="M24" s="654">
        <v>625.29</v>
      </c>
    </row>
    <row r="25" spans="1:13" ht="14.4" customHeight="1" x14ac:dyDescent="0.3">
      <c r="A25" s="649" t="s">
        <v>3381</v>
      </c>
      <c r="B25" s="650" t="s">
        <v>3184</v>
      </c>
      <c r="C25" s="650" t="s">
        <v>3732</v>
      </c>
      <c r="D25" s="650" t="s">
        <v>1421</v>
      </c>
      <c r="E25" s="650" t="s">
        <v>3733</v>
      </c>
      <c r="F25" s="653"/>
      <c r="G25" s="653"/>
      <c r="H25" s="666">
        <v>0</v>
      </c>
      <c r="I25" s="653">
        <v>1</v>
      </c>
      <c r="J25" s="653">
        <v>479.02</v>
      </c>
      <c r="K25" s="666">
        <v>1</v>
      </c>
      <c r="L25" s="653">
        <v>1</v>
      </c>
      <c r="M25" s="654">
        <v>479.02</v>
      </c>
    </row>
    <row r="26" spans="1:13" ht="14.4" customHeight="1" x14ac:dyDescent="0.3">
      <c r="A26" s="649" t="s">
        <v>3381</v>
      </c>
      <c r="B26" s="650" t="s">
        <v>3238</v>
      </c>
      <c r="C26" s="650" t="s">
        <v>2716</v>
      </c>
      <c r="D26" s="650" t="s">
        <v>2717</v>
      </c>
      <c r="E26" s="650" t="s">
        <v>3328</v>
      </c>
      <c r="F26" s="653"/>
      <c r="G26" s="653"/>
      <c r="H26" s="666">
        <v>0</v>
      </c>
      <c r="I26" s="653">
        <v>1</v>
      </c>
      <c r="J26" s="653">
        <v>32.74</v>
      </c>
      <c r="K26" s="666">
        <v>1</v>
      </c>
      <c r="L26" s="653">
        <v>1</v>
      </c>
      <c r="M26" s="654">
        <v>32.74</v>
      </c>
    </row>
    <row r="27" spans="1:13" ht="14.4" customHeight="1" x14ac:dyDescent="0.3">
      <c r="A27" s="649" t="s">
        <v>3381</v>
      </c>
      <c r="B27" s="650" t="s">
        <v>3256</v>
      </c>
      <c r="C27" s="650" t="s">
        <v>2344</v>
      </c>
      <c r="D27" s="650" t="s">
        <v>3317</v>
      </c>
      <c r="E27" s="650" t="s">
        <v>2342</v>
      </c>
      <c r="F27" s="653"/>
      <c r="G27" s="653"/>
      <c r="H27" s="666">
        <v>0</v>
      </c>
      <c r="I27" s="653">
        <v>60</v>
      </c>
      <c r="J27" s="653">
        <v>1263.5999999999999</v>
      </c>
      <c r="K27" s="666">
        <v>1</v>
      </c>
      <c r="L27" s="653">
        <v>60</v>
      </c>
      <c r="M27" s="654">
        <v>1263.5999999999999</v>
      </c>
    </row>
    <row r="28" spans="1:13" ht="14.4" customHeight="1" x14ac:dyDescent="0.3">
      <c r="A28" s="649" t="s">
        <v>3381</v>
      </c>
      <c r="B28" s="650" t="s">
        <v>3256</v>
      </c>
      <c r="C28" s="650" t="s">
        <v>2739</v>
      </c>
      <c r="D28" s="650" t="s">
        <v>3335</v>
      </c>
      <c r="E28" s="650" t="s">
        <v>2342</v>
      </c>
      <c r="F28" s="653"/>
      <c r="G28" s="653"/>
      <c r="H28" s="666">
        <v>0</v>
      </c>
      <c r="I28" s="653">
        <v>21</v>
      </c>
      <c r="J28" s="653">
        <v>552.92999999999995</v>
      </c>
      <c r="K28" s="666">
        <v>1</v>
      </c>
      <c r="L28" s="653">
        <v>21</v>
      </c>
      <c r="M28" s="654">
        <v>552.92999999999995</v>
      </c>
    </row>
    <row r="29" spans="1:13" ht="14.4" customHeight="1" x14ac:dyDescent="0.3">
      <c r="A29" s="649" t="s">
        <v>3381</v>
      </c>
      <c r="B29" s="650" t="s">
        <v>3256</v>
      </c>
      <c r="C29" s="650" t="s">
        <v>1529</v>
      </c>
      <c r="D29" s="650" t="s">
        <v>1519</v>
      </c>
      <c r="E29" s="650" t="s">
        <v>1530</v>
      </c>
      <c r="F29" s="653"/>
      <c r="G29" s="653"/>
      <c r="H29" s="666">
        <v>0</v>
      </c>
      <c r="I29" s="653">
        <v>35</v>
      </c>
      <c r="J29" s="653">
        <v>3685.85</v>
      </c>
      <c r="K29" s="666">
        <v>1</v>
      </c>
      <c r="L29" s="653">
        <v>35</v>
      </c>
      <c r="M29" s="654">
        <v>3685.85</v>
      </c>
    </row>
    <row r="30" spans="1:13" ht="14.4" customHeight="1" x14ac:dyDescent="0.3">
      <c r="A30" s="649" t="s">
        <v>3381</v>
      </c>
      <c r="B30" s="650" t="s">
        <v>3256</v>
      </c>
      <c r="C30" s="650" t="s">
        <v>1522</v>
      </c>
      <c r="D30" s="650" t="s">
        <v>1523</v>
      </c>
      <c r="E30" s="650" t="s">
        <v>1530</v>
      </c>
      <c r="F30" s="653"/>
      <c r="G30" s="653"/>
      <c r="H30" s="666">
        <v>0</v>
      </c>
      <c r="I30" s="653">
        <v>30</v>
      </c>
      <c r="J30" s="653">
        <v>3254.1</v>
      </c>
      <c r="K30" s="666">
        <v>1</v>
      </c>
      <c r="L30" s="653">
        <v>30</v>
      </c>
      <c r="M30" s="654">
        <v>3254.1</v>
      </c>
    </row>
    <row r="31" spans="1:13" ht="14.4" customHeight="1" x14ac:dyDescent="0.3">
      <c r="A31" s="649" t="s">
        <v>3381</v>
      </c>
      <c r="B31" s="650" t="s">
        <v>3256</v>
      </c>
      <c r="C31" s="650" t="s">
        <v>3442</v>
      </c>
      <c r="D31" s="650" t="s">
        <v>3443</v>
      </c>
      <c r="E31" s="650" t="s">
        <v>1520</v>
      </c>
      <c r="F31" s="653"/>
      <c r="G31" s="653"/>
      <c r="H31" s="666">
        <v>0</v>
      </c>
      <c r="I31" s="653">
        <v>30</v>
      </c>
      <c r="J31" s="653">
        <v>2028.3</v>
      </c>
      <c r="K31" s="666">
        <v>1</v>
      </c>
      <c r="L31" s="653">
        <v>30</v>
      </c>
      <c r="M31" s="654">
        <v>2028.3</v>
      </c>
    </row>
    <row r="32" spans="1:13" ht="14.4" customHeight="1" x14ac:dyDescent="0.3">
      <c r="A32" s="649" t="s">
        <v>3381</v>
      </c>
      <c r="B32" s="650" t="s">
        <v>3256</v>
      </c>
      <c r="C32" s="650" t="s">
        <v>3729</v>
      </c>
      <c r="D32" s="650" t="s">
        <v>3730</v>
      </c>
      <c r="E32" s="650" t="s">
        <v>2978</v>
      </c>
      <c r="F32" s="653">
        <v>5</v>
      </c>
      <c r="G32" s="653">
        <v>971.3</v>
      </c>
      <c r="H32" s="666">
        <v>1</v>
      </c>
      <c r="I32" s="653"/>
      <c r="J32" s="653"/>
      <c r="K32" s="666">
        <v>0</v>
      </c>
      <c r="L32" s="653">
        <v>5</v>
      </c>
      <c r="M32" s="654">
        <v>971.3</v>
      </c>
    </row>
    <row r="33" spans="1:13" ht="14.4" customHeight="1" x14ac:dyDescent="0.3">
      <c r="A33" s="649" t="s">
        <v>3382</v>
      </c>
      <c r="B33" s="650" t="s">
        <v>3150</v>
      </c>
      <c r="C33" s="650" t="s">
        <v>1461</v>
      </c>
      <c r="D33" s="650" t="s">
        <v>1462</v>
      </c>
      <c r="E33" s="650" t="s">
        <v>1463</v>
      </c>
      <c r="F33" s="653"/>
      <c r="G33" s="653"/>
      <c r="H33" s="666">
        <v>0</v>
      </c>
      <c r="I33" s="653">
        <v>11</v>
      </c>
      <c r="J33" s="653">
        <v>1540.33</v>
      </c>
      <c r="K33" s="666">
        <v>1</v>
      </c>
      <c r="L33" s="653">
        <v>11</v>
      </c>
      <c r="M33" s="654">
        <v>1540.33</v>
      </c>
    </row>
    <row r="34" spans="1:13" ht="14.4" customHeight="1" x14ac:dyDescent="0.3">
      <c r="A34" s="649" t="s">
        <v>3410</v>
      </c>
      <c r="B34" s="650" t="s">
        <v>3220</v>
      </c>
      <c r="C34" s="650" t="s">
        <v>1644</v>
      </c>
      <c r="D34" s="650" t="s">
        <v>1645</v>
      </c>
      <c r="E34" s="650" t="s">
        <v>3221</v>
      </c>
      <c r="F34" s="653"/>
      <c r="G34" s="653"/>
      <c r="H34" s="666">
        <v>0</v>
      </c>
      <c r="I34" s="653">
        <v>2</v>
      </c>
      <c r="J34" s="653">
        <v>139.72</v>
      </c>
      <c r="K34" s="666">
        <v>1</v>
      </c>
      <c r="L34" s="653">
        <v>2</v>
      </c>
      <c r="M34" s="654">
        <v>139.72</v>
      </c>
    </row>
    <row r="35" spans="1:13" ht="14.4" customHeight="1" x14ac:dyDescent="0.3">
      <c r="A35" s="649" t="s">
        <v>3383</v>
      </c>
      <c r="B35" s="650" t="s">
        <v>3150</v>
      </c>
      <c r="C35" s="650" t="s">
        <v>2254</v>
      </c>
      <c r="D35" s="650" t="s">
        <v>1462</v>
      </c>
      <c r="E35" s="650" t="s">
        <v>2255</v>
      </c>
      <c r="F35" s="653"/>
      <c r="G35" s="653"/>
      <c r="H35" s="666">
        <v>0</v>
      </c>
      <c r="I35" s="653">
        <v>2</v>
      </c>
      <c r="J35" s="653">
        <v>112.02</v>
      </c>
      <c r="K35" s="666">
        <v>1</v>
      </c>
      <c r="L35" s="653">
        <v>2</v>
      </c>
      <c r="M35" s="654">
        <v>112.02</v>
      </c>
    </row>
    <row r="36" spans="1:13" ht="14.4" customHeight="1" x14ac:dyDescent="0.3">
      <c r="A36" s="649" t="s">
        <v>3383</v>
      </c>
      <c r="B36" s="650" t="s">
        <v>3150</v>
      </c>
      <c r="C36" s="650" t="s">
        <v>1461</v>
      </c>
      <c r="D36" s="650" t="s">
        <v>1462</v>
      </c>
      <c r="E36" s="650" t="s">
        <v>1463</v>
      </c>
      <c r="F36" s="653"/>
      <c r="G36" s="653"/>
      <c r="H36" s="666">
        <v>0</v>
      </c>
      <c r="I36" s="653">
        <v>2</v>
      </c>
      <c r="J36" s="653">
        <v>280.06</v>
      </c>
      <c r="K36" s="666">
        <v>1</v>
      </c>
      <c r="L36" s="653">
        <v>2</v>
      </c>
      <c r="M36" s="654">
        <v>280.06</v>
      </c>
    </row>
    <row r="37" spans="1:13" ht="14.4" customHeight="1" x14ac:dyDescent="0.3">
      <c r="A37" s="649" t="s">
        <v>3383</v>
      </c>
      <c r="B37" s="650" t="s">
        <v>3161</v>
      </c>
      <c r="C37" s="650" t="s">
        <v>2242</v>
      </c>
      <c r="D37" s="650" t="s">
        <v>2243</v>
      </c>
      <c r="E37" s="650" t="s">
        <v>1320</v>
      </c>
      <c r="F37" s="653"/>
      <c r="G37" s="653"/>
      <c r="H37" s="666">
        <v>0</v>
      </c>
      <c r="I37" s="653">
        <v>2</v>
      </c>
      <c r="J37" s="653">
        <v>3499.38</v>
      </c>
      <c r="K37" s="666">
        <v>1</v>
      </c>
      <c r="L37" s="653">
        <v>2</v>
      </c>
      <c r="M37" s="654">
        <v>3499.38</v>
      </c>
    </row>
    <row r="38" spans="1:13" ht="14.4" customHeight="1" x14ac:dyDescent="0.3">
      <c r="A38" s="649" t="s">
        <v>3383</v>
      </c>
      <c r="B38" s="650" t="s">
        <v>3271</v>
      </c>
      <c r="C38" s="650" t="s">
        <v>3785</v>
      </c>
      <c r="D38" s="650" t="s">
        <v>3786</v>
      </c>
      <c r="E38" s="650" t="s">
        <v>3787</v>
      </c>
      <c r="F38" s="653">
        <v>1</v>
      </c>
      <c r="G38" s="653">
        <v>0</v>
      </c>
      <c r="H38" s="666"/>
      <c r="I38" s="653"/>
      <c r="J38" s="653"/>
      <c r="K38" s="666"/>
      <c r="L38" s="653">
        <v>1</v>
      </c>
      <c r="M38" s="654">
        <v>0</v>
      </c>
    </row>
    <row r="39" spans="1:13" ht="14.4" customHeight="1" x14ac:dyDescent="0.3">
      <c r="A39" s="649" t="s">
        <v>3383</v>
      </c>
      <c r="B39" s="650" t="s">
        <v>3271</v>
      </c>
      <c r="C39" s="650" t="s">
        <v>3788</v>
      </c>
      <c r="D39" s="650" t="s">
        <v>3786</v>
      </c>
      <c r="E39" s="650" t="s">
        <v>3272</v>
      </c>
      <c r="F39" s="653">
        <v>3</v>
      </c>
      <c r="G39" s="653">
        <v>502.14</v>
      </c>
      <c r="H39" s="666">
        <v>1</v>
      </c>
      <c r="I39" s="653"/>
      <c r="J39" s="653"/>
      <c r="K39" s="666">
        <v>0</v>
      </c>
      <c r="L39" s="653">
        <v>3</v>
      </c>
      <c r="M39" s="654">
        <v>502.14</v>
      </c>
    </row>
    <row r="40" spans="1:13" ht="14.4" customHeight="1" x14ac:dyDescent="0.3">
      <c r="A40" s="649" t="s">
        <v>3383</v>
      </c>
      <c r="B40" s="650" t="s">
        <v>3208</v>
      </c>
      <c r="C40" s="650" t="s">
        <v>3742</v>
      </c>
      <c r="D40" s="650" t="s">
        <v>1637</v>
      </c>
      <c r="E40" s="650" t="s">
        <v>3209</v>
      </c>
      <c r="F40" s="653">
        <v>1</v>
      </c>
      <c r="G40" s="653">
        <v>184.22</v>
      </c>
      <c r="H40" s="666">
        <v>1</v>
      </c>
      <c r="I40" s="653"/>
      <c r="J40" s="653"/>
      <c r="K40" s="666">
        <v>0</v>
      </c>
      <c r="L40" s="653">
        <v>1</v>
      </c>
      <c r="M40" s="654">
        <v>184.22</v>
      </c>
    </row>
    <row r="41" spans="1:13" ht="14.4" customHeight="1" x14ac:dyDescent="0.3">
      <c r="A41" s="649" t="s">
        <v>3383</v>
      </c>
      <c r="B41" s="650" t="s">
        <v>3296</v>
      </c>
      <c r="C41" s="650" t="s">
        <v>3743</v>
      </c>
      <c r="D41" s="650" t="s">
        <v>3744</v>
      </c>
      <c r="E41" s="650" t="s">
        <v>3745</v>
      </c>
      <c r="F41" s="653">
        <v>1</v>
      </c>
      <c r="G41" s="653">
        <v>0</v>
      </c>
      <c r="H41" s="666"/>
      <c r="I41" s="653"/>
      <c r="J41" s="653"/>
      <c r="K41" s="666"/>
      <c r="L41" s="653">
        <v>1</v>
      </c>
      <c r="M41" s="654">
        <v>0</v>
      </c>
    </row>
    <row r="42" spans="1:13" ht="14.4" customHeight="1" x14ac:dyDescent="0.3">
      <c r="A42" s="649" t="s">
        <v>3383</v>
      </c>
      <c r="B42" s="650" t="s">
        <v>3233</v>
      </c>
      <c r="C42" s="650" t="s">
        <v>3769</v>
      </c>
      <c r="D42" s="650" t="s">
        <v>3770</v>
      </c>
      <c r="E42" s="650" t="s">
        <v>3771</v>
      </c>
      <c r="F42" s="653">
        <v>1</v>
      </c>
      <c r="G42" s="653">
        <v>0</v>
      </c>
      <c r="H42" s="666"/>
      <c r="I42" s="653"/>
      <c r="J42" s="653"/>
      <c r="K42" s="666"/>
      <c r="L42" s="653">
        <v>1</v>
      </c>
      <c r="M42" s="654">
        <v>0</v>
      </c>
    </row>
    <row r="43" spans="1:13" ht="14.4" customHeight="1" x14ac:dyDescent="0.3">
      <c r="A43" s="649" t="s">
        <v>3383</v>
      </c>
      <c r="B43" s="650" t="s">
        <v>3233</v>
      </c>
      <c r="C43" s="650" t="s">
        <v>3772</v>
      </c>
      <c r="D43" s="650" t="s">
        <v>3770</v>
      </c>
      <c r="E43" s="650" t="s">
        <v>3773</v>
      </c>
      <c r="F43" s="653">
        <v>2</v>
      </c>
      <c r="G43" s="653">
        <v>193.26</v>
      </c>
      <c r="H43" s="666">
        <v>1</v>
      </c>
      <c r="I43" s="653"/>
      <c r="J43" s="653"/>
      <c r="K43" s="666">
        <v>0</v>
      </c>
      <c r="L43" s="653">
        <v>2</v>
      </c>
      <c r="M43" s="654">
        <v>193.26</v>
      </c>
    </row>
    <row r="44" spans="1:13" ht="14.4" customHeight="1" x14ac:dyDescent="0.3">
      <c r="A44" s="649" t="s">
        <v>3383</v>
      </c>
      <c r="B44" s="650" t="s">
        <v>3238</v>
      </c>
      <c r="C44" s="650" t="s">
        <v>3500</v>
      </c>
      <c r="D44" s="650" t="s">
        <v>3501</v>
      </c>
      <c r="E44" s="650" t="s">
        <v>3502</v>
      </c>
      <c r="F44" s="653"/>
      <c r="G44" s="653"/>
      <c r="H44" s="666">
        <v>0</v>
      </c>
      <c r="I44" s="653">
        <v>2</v>
      </c>
      <c r="J44" s="653">
        <v>294.72000000000003</v>
      </c>
      <c r="K44" s="666">
        <v>1</v>
      </c>
      <c r="L44" s="653">
        <v>2</v>
      </c>
      <c r="M44" s="654">
        <v>294.72000000000003</v>
      </c>
    </row>
    <row r="45" spans="1:13" ht="14.4" customHeight="1" x14ac:dyDescent="0.3">
      <c r="A45" s="649" t="s">
        <v>3383</v>
      </c>
      <c r="B45" s="650" t="s">
        <v>3238</v>
      </c>
      <c r="C45" s="650" t="s">
        <v>3445</v>
      </c>
      <c r="D45" s="650" t="s">
        <v>3446</v>
      </c>
      <c r="E45" s="650" t="s">
        <v>3447</v>
      </c>
      <c r="F45" s="653">
        <v>1</v>
      </c>
      <c r="G45" s="653">
        <v>32.74</v>
      </c>
      <c r="H45" s="666">
        <v>1</v>
      </c>
      <c r="I45" s="653"/>
      <c r="J45" s="653"/>
      <c r="K45" s="666">
        <v>0</v>
      </c>
      <c r="L45" s="653">
        <v>1</v>
      </c>
      <c r="M45" s="654">
        <v>32.74</v>
      </c>
    </row>
    <row r="46" spans="1:13" ht="14.4" customHeight="1" x14ac:dyDescent="0.3">
      <c r="A46" s="649" t="s">
        <v>3383</v>
      </c>
      <c r="B46" s="650" t="s">
        <v>3238</v>
      </c>
      <c r="C46" s="650" t="s">
        <v>3794</v>
      </c>
      <c r="D46" s="650" t="s">
        <v>3795</v>
      </c>
      <c r="E46" s="650" t="s">
        <v>3796</v>
      </c>
      <c r="F46" s="653">
        <v>1</v>
      </c>
      <c r="G46" s="653">
        <v>49.12</v>
      </c>
      <c r="H46" s="666">
        <v>1</v>
      </c>
      <c r="I46" s="653"/>
      <c r="J46" s="653"/>
      <c r="K46" s="666">
        <v>0</v>
      </c>
      <c r="L46" s="653">
        <v>1</v>
      </c>
      <c r="M46" s="654">
        <v>49.12</v>
      </c>
    </row>
    <row r="47" spans="1:13" ht="14.4" customHeight="1" x14ac:dyDescent="0.3">
      <c r="A47" s="649" t="s">
        <v>3383</v>
      </c>
      <c r="B47" s="650" t="s">
        <v>3303</v>
      </c>
      <c r="C47" s="650" t="s">
        <v>3734</v>
      </c>
      <c r="D47" s="650" t="s">
        <v>3735</v>
      </c>
      <c r="E47" s="650" t="s">
        <v>3347</v>
      </c>
      <c r="F47" s="653">
        <v>7</v>
      </c>
      <c r="G47" s="653">
        <v>75.11</v>
      </c>
      <c r="H47" s="666">
        <v>1</v>
      </c>
      <c r="I47" s="653"/>
      <c r="J47" s="653"/>
      <c r="K47" s="666">
        <v>0</v>
      </c>
      <c r="L47" s="653">
        <v>7</v>
      </c>
      <c r="M47" s="654">
        <v>75.11</v>
      </c>
    </row>
    <row r="48" spans="1:13" ht="14.4" customHeight="1" x14ac:dyDescent="0.3">
      <c r="A48" s="649" t="s">
        <v>3384</v>
      </c>
      <c r="B48" s="650" t="s">
        <v>3150</v>
      </c>
      <c r="C48" s="650" t="s">
        <v>2254</v>
      </c>
      <c r="D48" s="650" t="s">
        <v>1462</v>
      </c>
      <c r="E48" s="650" t="s">
        <v>2255</v>
      </c>
      <c r="F48" s="653"/>
      <c r="G48" s="653"/>
      <c r="H48" s="666">
        <v>0</v>
      </c>
      <c r="I48" s="653">
        <v>3</v>
      </c>
      <c r="J48" s="653">
        <v>168.03</v>
      </c>
      <c r="K48" s="666">
        <v>1</v>
      </c>
      <c r="L48" s="653">
        <v>3</v>
      </c>
      <c r="M48" s="654">
        <v>168.03</v>
      </c>
    </row>
    <row r="49" spans="1:13" ht="14.4" customHeight="1" x14ac:dyDescent="0.3">
      <c r="A49" s="649" t="s">
        <v>3384</v>
      </c>
      <c r="B49" s="650" t="s">
        <v>3151</v>
      </c>
      <c r="C49" s="650" t="s">
        <v>1410</v>
      </c>
      <c r="D49" s="650" t="s">
        <v>1341</v>
      </c>
      <c r="E49" s="650" t="s">
        <v>1411</v>
      </c>
      <c r="F49" s="653"/>
      <c r="G49" s="653"/>
      <c r="H49" s="666"/>
      <c r="I49" s="653">
        <v>1</v>
      </c>
      <c r="J49" s="653">
        <v>0</v>
      </c>
      <c r="K49" s="666"/>
      <c r="L49" s="653">
        <v>1</v>
      </c>
      <c r="M49" s="654">
        <v>0</v>
      </c>
    </row>
    <row r="50" spans="1:13" ht="14.4" customHeight="1" x14ac:dyDescent="0.3">
      <c r="A50" s="649" t="s">
        <v>3384</v>
      </c>
      <c r="B50" s="650" t="s">
        <v>3161</v>
      </c>
      <c r="C50" s="650" t="s">
        <v>1448</v>
      </c>
      <c r="D50" s="650" t="s">
        <v>1319</v>
      </c>
      <c r="E50" s="650" t="s">
        <v>1449</v>
      </c>
      <c r="F50" s="653"/>
      <c r="G50" s="653"/>
      <c r="H50" s="666">
        <v>0</v>
      </c>
      <c r="I50" s="653">
        <v>2</v>
      </c>
      <c r="J50" s="653">
        <v>1250.58</v>
      </c>
      <c r="K50" s="666">
        <v>1</v>
      </c>
      <c r="L50" s="653">
        <v>2</v>
      </c>
      <c r="M50" s="654">
        <v>1250.58</v>
      </c>
    </row>
    <row r="51" spans="1:13" ht="14.4" customHeight="1" x14ac:dyDescent="0.3">
      <c r="A51" s="649" t="s">
        <v>3384</v>
      </c>
      <c r="B51" s="650" t="s">
        <v>3161</v>
      </c>
      <c r="C51" s="650" t="s">
        <v>1318</v>
      </c>
      <c r="D51" s="650" t="s">
        <v>1319</v>
      </c>
      <c r="E51" s="650" t="s">
        <v>1320</v>
      </c>
      <c r="F51" s="653"/>
      <c r="G51" s="653"/>
      <c r="H51" s="666">
        <v>0</v>
      </c>
      <c r="I51" s="653">
        <v>1</v>
      </c>
      <c r="J51" s="653">
        <v>937.93</v>
      </c>
      <c r="K51" s="666">
        <v>1</v>
      </c>
      <c r="L51" s="653">
        <v>1</v>
      </c>
      <c r="M51" s="654">
        <v>937.93</v>
      </c>
    </row>
    <row r="52" spans="1:13" ht="14.4" customHeight="1" x14ac:dyDescent="0.3">
      <c r="A52" s="649" t="s">
        <v>3384</v>
      </c>
      <c r="B52" s="650" t="s">
        <v>3181</v>
      </c>
      <c r="C52" s="650" t="s">
        <v>4188</v>
      </c>
      <c r="D52" s="650" t="s">
        <v>3182</v>
      </c>
      <c r="E52" s="650" t="s">
        <v>3312</v>
      </c>
      <c r="F52" s="653"/>
      <c r="G52" s="653"/>
      <c r="H52" s="666">
        <v>0</v>
      </c>
      <c r="I52" s="653">
        <v>1</v>
      </c>
      <c r="J52" s="653">
        <v>112.36</v>
      </c>
      <c r="K52" s="666">
        <v>1</v>
      </c>
      <c r="L52" s="653">
        <v>1</v>
      </c>
      <c r="M52" s="654">
        <v>112.36</v>
      </c>
    </row>
    <row r="53" spans="1:13" ht="14.4" customHeight="1" x14ac:dyDescent="0.3">
      <c r="A53" s="649" t="s">
        <v>3384</v>
      </c>
      <c r="B53" s="650" t="s">
        <v>3202</v>
      </c>
      <c r="C53" s="650" t="s">
        <v>1544</v>
      </c>
      <c r="D53" s="650" t="s">
        <v>3203</v>
      </c>
      <c r="E53" s="650" t="s">
        <v>3204</v>
      </c>
      <c r="F53" s="653"/>
      <c r="G53" s="653"/>
      <c r="H53" s="666">
        <v>0</v>
      </c>
      <c r="I53" s="653">
        <v>2</v>
      </c>
      <c r="J53" s="653">
        <v>490.17</v>
      </c>
      <c r="K53" s="666">
        <v>1</v>
      </c>
      <c r="L53" s="653">
        <v>2</v>
      </c>
      <c r="M53" s="654">
        <v>490.17</v>
      </c>
    </row>
    <row r="54" spans="1:13" ht="14.4" customHeight="1" x14ac:dyDescent="0.3">
      <c r="A54" s="649" t="s">
        <v>3384</v>
      </c>
      <c r="B54" s="650" t="s">
        <v>3216</v>
      </c>
      <c r="C54" s="650" t="s">
        <v>1659</v>
      </c>
      <c r="D54" s="650" t="s">
        <v>1660</v>
      </c>
      <c r="E54" s="650" t="s">
        <v>1661</v>
      </c>
      <c r="F54" s="653"/>
      <c r="G54" s="653"/>
      <c r="H54" s="666">
        <v>0</v>
      </c>
      <c r="I54" s="653">
        <v>2</v>
      </c>
      <c r="J54" s="653">
        <v>308.02</v>
      </c>
      <c r="K54" s="666">
        <v>1</v>
      </c>
      <c r="L54" s="653">
        <v>2</v>
      </c>
      <c r="M54" s="654">
        <v>308.02</v>
      </c>
    </row>
    <row r="55" spans="1:13" ht="14.4" customHeight="1" x14ac:dyDescent="0.3">
      <c r="A55" s="649" t="s">
        <v>3384</v>
      </c>
      <c r="B55" s="650" t="s">
        <v>3333</v>
      </c>
      <c r="C55" s="650" t="s">
        <v>4182</v>
      </c>
      <c r="D55" s="650" t="s">
        <v>2702</v>
      </c>
      <c r="E55" s="650" t="s">
        <v>4183</v>
      </c>
      <c r="F55" s="653"/>
      <c r="G55" s="653"/>
      <c r="H55" s="666"/>
      <c r="I55" s="653">
        <v>2</v>
      </c>
      <c r="J55" s="653">
        <v>0</v>
      </c>
      <c r="K55" s="666"/>
      <c r="L55" s="653">
        <v>2</v>
      </c>
      <c r="M55" s="654">
        <v>0</v>
      </c>
    </row>
    <row r="56" spans="1:13" ht="14.4" customHeight="1" x14ac:dyDescent="0.3">
      <c r="A56" s="649" t="s">
        <v>3384</v>
      </c>
      <c r="B56" s="650" t="s">
        <v>3256</v>
      </c>
      <c r="C56" s="650" t="s">
        <v>2976</v>
      </c>
      <c r="D56" s="650" t="s">
        <v>2977</v>
      </c>
      <c r="E56" s="650" t="s">
        <v>2978</v>
      </c>
      <c r="F56" s="653"/>
      <c r="G56" s="653"/>
      <c r="H56" s="666">
        <v>0</v>
      </c>
      <c r="I56" s="653">
        <v>5</v>
      </c>
      <c r="J56" s="653">
        <v>971.3</v>
      </c>
      <c r="K56" s="666">
        <v>1</v>
      </c>
      <c r="L56" s="653">
        <v>5</v>
      </c>
      <c r="M56" s="654">
        <v>971.3</v>
      </c>
    </row>
    <row r="57" spans="1:13" ht="14.4" customHeight="1" x14ac:dyDescent="0.3">
      <c r="A57" s="649" t="s">
        <v>3384</v>
      </c>
      <c r="B57" s="650" t="s">
        <v>3256</v>
      </c>
      <c r="C57" s="650" t="s">
        <v>1529</v>
      </c>
      <c r="D57" s="650" t="s">
        <v>1519</v>
      </c>
      <c r="E57" s="650" t="s">
        <v>1530</v>
      </c>
      <c r="F57" s="653"/>
      <c r="G57" s="653"/>
      <c r="H57" s="666">
        <v>0</v>
      </c>
      <c r="I57" s="653">
        <v>2</v>
      </c>
      <c r="J57" s="653">
        <v>210.62</v>
      </c>
      <c r="K57" s="666">
        <v>1</v>
      </c>
      <c r="L57" s="653">
        <v>2</v>
      </c>
      <c r="M57" s="654">
        <v>210.62</v>
      </c>
    </row>
    <row r="58" spans="1:13" ht="14.4" customHeight="1" x14ac:dyDescent="0.3">
      <c r="A58" s="649" t="s">
        <v>3386</v>
      </c>
      <c r="B58" s="650" t="s">
        <v>3161</v>
      </c>
      <c r="C58" s="650" t="s">
        <v>1448</v>
      </c>
      <c r="D58" s="650" t="s">
        <v>1319</v>
      </c>
      <c r="E58" s="650" t="s">
        <v>1449</v>
      </c>
      <c r="F58" s="653"/>
      <c r="G58" s="653"/>
      <c r="H58" s="666">
        <v>0</v>
      </c>
      <c r="I58" s="653">
        <v>1</v>
      </c>
      <c r="J58" s="653">
        <v>625.29</v>
      </c>
      <c r="K58" s="666">
        <v>1</v>
      </c>
      <c r="L58" s="653">
        <v>1</v>
      </c>
      <c r="M58" s="654">
        <v>625.29</v>
      </c>
    </row>
    <row r="59" spans="1:13" ht="14.4" customHeight="1" x14ac:dyDescent="0.3">
      <c r="A59" s="649" t="s">
        <v>3386</v>
      </c>
      <c r="B59" s="650" t="s">
        <v>3161</v>
      </c>
      <c r="C59" s="650" t="s">
        <v>1318</v>
      </c>
      <c r="D59" s="650" t="s">
        <v>1319</v>
      </c>
      <c r="E59" s="650" t="s">
        <v>1320</v>
      </c>
      <c r="F59" s="653"/>
      <c r="G59" s="653"/>
      <c r="H59" s="666">
        <v>0</v>
      </c>
      <c r="I59" s="653">
        <v>4</v>
      </c>
      <c r="J59" s="653">
        <v>3751.72</v>
      </c>
      <c r="K59" s="666">
        <v>1</v>
      </c>
      <c r="L59" s="653">
        <v>4</v>
      </c>
      <c r="M59" s="654">
        <v>3751.72</v>
      </c>
    </row>
    <row r="60" spans="1:13" ht="14.4" customHeight="1" x14ac:dyDescent="0.3">
      <c r="A60" s="649" t="s">
        <v>3386</v>
      </c>
      <c r="B60" s="650" t="s">
        <v>3161</v>
      </c>
      <c r="C60" s="650" t="s">
        <v>1325</v>
      </c>
      <c r="D60" s="650" t="s">
        <v>1319</v>
      </c>
      <c r="E60" s="650" t="s">
        <v>1326</v>
      </c>
      <c r="F60" s="653"/>
      <c r="G60" s="653"/>
      <c r="H60" s="666">
        <v>0</v>
      </c>
      <c r="I60" s="653">
        <v>1</v>
      </c>
      <c r="J60" s="653">
        <v>1458.07</v>
      </c>
      <c r="K60" s="666">
        <v>1</v>
      </c>
      <c r="L60" s="653">
        <v>1</v>
      </c>
      <c r="M60" s="654">
        <v>1458.07</v>
      </c>
    </row>
    <row r="61" spans="1:13" ht="14.4" customHeight="1" x14ac:dyDescent="0.3">
      <c r="A61" s="649" t="s">
        <v>3386</v>
      </c>
      <c r="B61" s="650" t="s">
        <v>3202</v>
      </c>
      <c r="C61" s="650" t="s">
        <v>1544</v>
      </c>
      <c r="D61" s="650" t="s">
        <v>3203</v>
      </c>
      <c r="E61" s="650" t="s">
        <v>3204</v>
      </c>
      <c r="F61" s="653"/>
      <c r="G61" s="653"/>
      <c r="H61" s="666">
        <v>0</v>
      </c>
      <c r="I61" s="653">
        <v>8</v>
      </c>
      <c r="J61" s="653">
        <v>1784.23</v>
      </c>
      <c r="K61" s="666">
        <v>1</v>
      </c>
      <c r="L61" s="653">
        <v>8</v>
      </c>
      <c r="M61" s="654">
        <v>1784.23</v>
      </c>
    </row>
    <row r="62" spans="1:13" ht="14.4" customHeight="1" x14ac:dyDescent="0.3">
      <c r="A62" s="649" t="s">
        <v>3386</v>
      </c>
      <c r="B62" s="650" t="s">
        <v>3296</v>
      </c>
      <c r="C62" s="650" t="s">
        <v>2392</v>
      </c>
      <c r="D62" s="650" t="s">
        <v>2393</v>
      </c>
      <c r="E62" s="650" t="s">
        <v>3209</v>
      </c>
      <c r="F62" s="653"/>
      <c r="G62" s="653"/>
      <c r="H62" s="666">
        <v>0</v>
      </c>
      <c r="I62" s="653">
        <v>2</v>
      </c>
      <c r="J62" s="653">
        <v>139.72</v>
      </c>
      <c r="K62" s="666">
        <v>1</v>
      </c>
      <c r="L62" s="653">
        <v>2</v>
      </c>
      <c r="M62" s="654">
        <v>139.72</v>
      </c>
    </row>
    <row r="63" spans="1:13" ht="14.4" customHeight="1" x14ac:dyDescent="0.3">
      <c r="A63" s="649" t="s">
        <v>3387</v>
      </c>
      <c r="B63" s="650" t="s">
        <v>3161</v>
      </c>
      <c r="C63" s="650" t="s">
        <v>1448</v>
      </c>
      <c r="D63" s="650" t="s">
        <v>1319</v>
      </c>
      <c r="E63" s="650" t="s">
        <v>1449</v>
      </c>
      <c r="F63" s="653"/>
      <c r="G63" s="653"/>
      <c r="H63" s="666">
        <v>0</v>
      </c>
      <c r="I63" s="653">
        <v>6</v>
      </c>
      <c r="J63" s="653">
        <v>3751.74</v>
      </c>
      <c r="K63" s="666">
        <v>1</v>
      </c>
      <c r="L63" s="653">
        <v>6</v>
      </c>
      <c r="M63" s="654">
        <v>3751.74</v>
      </c>
    </row>
    <row r="64" spans="1:13" ht="14.4" customHeight="1" x14ac:dyDescent="0.3">
      <c r="A64" s="649" t="s">
        <v>3387</v>
      </c>
      <c r="B64" s="650" t="s">
        <v>3198</v>
      </c>
      <c r="C64" s="650" t="s">
        <v>4221</v>
      </c>
      <c r="D64" s="650" t="s">
        <v>4222</v>
      </c>
      <c r="E64" s="650" t="s">
        <v>3199</v>
      </c>
      <c r="F64" s="653">
        <v>3</v>
      </c>
      <c r="G64" s="653">
        <v>124.64999999999999</v>
      </c>
      <c r="H64" s="666">
        <v>1</v>
      </c>
      <c r="I64" s="653"/>
      <c r="J64" s="653"/>
      <c r="K64" s="666">
        <v>0</v>
      </c>
      <c r="L64" s="653">
        <v>3</v>
      </c>
      <c r="M64" s="654">
        <v>124.64999999999999</v>
      </c>
    </row>
    <row r="65" spans="1:13" ht="14.4" customHeight="1" x14ac:dyDescent="0.3">
      <c r="A65" s="649" t="s">
        <v>3387</v>
      </c>
      <c r="B65" s="650" t="s">
        <v>3202</v>
      </c>
      <c r="C65" s="650" t="s">
        <v>1544</v>
      </c>
      <c r="D65" s="650" t="s">
        <v>3203</v>
      </c>
      <c r="E65" s="650" t="s">
        <v>3204</v>
      </c>
      <c r="F65" s="653"/>
      <c r="G65" s="653"/>
      <c r="H65" s="666">
        <v>0</v>
      </c>
      <c r="I65" s="653">
        <v>4</v>
      </c>
      <c r="J65" s="653">
        <v>627.44000000000005</v>
      </c>
      <c r="K65" s="666">
        <v>1</v>
      </c>
      <c r="L65" s="653">
        <v>4</v>
      </c>
      <c r="M65" s="654">
        <v>627.44000000000005</v>
      </c>
    </row>
    <row r="66" spans="1:13" ht="14.4" customHeight="1" x14ac:dyDescent="0.3">
      <c r="A66" s="649" t="s">
        <v>3387</v>
      </c>
      <c r="B66" s="650" t="s">
        <v>3208</v>
      </c>
      <c r="C66" s="650" t="s">
        <v>3471</v>
      </c>
      <c r="D66" s="650" t="s">
        <v>3472</v>
      </c>
      <c r="E66" s="650" t="s">
        <v>2202</v>
      </c>
      <c r="F66" s="653"/>
      <c r="G66" s="653"/>
      <c r="H66" s="666">
        <v>0</v>
      </c>
      <c r="I66" s="653">
        <v>1</v>
      </c>
      <c r="J66" s="653">
        <v>138.16</v>
      </c>
      <c r="K66" s="666">
        <v>1</v>
      </c>
      <c r="L66" s="653">
        <v>1</v>
      </c>
      <c r="M66" s="654">
        <v>138.16</v>
      </c>
    </row>
    <row r="67" spans="1:13" ht="14.4" customHeight="1" x14ac:dyDescent="0.3">
      <c r="A67" s="649" t="s">
        <v>3387</v>
      </c>
      <c r="B67" s="650" t="s">
        <v>5252</v>
      </c>
      <c r="C67" s="650" t="s">
        <v>4211</v>
      </c>
      <c r="D67" s="650" t="s">
        <v>4212</v>
      </c>
      <c r="E67" s="650" t="s">
        <v>4213</v>
      </c>
      <c r="F67" s="653"/>
      <c r="G67" s="653"/>
      <c r="H67" s="666">
        <v>0</v>
      </c>
      <c r="I67" s="653">
        <v>2</v>
      </c>
      <c r="J67" s="653">
        <v>444.5</v>
      </c>
      <c r="K67" s="666">
        <v>1</v>
      </c>
      <c r="L67" s="653">
        <v>2</v>
      </c>
      <c r="M67" s="654">
        <v>444.5</v>
      </c>
    </row>
    <row r="68" spans="1:13" ht="14.4" customHeight="1" x14ac:dyDescent="0.3">
      <c r="A68" s="649" t="s">
        <v>3387</v>
      </c>
      <c r="B68" s="650" t="s">
        <v>3233</v>
      </c>
      <c r="C68" s="650" t="s">
        <v>4223</v>
      </c>
      <c r="D68" s="650" t="s">
        <v>1297</v>
      </c>
      <c r="E68" s="650" t="s">
        <v>4224</v>
      </c>
      <c r="F68" s="653"/>
      <c r="G68" s="653"/>
      <c r="H68" s="666">
        <v>0</v>
      </c>
      <c r="I68" s="653">
        <v>1</v>
      </c>
      <c r="J68" s="653">
        <v>193.26</v>
      </c>
      <c r="K68" s="666">
        <v>1</v>
      </c>
      <c r="L68" s="653">
        <v>1</v>
      </c>
      <c r="M68" s="654">
        <v>193.26</v>
      </c>
    </row>
    <row r="69" spans="1:13" ht="14.4" customHeight="1" x14ac:dyDescent="0.3">
      <c r="A69" s="649" t="s">
        <v>3387</v>
      </c>
      <c r="B69" s="650" t="s">
        <v>3254</v>
      </c>
      <c r="C69" s="650" t="s">
        <v>4229</v>
      </c>
      <c r="D69" s="650" t="s">
        <v>4230</v>
      </c>
      <c r="E69" s="650" t="s">
        <v>4231</v>
      </c>
      <c r="F69" s="653"/>
      <c r="G69" s="653"/>
      <c r="H69" s="666">
        <v>0</v>
      </c>
      <c r="I69" s="653">
        <v>2</v>
      </c>
      <c r="J69" s="653">
        <v>189.6</v>
      </c>
      <c r="K69" s="666">
        <v>1</v>
      </c>
      <c r="L69" s="653">
        <v>2</v>
      </c>
      <c r="M69" s="654">
        <v>189.6</v>
      </c>
    </row>
    <row r="70" spans="1:13" ht="14.4" customHeight="1" x14ac:dyDescent="0.3">
      <c r="A70" s="649" t="s">
        <v>3387</v>
      </c>
      <c r="B70" s="650" t="s">
        <v>3255</v>
      </c>
      <c r="C70" s="650" t="s">
        <v>4216</v>
      </c>
      <c r="D70" s="650" t="s">
        <v>1377</v>
      </c>
      <c r="E70" s="650" t="s">
        <v>4217</v>
      </c>
      <c r="F70" s="653"/>
      <c r="G70" s="653"/>
      <c r="H70" s="666"/>
      <c r="I70" s="653">
        <v>1</v>
      </c>
      <c r="J70" s="653">
        <v>0</v>
      </c>
      <c r="K70" s="666"/>
      <c r="L70" s="653">
        <v>1</v>
      </c>
      <c r="M70" s="654">
        <v>0</v>
      </c>
    </row>
    <row r="71" spans="1:13" ht="14.4" customHeight="1" x14ac:dyDescent="0.3">
      <c r="A71" s="649" t="s">
        <v>3387</v>
      </c>
      <c r="B71" s="650" t="s">
        <v>3333</v>
      </c>
      <c r="C71" s="650" t="s">
        <v>3584</v>
      </c>
      <c r="D71" s="650" t="s">
        <v>2702</v>
      </c>
      <c r="E71" s="650" t="s">
        <v>3585</v>
      </c>
      <c r="F71" s="653"/>
      <c r="G71" s="653"/>
      <c r="H71" s="666"/>
      <c r="I71" s="653">
        <v>1</v>
      </c>
      <c r="J71" s="653">
        <v>0</v>
      </c>
      <c r="K71" s="666"/>
      <c r="L71" s="653">
        <v>1</v>
      </c>
      <c r="M71" s="654">
        <v>0</v>
      </c>
    </row>
    <row r="72" spans="1:13" ht="14.4" customHeight="1" x14ac:dyDescent="0.3">
      <c r="A72" s="649" t="s">
        <v>3387</v>
      </c>
      <c r="B72" s="650" t="s">
        <v>3256</v>
      </c>
      <c r="C72" s="650" t="s">
        <v>2976</v>
      </c>
      <c r="D72" s="650" t="s">
        <v>2977</v>
      </c>
      <c r="E72" s="650" t="s">
        <v>2978</v>
      </c>
      <c r="F72" s="653"/>
      <c r="G72" s="653"/>
      <c r="H72" s="666">
        <v>0</v>
      </c>
      <c r="I72" s="653">
        <v>6</v>
      </c>
      <c r="J72" s="653">
        <v>1165.56</v>
      </c>
      <c r="K72" s="666">
        <v>1</v>
      </c>
      <c r="L72" s="653">
        <v>6</v>
      </c>
      <c r="M72" s="654">
        <v>1165.56</v>
      </c>
    </row>
    <row r="73" spans="1:13" ht="14.4" customHeight="1" x14ac:dyDescent="0.3">
      <c r="A73" s="649" t="s">
        <v>3388</v>
      </c>
      <c r="B73" s="650" t="s">
        <v>3149</v>
      </c>
      <c r="C73" s="650" t="s">
        <v>1282</v>
      </c>
      <c r="D73" s="650" t="s">
        <v>1283</v>
      </c>
      <c r="E73" s="650" t="s">
        <v>1284</v>
      </c>
      <c r="F73" s="653"/>
      <c r="G73" s="653"/>
      <c r="H73" s="666">
        <v>0</v>
      </c>
      <c r="I73" s="653">
        <v>1</v>
      </c>
      <c r="J73" s="653">
        <v>174.94</v>
      </c>
      <c r="K73" s="666">
        <v>1</v>
      </c>
      <c r="L73" s="653">
        <v>1</v>
      </c>
      <c r="M73" s="654">
        <v>174.94</v>
      </c>
    </row>
    <row r="74" spans="1:13" ht="14.4" customHeight="1" x14ac:dyDescent="0.3">
      <c r="A74" s="649" t="s">
        <v>3388</v>
      </c>
      <c r="B74" s="650" t="s">
        <v>3149</v>
      </c>
      <c r="C74" s="650" t="s">
        <v>5145</v>
      </c>
      <c r="D74" s="650" t="s">
        <v>1283</v>
      </c>
      <c r="E74" s="650" t="s">
        <v>5146</v>
      </c>
      <c r="F74" s="653"/>
      <c r="G74" s="653"/>
      <c r="H74" s="666"/>
      <c r="I74" s="653">
        <v>2</v>
      </c>
      <c r="J74" s="653">
        <v>0</v>
      </c>
      <c r="K74" s="666"/>
      <c r="L74" s="653">
        <v>2</v>
      </c>
      <c r="M74" s="654">
        <v>0</v>
      </c>
    </row>
    <row r="75" spans="1:13" ht="14.4" customHeight="1" x14ac:dyDescent="0.3">
      <c r="A75" s="649" t="s">
        <v>3388</v>
      </c>
      <c r="B75" s="650" t="s">
        <v>3149</v>
      </c>
      <c r="C75" s="650" t="s">
        <v>5147</v>
      </c>
      <c r="D75" s="650" t="s">
        <v>2226</v>
      </c>
      <c r="E75" s="650" t="s">
        <v>5148</v>
      </c>
      <c r="F75" s="653"/>
      <c r="G75" s="653"/>
      <c r="H75" s="666"/>
      <c r="I75" s="653">
        <v>1</v>
      </c>
      <c r="J75" s="653">
        <v>0</v>
      </c>
      <c r="K75" s="666"/>
      <c r="L75" s="653">
        <v>1</v>
      </c>
      <c r="M75" s="654">
        <v>0</v>
      </c>
    </row>
    <row r="76" spans="1:13" ht="14.4" customHeight="1" x14ac:dyDescent="0.3">
      <c r="A76" s="649" t="s">
        <v>3388</v>
      </c>
      <c r="B76" s="650" t="s">
        <v>3261</v>
      </c>
      <c r="C76" s="650" t="s">
        <v>4553</v>
      </c>
      <c r="D76" s="650" t="s">
        <v>3262</v>
      </c>
      <c r="E76" s="650" t="s">
        <v>4554</v>
      </c>
      <c r="F76" s="653"/>
      <c r="G76" s="653"/>
      <c r="H76" s="666">
        <v>0</v>
      </c>
      <c r="I76" s="653">
        <v>29</v>
      </c>
      <c r="J76" s="653">
        <v>5681.6799999999994</v>
      </c>
      <c r="K76" s="666">
        <v>1</v>
      </c>
      <c r="L76" s="653">
        <v>29</v>
      </c>
      <c r="M76" s="654">
        <v>5681.6799999999994</v>
      </c>
    </row>
    <row r="77" spans="1:13" ht="14.4" customHeight="1" x14ac:dyDescent="0.3">
      <c r="A77" s="649" t="s">
        <v>3388</v>
      </c>
      <c r="B77" s="650" t="s">
        <v>3150</v>
      </c>
      <c r="C77" s="650" t="s">
        <v>2254</v>
      </c>
      <c r="D77" s="650" t="s">
        <v>1462</v>
      </c>
      <c r="E77" s="650" t="s">
        <v>2255</v>
      </c>
      <c r="F77" s="653"/>
      <c r="G77" s="653"/>
      <c r="H77" s="666">
        <v>0</v>
      </c>
      <c r="I77" s="653">
        <v>1</v>
      </c>
      <c r="J77" s="653">
        <v>56.01</v>
      </c>
      <c r="K77" s="666">
        <v>1</v>
      </c>
      <c r="L77" s="653">
        <v>1</v>
      </c>
      <c r="M77" s="654">
        <v>56.01</v>
      </c>
    </row>
    <row r="78" spans="1:13" ht="14.4" customHeight="1" x14ac:dyDescent="0.3">
      <c r="A78" s="649" t="s">
        <v>3388</v>
      </c>
      <c r="B78" s="650" t="s">
        <v>3150</v>
      </c>
      <c r="C78" s="650" t="s">
        <v>1461</v>
      </c>
      <c r="D78" s="650" t="s">
        <v>1462</v>
      </c>
      <c r="E78" s="650" t="s">
        <v>1463</v>
      </c>
      <c r="F78" s="653"/>
      <c r="G78" s="653"/>
      <c r="H78" s="666">
        <v>0</v>
      </c>
      <c r="I78" s="653">
        <v>18</v>
      </c>
      <c r="J78" s="653">
        <v>2520.54</v>
      </c>
      <c r="K78" s="666">
        <v>1</v>
      </c>
      <c r="L78" s="653">
        <v>18</v>
      </c>
      <c r="M78" s="654">
        <v>2520.54</v>
      </c>
    </row>
    <row r="79" spans="1:13" ht="14.4" customHeight="1" x14ac:dyDescent="0.3">
      <c r="A79" s="649" t="s">
        <v>3388</v>
      </c>
      <c r="B79" s="650" t="s">
        <v>3150</v>
      </c>
      <c r="C79" s="650" t="s">
        <v>4252</v>
      </c>
      <c r="D79" s="650" t="s">
        <v>4253</v>
      </c>
      <c r="E79" s="650" t="s">
        <v>4254</v>
      </c>
      <c r="F79" s="653">
        <v>50</v>
      </c>
      <c r="G79" s="653">
        <v>7001.5</v>
      </c>
      <c r="H79" s="666">
        <v>1</v>
      </c>
      <c r="I79" s="653"/>
      <c r="J79" s="653"/>
      <c r="K79" s="666">
        <v>0</v>
      </c>
      <c r="L79" s="653">
        <v>50</v>
      </c>
      <c r="M79" s="654">
        <v>7001.5</v>
      </c>
    </row>
    <row r="80" spans="1:13" ht="14.4" customHeight="1" x14ac:dyDescent="0.3">
      <c r="A80" s="649" t="s">
        <v>3388</v>
      </c>
      <c r="B80" s="650" t="s">
        <v>3150</v>
      </c>
      <c r="C80" s="650" t="s">
        <v>5135</v>
      </c>
      <c r="D80" s="650" t="s">
        <v>4253</v>
      </c>
      <c r="E80" s="650" t="s">
        <v>5136</v>
      </c>
      <c r="F80" s="653">
        <v>3</v>
      </c>
      <c r="G80" s="653">
        <v>420.09000000000003</v>
      </c>
      <c r="H80" s="666">
        <v>1</v>
      </c>
      <c r="I80" s="653"/>
      <c r="J80" s="653"/>
      <c r="K80" s="666">
        <v>0</v>
      </c>
      <c r="L80" s="653">
        <v>3</v>
      </c>
      <c r="M80" s="654">
        <v>420.09000000000003</v>
      </c>
    </row>
    <row r="81" spans="1:13" ht="14.4" customHeight="1" x14ac:dyDescent="0.3">
      <c r="A81" s="649" t="s">
        <v>3388</v>
      </c>
      <c r="B81" s="650" t="s">
        <v>3151</v>
      </c>
      <c r="C81" s="650" t="s">
        <v>1410</v>
      </c>
      <c r="D81" s="650" t="s">
        <v>1341</v>
      </c>
      <c r="E81" s="650" t="s">
        <v>1411</v>
      </c>
      <c r="F81" s="653"/>
      <c r="G81" s="653"/>
      <c r="H81" s="666"/>
      <c r="I81" s="653">
        <v>1</v>
      </c>
      <c r="J81" s="653">
        <v>0</v>
      </c>
      <c r="K81" s="666"/>
      <c r="L81" s="653">
        <v>1</v>
      </c>
      <c r="M81" s="654">
        <v>0</v>
      </c>
    </row>
    <row r="82" spans="1:13" ht="14.4" customHeight="1" x14ac:dyDescent="0.3">
      <c r="A82" s="649" t="s">
        <v>3388</v>
      </c>
      <c r="B82" s="650" t="s">
        <v>3202</v>
      </c>
      <c r="C82" s="650" t="s">
        <v>1544</v>
      </c>
      <c r="D82" s="650" t="s">
        <v>3203</v>
      </c>
      <c r="E82" s="650" t="s">
        <v>3204</v>
      </c>
      <c r="F82" s="653"/>
      <c r="G82" s="653"/>
      <c r="H82" s="666">
        <v>0</v>
      </c>
      <c r="I82" s="653">
        <v>1</v>
      </c>
      <c r="J82" s="653">
        <v>156.86000000000001</v>
      </c>
      <c r="K82" s="666">
        <v>1</v>
      </c>
      <c r="L82" s="653">
        <v>1</v>
      </c>
      <c r="M82" s="654">
        <v>156.86000000000001</v>
      </c>
    </row>
    <row r="83" spans="1:13" ht="14.4" customHeight="1" x14ac:dyDescent="0.3">
      <c r="A83" s="649" t="s">
        <v>3388</v>
      </c>
      <c r="B83" s="650" t="s">
        <v>3212</v>
      </c>
      <c r="C83" s="650" t="s">
        <v>1640</v>
      </c>
      <c r="D83" s="650" t="s">
        <v>1641</v>
      </c>
      <c r="E83" s="650" t="s">
        <v>3213</v>
      </c>
      <c r="F83" s="653"/>
      <c r="G83" s="653"/>
      <c r="H83" s="666">
        <v>0</v>
      </c>
      <c r="I83" s="653">
        <v>10</v>
      </c>
      <c r="J83" s="653">
        <v>1168</v>
      </c>
      <c r="K83" s="666">
        <v>1</v>
      </c>
      <c r="L83" s="653">
        <v>10</v>
      </c>
      <c r="M83" s="654">
        <v>1168</v>
      </c>
    </row>
    <row r="84" spans="1:13" ht="14.4" customHeight="1" x14ac:dyDescent="0.3">
      <c r="A84" s="649" t="s">
        <v>3388</v>
      </c>
      <c r="B84" s="650" t="s">
        <v>5252</v>
      </c>
      <c r="C84" s="650" t="s">
        <v>4211</v>
      </c>
      <c r="D84" s="650" t="s">
        <v>4212</v>
      </c>
      <c r="E84" s="650" t="s">
        <v>4213</v>
      </c>
      <c r="F84" s="653"/>
      <c r="G84" s="653"/>
      <c r="H84" s="666">
        <v>0</v>
      </c>
      <c r="I84" s="653">
        <v>1</v>
      </c>
      <c r="J84" s="653">
        <v>222.25</v>
      </c>
      <c r="K84" s="666">
        <v>1</v>
      </c>
      <c r="L84" s="653">
        <v>1</v>
      </c>
      <c r="M84" s="654">
        <v>222.25</v>
      </c>
    </row>
    <row r="85" spans="1:13" ht="14.4" customHeight="1" x14ac:dyDescent="0.3">
      <c r="A85" s="649" t="s">
        <v>3388</v>
      </c>
      <c r="B85" s="650" t="s">
        <v>3225</v>
      </c>
      <c r="C85" s="650" t="s">
        <v>5141</v>
      </c>
      <c r="D85" s="650" t="s">
        <v>1691</v>
      </c>
      <c r="E85" s="650" t="s">
        <v>5142</v>
      </c>
      <c r="F85" s="653">
        <v>1</v>
      </c>
      <c r="G85" s="653">
        <v>0</v>
      </c>
      <c r="H85" s="666"/>
      <c r="I85" s="653"/>
      <c r="J85" s="653"/>
      <c r="K85" s="666"/>
      <c r="L85" s="653">
        <v>1</v>
      </c>
      <c r="M85" s="654">
        <v>0</v>
      </c>
    </row>
    <row r="86" spans="1:13" ht="14.4" customHeight="1" x14ac:dyDescent="0.3">
      <c r="A86" s="649" t="s">
        <v>3388</v>
      </c>
      <c r="B86" s="650" t="s">
        <v>3238</v>
      </c>
      <c r="C86" s="650" t="s">
        <v>2329</v>
      </c>
      <c r="D86" s="650" t="s">
        <v>2330</v>
      </c>
      <c r="E86" s="650" t="s">
        <v>829</v>
      </c>
      <c r="F86" s="653"/>
      <c r="G86" s="653"/>
      <c r="H86" s="666">
        <v>0</v>
      </c>
      <c r="I86" s="653">
        <v>1</v>
      </c>
      <c r="J86" s="653">
        <v>196.46</v>
      </c>
      <c r="K86" s="666">
        <v>1</v>
      </c>
      <c r="L86" s="653">
        <v>1</v>
      </c>
      <c r="M86" s="654">
        <v>196.46</v>
      </c>
    </row>
    <row r="87" spans="1:13" ht="14.4" customHeight="1" x14ac:dyDescent="0.3">
      <c r="A87" s="649" t="s">
        <v>3388</v>
      </c>
      <c r="B87" s="650" t="s">
        <v>3238</v>
      </c>
      <c r="C87" s="650" t="s">
        <v>4257</v>
      </c>
      <c r="D87" s="650" t="s">
        <v>2717</v>
      </c>
      <c r="E87" s="650" t="s">
        <v>4258</v>
      </c>
      <c r="F87" s="653"/>
      <c r="G87" s="653"/>
      <c r="H87" s="666">
        <v>0</v>
      </c>
      <c r="I87" s="653">
        <v>2</v>
      </c>
      <c r="J87" s="653">
        <v>628.67999999999995</v>
      </c>
      <c r="K87" s="666">
        <v>1</v>
      </c>
      <c r="L87" s="653">
        <v>2</v>
      </c>
      <c r="M87" s="654">
        <v>628.67999999999995</v>
      </c>
    </row>
    <row r="88" spans="1:13" ht="14.4" customHeight="1" x14ac:dyDescent="0.3">
      <c r="A88" s="649" t="s">
        <v>3388</v>
      </c>
      <c r="B88" s="650" t="s">
        <v>3303</v>
      </c>
      <c r="C88" s="650" t="s">
        <v>3734</v>
      </c>
      <c r="D88" s="650" t="s">
        <v>3735</v>
      </c>
      <c r="E88" s="650" t="s">
        <v>3347</v>
      </c>
      <c r="F88" s="653">
        <v>1</v>
      </c>
      <c r="G88" s="653">
        <v>10.73</v>
      </c>
      <c r="H88" s="666">
        <v>1</v>
      </c>
      <c r="I88" s="653"/>
      <c r="J88" s="653"/>
      <c r="K88" s="666">
        <v>0</v>
      </c>
      <c r="L88" s="653">
        <v>1</v>
      </c>
      <c r="M88" s="654">
        <v>10.73</v>
      </c>
    </row>
    <row r="89" spans="1:13" ht="14.4" customHeight="1" x14ac:dyDescent="0.3">
      <c r="A89" s="649" t="s">
        <v>3388</v>
      </c>
      <c r="B89" s="650" t="s">
        <v>3303</v>
      </c>
      <c r="C89" s="650" t="s">
        <v>4608</v>
      </c>
      <c r="D89" s="650" t="s">
        <v>4609</v>
      </c>
      <c r="E89" s="650" t="s">
        <v>3305</v>
      </c>
      <c r="F89" s="653">
        <v>5</v>
      </c>
      <c r="G89" s="653">
        <v>26.85</v>
      </c>
      <c r="H89" s="666">
        <v>1</v>
      </c>
      <c r="I89" s="653"/>
      <c r="J89" s="653"/>
      <c r="K89" s="666">
        <v>0</v>
      </c>
      <c r="L89" s="653">
        <v>5</v>
      </c>
      <c r="M89" s="654">
        <v>26.85</v>
      </c>
    </row>
    <row r="90" spans="1:13" ht="14.4" customHeight="1" x14ac:dyDescent="0.3">
      <c r="A90" s="649" t="s">
        <v>3388</v>
      </c>
      <c r="B90" s="650" t="s">
        <v>5253</v>
      </c>
      <c r="C90" s="650" t="s">
        <v>5155</v>
      </c>
      <c r="D90" s="650" t="s">
        <v>5156</v>
      </c>
      <c r="E90" s="650" t="s">
        <v>5157</v>
      </c>
      <c r="F90" s="653"/>
      <c r="G90" s="653"/>
      <c r="H90" s="666">
        <v>0</v>
      </c>
      <c r="I90" s="653">
        <v>2</v>
      </c>
      <c r="J90" s="653">
        <v>3723.66</v>
      </c>
      <c r="K90" s="666">
        <v>1</v>
      </c>
      <c r="L90" s="653">
        <v>2</v>
      </c>
      <c r="M90" s="654">
        <v>3723.66</v>
      </c>
    </row>
    <row r="91" spans="1:13" ht="14.4" customHeight="1" x14ac:dyDescent="0.3">
      <c r="A91" s="649" t="s">
        <v>3389</v>
      </c>
      <c r="B91" s="650" t="s">
        <v>3150</v>
      </c>
      <c r="C91" s="650" t="s">
        <v>1461</v>
      </c>
      <c r="D91" s="650" t="s">
        <v>1462</v>
      </c>
      <c r="E91" s="650" t="s">
        <v>1463</v>
      </c>
      <c r="F91" s="653"/>
      <c r="G91" s="653"/>
      <c r="H91" s="666">
        <v>0</v>
      </c>
      <c r="I91" s="653">
        <v>21</v>
      </c>
      <c r="J91" s="653">
        <v>2940.63</v>
      </c>
      <c r="K91" s="666">
        <v>1</v>
      </c>
      <c r="L91" s="653">
        <v>21</v>
      </c>
      <c r="M91" s="654">
        <v>2940.63</v>
      </c>
    </row>
    <row r="92" spans="1:13" ht="14.4" customHeight="1" x14ac:dyDescent="0.3">
      <c r="A92" s="649" t="s">
        <v>3389</v>
      </c>
      <c r="B92" s="650" t="s">
        <v>3151</v>
      </c>
      <c r="C92" s="650" t="s">
        <v>1410</v>
      </c>
      <c r="D92" s="650" t="s">
        <v>1341</v>
      </c>
      <c r="E92" s="650" t="s">
        <v>1411</v>
      </c>
      <c r="F92" s="653"/>
      <c r="G92" s="653"/>
      <c r="H92" s="666"/>
      <c r="I92" s="653">
        <v>3</v>
      </c>
      <c r="J92" s="653">
        <v>0</v>
      </c>
      <c r="K92" s="666"/>
      <c r="L92" s="653">
        <v>3</v>
      </c>
      <c r="M92" s="654">
        <v>0</v>
      </c>
    </row>
    <row r="93" spans="1:13" ht="14.4" customHeight="1" x14ac:dyDescent="0.3">
      <c r="A93" s="649" t="s">
        <v>3389</v>
      </c>
      <c r="B93" s="650" t="s">
        <v>3151</v>
      </c>
      <c r="C93" s="650" t="s">
        <v>1340</v>
      </c>
      <c r="D93" s="650" t="s">
        <v>1341</v>
      </c>
      <c r="E93" s="650" t="s">
        <v>1342</v>
      </c>
      <c r="F93" s="653"/>
      <c r="G93" s="653"/>
      <c r="H93" s="666"/>
      <c r="I93" s="653">
        <v>16</v>
      </c>
      <c r="J93" s="653">
        <v>0</v>
      </c>
      <c r="K93" s="666"/>
      <c r="L93" s="653">
        <v>16</v>
      </c>
      <c r="M93" s="654">
        <v>0</v>
      </c>
    </row>
    <row r="94" spans="1:13" ht="14.4" customHeight="1" x14ac:dyDescent="0.3">
      <c r="A94" s="649" t="s">
        <v>3389</v>
      </c>
      <c r="B94" s="650" t="s">
        <v>3151</v>
      </c>
      <c r="C94" s="650" t="s">
        <v>4303</v>
      </c>
      <c r="D94" s="650" t="s">
        <v>4304</v>
      </c>
      <c r="E94" s="650" t="s">
        <v>4305</v>
      </c>
      <c r="F94" s="653">
        <v>1</v>
      </c>
      <c r="G94" s="653">
        <v>0</v>
      </c>
      <c r="H94" s="666"/>
      <c r="I94" s="653"/>
      <c r="J94" s="653"/>
      <c r="K94" s="666"/>
      <c r="L94" s="653">
        <v>1</v>
      </c>
      <c r="M94" s="654">
        <v>0</v>
      </c>
    </row>
    <row r="95" spans="1:13" ht="14.4" customHeight="1" x14ac:dyDescent="0.3">
      <c r="A95" s="649" t="s">
        <v>3389</v>
      </c>
      <c r="B95" s="650" t="s">
        <v>3191</v>
      </c>
      <c r="C95" s="650" t="s">
        <v>4282</v>
      </c>
      <c r="D95" s="650" t="s">
        <v>4283</v>
      </c>
      <c r="E95" s="650" t="s">
        <v>3664</v>
      </c>
      <c r="F95" s="653">
        <v>1</v>
      </c>
      <c r="G95" s="653">
        <v>0</v>
      </c>
      <c r="H95" s="666"/>
      <c r="I95" s="653"/>
      <c r="J95" s="653"/>
      <c r="K95" s="666"/>
      <c r="L95" s="653">
        <v>1</v>
      </c>
      <c r="M95" s="654">
        <v>0</v>
      </c>
    </row>
    <row r="96" spans="1:13" ht="14.4" customHeight="1" x14ac:dyDescent="0.3">
      <c r="A96" s="649" t="s">
        <v>3389</v>
      </c>
      <c r="B96" s="650" t="s">
        <v>3202</v>
      </c>
      <c r="C96" s="650" t="s">
        <v>1544</v>
      </c>
      <c r="D96" s="650" t="s">
        <v>3203</v>
      </c>
      <c r="E96" s="650" t="s">
        <v>3204</v>
      </c>
      <c r="F96" s="653"/>
      <c r="G96" s="653"/>
      <c r="H96" s="666">
        <v>0</v>
      </c>
      <c r="I96" s="653">
        <v>4</v>
      </c>
      <c r="J96" s="653">
        <v>803.8900000000001</v>
      </c>
      <c r="K96" s="666">
        <v>1</v>
      </c>
      <c r="L96" s="653">
        <v>4</v>
      </c>
      <c r="M96" s="654">
        <v>803.8900000000001</v>
      </c>
    </row>
    <row r="97" spans="1:13" ht="14.4" customHeight="1" x14ac:dyDescent="0.3">
      <c r="A97" s="649" t="s">
        <v>3389</v>
      </c>
      <c r="B97" s="650" t="s">
        <v>3208</v>
      </c>
      <c r="C97" s="650" t="s">
        <v>1636</v>
      </c>
      <c r="D97" s="650" t="s">
        <v>1637</v>
      </c>
      <c r="E97" s="650" t="s">
        <v>3209</v>
      </c>
      <c r="F97" s="653"/>
      <c r="G97" s="653"/>
      <c r="H97" s="666">
        <v>0</v>
      </c>
      <c r="I97" s="653">
        <v>22</v>
      </c>
      <c r="J97" s="653">
        <v>4052.8399999999997</v>
      </c>
      <c r="K97" s="666">
        <v>1</v>
      </c>
      <c r="L97" s="653">
        <v>22</v>
      </c>
      <c r="M97" s="654">
        <v>4052.8399999999997</v>
      </c>
    </row>
    <row r="98" spans="1:13" ht="14.4" customHeight="1" x14ac:dyDescent="0.3">
      <c r="A98" s="649" t="s">
        <v>3389</v>
      </c>
      <c r="B98" s="650" t="s">
        <v>3296</v>
      </c>
      <c r="C98" s="650" t="s">
        <v>2392</v>
      </c>
      <c r="D98" s="650" t="s">
        <v>2393</v>
      </c>
      <c r="E98" s="650" t="s">
        <v>3209</v>
      </c>
      <c r="F98" s="653"/>
      <c r="G98" s="653"/>
      <c r="H98" s="666">
        <v>0</v>
      </c>
      <c r="I98" s="653">
        <v>3</v>
      </c>
      <c r="J98" s="653">
        <v>209.57999999999998</v>
      </c>
      <c r="K98" s="666">
        <v>1</v>
      </c>
      <c r="L98" s="653">
        <v>3</v>
      </c>
      <c r="M98" s="654">
        <v>209.57999999999998</v>
      </c>
    </row>
    <row r="99" spans="1:13" ht="14.4" customHeight="1" x14ac:dyDescent="0.3">
      <c r="A99" s="649" t="s">
        <v>3389</v>
      </c>
      <c r="B99" s="650" t="s">
        <v>3233</v>
      </c>
      <c r="C99" s="650" t="s">
        <v>1296</v>
      </c>
      <c r="D99" s="650" t="s">
        <v>1297</v>
      </c>
      <c r="E99" s="650" t="s">
        <v>3234</v>
      </c>
      <c r="F99" s="653"/>
      <c r="G99" s="653"/>
      <c r="H99" s="666">
        <v>0</v>
      </c>
      <c r="I99" s="653">
        <v>1</v>
      </c>
      <c r="J99" s="653">
        <v>96.63</v>
      </c>
      <c r="K99" s="666">
        <v>1</v>
      </c>
      <c r="L99" s="653">
        <v>1</v>
      </c>
      <c r="M99" s="654">
        <v>96.63</v>
      </c>
    </row>
    <row r="100" spans="1:13" ht="14.4" customHeight="1" x14ac:dyDescent="0.3">
      <c r="A100" s="649" t="s">
        <v>3389</v>
      </c>
      <c r="B100" s="650" t="s">
        <v>3238</v>
      </c>
      <c r="C100" s="650" t="s">
        <v>3500</v>
      </c>
      <c r="D100" s="650" t="s">
        <v>3501</v>
      </c>
      <c r="E100" s="650" t="s">
        <v>3502</v>
      </c>
      <c r="F100" s="653"/>
      <c r="G100" s="653"/>
      <c r="H100" s="666">
        <v>0</v>
      </c>
      <c r="I100" s="653">
        <v>1</v>
      </c>
      <c r="J100" s="653">
        <v>147.36000000000001</v>
      </c>
      <c r="K100" s="666">
        <v>1</v>
      </c>
      <c r="L100" s="653">
        <v>1</v>
      </c>
      <c r="M100" s="654">
        <v>147.36000000000001</v>
      </c>
    </row>
    <row r="101" spans="1:13" ht="14.4" customHeight="1" x14ac:dyDescent="0.3">
      <c r="A101" s="649" t="s">
        <v>3389</v>
      </c>
      <c r="B101" s="650" t="s">
        <v>3238</v>
      </c>
      <c r="C101" s="650" t="s">
        <v>1372</v>
      </c>
      <c r="D101" s="650" t="s">
        <v>1373</v>
      </c>
      <c r="E101" s="650" t="s">
        <v>3239</v>
      </c>
      <c r="F101" s="653"/>
      <c r="G101" s="653"/>
      <c r="H101" s="666">
        <v>0</v>
      </c>
      <c r="I101" s="653">
        <v>1</v>
      </c>
      <c r="J101" s="653">
        <v>98.23</v>
      </c>
      <c r="K101" s="666">
        <v>1</v>
      </c>
      <c r="L101" s="653">
        <v>1</v>
      </c>
      <c r="M101" s="654">
        <v>98.23</v>
      </c>
    </row>
    <row r="102" spans="1:13" ht="14.4" customHeight="1" x14ac:dyDescent="0.3">
      <c r="A102" s="649" t="s">
        <v>3389</v>
      </c>
      <c r="B102" s="650" t="s">
        <v>3238</v>
      </c>
      <c r="C102" s="650" t="s">
        <v>4257</v>
      </c>
      <c r="D102" s="650" t="s">
        <v>2717</v>
      </c>
      <c r="E102" s="650" t="s">
        <v>4258</v>
      </c>
      <c r="F102" s="653"/>
      <c r="G102" s="653"/>
      <c r="H102" s="666">
        <v>0</v>
      </c>
      <c r="I102" s="653">
        <v>9</v>
      </c>
      <c r="J102" s="653">
        <v>2829.06</v>
      </c>
      <c r="K102" s="666">
        <v>1</v>
      </c>
      <c r="L102" s="653">
        <v>9</v>
      </c>
      <c r="M102" s="654">
        <v>2829.06</v>
      </c>
    </row>
    <row r="103" spans="1:13" ht="14.4" customHeight="1" x14ac:dyDescent="0.3">
      <c r="A103" s="649" t="s">
        <v>3389</v>
      </c>
      <c r="B103" s="650" t="s">
        <v>3238</v>
      </c>
      <c r="C103" s="650" t="s">
        <v>4336</v>
      </c>
      <c r="D103" s="650" t="s">
        <v>4337</v>
      </c>
      <c r="E103" s="650" t="s">
        <v>4258</v>
      </c>
      <c r="F103" s="653">
        <v>1</v>
      </c>
      <c r="G103" s="653">
        <v>314.33999999999997</v>
      </c>
      <c r="H103" s="666">
        <v>1</v>
      </c>
      <c r="I103" s="653"/>
      <c r="J103" s="653"/>
      <c r="K103" s="666">
        <v>0</v>
      </c>
      <c r="L103" s="653">
        <v>1</v>
      </c>
      <c r="M103" s="654">
        <v>314.33999999999997</v>
      </c>
    </row>
    <row r="104" spans="1:13" ht="14.4" customHeight="1" x14ac:dyDescent="0.3">
      <c r="A104" s="649" t="s">
        <v>3389</v>
      </c>
      <c r="B104" s="650" t="s">
        <v>3252</v>
      </c>
      <c r="C104" s="650" t="s">
        <v>4278</v>
      </c>
      <c r="D104" s="650" t="s">
        <v>4279</v>
      </c>
      <c r="E104" s="650" t="s">
        <v>4280</v>
      </c>
      <c r="F104" s="653">
        <v>2</v>
      </c>
      <c r="G104" s="653">
        <v>0</v>
      </c>
      <c r="H104" s="666"/>
      <c r="I104" s="653"/>
      <c r="J104" s="653"/>
      <c r="K104" s="666"/>
      <c r="L104" s="653">
        <v>2</v>
      </c>
      <c r="M104" s="654">
        <v>0</v>
      </c>
    </row>
    <row r="105" spans="1:13" ht="14.4" customHeight="1" x14ac:dyDescent="0.3">
      <c r="A105" s="649" t="s">
        <v>3389</v>
      </c>
      <c r="B105" s="650" t="s">
        <v>3254</v>
      </c>
      <c r="C105" s="650" t="s">
        <v>4229</v>
      </c>
      <c r="D105" s="650" t="s">
        <v>4230</v>
      </c>
      <c r="E105" s="650" t="s">
        <v>4231</v>
      </c>
      <c r="F105" s="653"/>
      <c r="G105" s="653"/>
      <c r="H105" s="666">
        <v>0</v>
      </c>
      <c r="I105" s="653">
        <v>1</v>
      </c>
      <c r="J105" s="653">
        <v>94.8</v>
      </c>
      <c r="K105" s="666">
        <v>1</v>
      </c>
      <c r="L105" s="653">
        <v>1</v>
      </c>
      <c r="M105" s="654">
        <v>94.8</v>
      </c>
    </row>
    <row r="106" spans="1:13" ht="14.4" customHeight="1" x14ac:dyDescent="0.3">
      <c r="A106" s="649" t="s">
        <v>3389</v>
      </c>
      <c r="B106" s="650" t="s">
        <v>3333</v>
      </c>
      <c r="C106" s="650" t="s">
        <v>4309</v>
      </c>
      <c r="D106" s="650" t="s">
        <v>2702</v>
      </c>
      <c r="E106" s="650" t="s">
        <v>4183</v>
      </c>
      <c r="F106" s="653"/>
      <c r="G106" s="653"/>
      <c r="H106" s="666">
        <v>0</v>
      </c>
      <c r="I106" s="653">
        <v>1</v>
      </c>
      <c r="J106" s="653">
        <v>356.47</v>
      </c>
      <c r="K106" s="666">
        <v>1</v>
      </c>
      <c r="L106" s="653">
        <v>1</v>
      </c>
      <c r="M106" s="654">
        <v>356.47</v>
      </c>
    </row>
    <row r="107" spans="1:13" ht="14.4" customHeight="1" x14ac:dyDescent="0.3">
      <c r="A107" s="649" t="s">
        <v>3389</v>
      </c>
      <c r="B107" s="650" t="s">
        <v>5254</v>
      </c>
      <c r="C107" s="650" t="s">
        <v>4311</v>
      </c>
      <c r="D107" s="650" t="s">
        <v>4312</v>
      </c>
      <c r="E107" s="650" t="s">
        <v>4313</v>
      </c>
      <c r="F107" s="653"/>
      <c r="G107" s="653"/>
      <c r="H107" s="666">
        <v>0</v>
      </c>
      <c r="I107" s="653">
        <v>1</v>
      </c>
      <c r="J107" s="653">
        <v>356.47</v>
      </c>
      <c r="K107" s="666">
        <v>1</v>
      </c>
      <c r="L107" s="653">
        <v>1</v>
      </c>
      <c r="M107" s="654">
        <v>356.47</v>
      </c>
    </row>
    <row r="108" spans="1:13" ht="14.4" customHeight="1" x14ac:dyDescent="0.3">
      <c r="A108" s="649" t="s">
        <v>3390</v>
      </c>
      <c r="B108" s="650" t="s">
        <v>3151</v>
      </c>
      <c r="C108" s="650" t="s">
        <v>1410</v>
      </c>
      <c r="D108" s="650" t="s">
        <v>1341</v>
      </c>
      <c r="E108" s="650" t="s">
        <v>1411</v>
      </c>
      <c r="F108" s="653"/>
      <c r="G108" s="653"/>
      <c r="H108" s="666"/>
      <c r="I108" s="653">
        <v>1</v>
      </c>
      <c r="J108" s="653">
        <v>0</v>
      </c>
      <c r="K108" s="666"/>
      <c r="L108" s="653">
        <v>1</v>
      </c>
      <c r="M108" s="654">
        <v>0</v>
      </c>
    </row>
    <row r="109" spans="1:13" ht="14.4" customHeight="1" x14ac:dyDescent="0.3">
      <c r="A109" s="649" t="s">
        <v>3390</v>
      </c>
      <c r="B109" s="650" t="s">
        <v>3151</v>
      </c>
      <c r="C109" s="650" t="s">
        <v>1340</v>
      </c>
      <c r="D109" s="650" t="s">
        <v>1341</v>
      </c>
      <c r="E109" s="650" t="s">
        <v>1342</v>
      </c>
      <c r="F109" s="653"/>
      <c r="G109" s="653"/>
      <c r="H109" s="666"/>
      <c r="I109" s="653">
        <v>4</v>
      </c>
      <c r="J109" s="653">
        <v>0</v>
      </c>
      <c r="K109" s="666"/>
      <c r="L109" s="653">
        <v>4</v>
      </c>
      <c r="M109" s="654">
        <v>0</v>
      </c>
    </row>
    <row r="110" spans="1:13" ht="14.4" customHeight="1" x14ac:dyDescent="0.3">
      <c r="A110" s="649" t="s">
        <v>3390</v>
      </c>
      <c r="B110" s="650" t="s">
        <v>3169</v>
      </c>
      <c r="C110" s="650" t="s">
        <v>4505</v>
      </c>
      <c r="D110" s="650" t="s">
        <v>4506</v>
      </c>
      <c r="E110" s="650" t="s">
        <v>4507</v>
      </c>
      <c r="F110" s="653">
        <v>2</v>
      </c>
      <c r="G110" s="653">
        <v>720.28</v>
      </c>
      <c r="H110" s="666">
        <v>1</v>
      </c>
      <c r="I110" s="653"/>
      <c r="J110" s="653"/>
      <c r="K110" s="666">
        <v>0</v>
      </c>
      <c r="L110" s="653">
        <v>2</v>
      </c>
      <c r="M110" s="654">
        <v>720.28</v>
      </c>
    </row>
    <row r="111" spans="1:13" ht="14.4" customHeight="1" x14ac:dyDescent="0.3">
      <c r="A111" s="649" t="s">
        <v>3390</v>
      </c>
      <c r="B111" s="650" t="s">
        <v>3169</v>
      </c>
      <c r="C111" s="650" t="s">
        <v>4508</v>
      </c>
      <c r="D111" s="650" t="s">
        <v>4506</v>
      </c>
      <c r="E111" s="650" t="s">
        <v>4507</v>
      </c>
      <c r="F111" s="653">
        <v>2</v>
      </c>
      <c r="G111" s="653">
        <v>720.28</v>
      </c>
      <c r="H111" s="666">
        <v>1</v>
      </c>
      <c r="I111" s="653"/>
      <c r="J111" s="653"/>
      <c r="K111" s="666">
        <v>0</v>
      </c>
      <c r="L111" s="653">
        <v>2</v>
      </c>
      <c r="M111" s="654">
        <v>720.28</v>
      </c>
    </row>
    <row r="112" spans="1:13" ht="14.4" customHeight="1" x14ac:dyDescent="0.3">
      <c r="A112" s="649" t="s">
        <v>3390</v>
      </c>
      <c r="B112" s="650" t="s">
        <v>3173</v>
      </c>
      <c r="C112" s="650" t="s">
        <v>4459</v>
      </c>
      <c r="D112" s="650" t="s">
        <v>4460</v>
      </c>
      <c r="E112" s="650" t="s">
        <v>1346</v>
      </c>
      <c r="F112" s="653">
        <v>12</v>
      </c>
      <c r="G112" s="653">
        <v>538.68000000000006</v>
      </c>
      <c r="H112" s="666">
        <v>1</v>
      </c>
      <c r="I112" s="653"/>
      <c r="J112" s="653"/>
      <c r="K112" s="666">
        <v>0</v>
      </c>
      <c r="L112" s="653">
        <v>12</v>
      </c>
      <c r="M112" s="654">
        <v>538.68000000000006</v>
      </c>
    </row>
    <row r="113" spans="1:13" ht="14.4" customHeight="1" x14ac:dyDescent="0.3">
      <c r="A113" s="649" t="s">
        <v>3390</v>
      </c>
      <c r="B113" s="650" t="s">
        <v>3181</v>
      </c>
      <c r="C113" s="650" t="s">
        <v>4516</v>
      </c>
      <c r="D113" s="650" t="s">
        <v>4517</v>
      </c>
      <c r="E113" s="650" t="s">
        <v>3627</v>
      </c>
      <c r="F113" s="653">
        <v>1</v>
      </c>
      <c r="G113" s="653">
        <v>449.43</v>
      </c>
      <c r="H113" s="666">
        <v>1</v>
      </c>
      <c r="I113" s="653"/>
      <c r="J113" s="653"/>
      <c r="K113" s="666">
        <v>0</v>
      </c>
      <c r="L113" s="653">
        <v>1</v>
      </c>
      <c r="M113" s="654">
        <v>449.43</v>
      </c>
    </row>
    <row r="114" spans="1:13" ht="14.4" customHeight="1" x14ac:dyDescent="0.3">
      <c r="A114" s="649" t="s">
        <v>3390</v>
      </c>
      <c r="B114" s="650" t="s">
        <v>3181</v>
      </c>
      <c r="C114" s="650" t="s">
        <v>4518</v>
      </c>
      <c r="D114" s="650" t="s">
        <v>3182</v>
      </c>
      <c r="E114" s="650" t="s">
        <v>4519</v>
      </c>
      <c r="F114" s="653">
        <v>1</v>
      </c>
      <c r="G114" s="653">
        <v>0</v>
      </c>
      <c r="H114" s="666"/>
      <c r="I114" s="653"/>
      <c r="J114" s="653"/>
      <c r="K114" s="666"/>
      <c r="L114" s="653">
        <v>1</v>
      </c>
      <c r="M114" s="654">
        <v>0</v>
      </c>
    </row>
    <row r="115" spans="1:13" ht="14.4" customHeight="1" x14ac:dyDescent="0.3">
      <c r="A115" s="649" t="s">
        <v>3390</v>
      </c>
      <c r="B115" s="650" t="s">
        <v>3181</v>
      </c>
      <c r="C115" s="650" t="s">
        <v>4188</v>
      </c>
      <c r="D115" s="650" t="s">
        <v>3182</v>
      </c>
      <c r="E115" s="650" t="s">
        <v>3312</v>
      </c>
      <c r="F115" s="653"/>
      <c r="G115" s="653"/>
      <c r="H115" s="666">
        <v>0</v>
      </c>
      <c r="I115" s="653">
        <v>2</v>
      </c>
      <c r="J115" s="653">
        <v>224.72</v>
      </c>
      <c r="K115" s="666">
        <v>1</v>
      </c>
      <c r="L115" s="653">
        <v>2</v>
      </c>
      <c r="M115" s="654">
        <v>224.72</v>
      </c>
    </row>
    <row r="116" spans="1:13" ht="14.4" customHeight="1" x14ac:dyDescent="0.3">
      <c r="A116" s="649" t="s">
        <v>3390</v>
      </c>
      <c r="B116" s="650" t="s">
        <v>3202</v>
      </c>
      <c r="C116" s="650" t="s">
        <v>1544</v>
      </c>
      <c r="D116" s="650" t="s">
        <v>3203</v>
      </c>
      <c r="E116" s="650" t="s">
        <v>3204</v>
      </c>
      <c r="F116" s="653"/>
      <c r="G116" s="653"/>
      <c r="H116" s="666">
        <v>0</v>
      </c>
      <c r="I116" s="653">
        <v>2</v>
      </c>
      <c r="J116" s="653">
        <v>313.72000000000003</v>
      </c>
      <c r="K116" s="666">
        <v>1</v>
      </c>
      <c r="L116" s="653">
        <v>2</v>
      </c>
      <c r="M116" s="654">
        <v>313.72000000000003</v>
      </c>
    </row>
    <row r="117" spans="1:13" ht="14.4" customHeight="1" x14ac:dyDescent="0.3">
      <c r="A117" s="649" t="s">
        <v>3390</v>
      </c>
      <c r="B117" s="650" t="s">
        <v>3212</v>
      </c>
      <c r="C117" s="650" t="s">
        <v>4478</v>
      </c>
      <c r="D117" s="650" t="s">
        <v>1641</v>
      </c>
      <c r="E117" s="650" t="s">
        <v>4479</v>
      </c>
      <c r="F117" s="653"/>
      <c r="G117" s="653"/>
      <c r="H117" s="666"/>
      <c r="I117" s="653">
        <v>1</v>
      </c>
      <c r="J117" s="653">
        <v>0</v>
      </c>
      <c r="K117" s="666"/>
      <c r="L117" s="653">
        <v>1</v>
      </c>
      <c r="M117" s="654">
        <v>0</v>
      </c>
    </row>
    <row r="118" spans="1:13" ht="14.4" customHeight="1" x14ac:dyDescent="0.3">
      <c r="A118" s="649" t="s">
        <v>3390</v>
      </c>
      <c r="B118" s="650" t="s">
        <v>3238</v>
      </c>
      <c r="C118" s="650" t="s">
        <v>2716</v>
      </c>
      <c r="D118" s="650" t="s">
        <v>2717</v>
      </c>
      <c r="E118" s="650" t="s">
        <v>3328</v>
      </c>
      <c r="F118" s="653"/>
      <c r="G118" s="653"/>
      <c r="H118" s="666">
        <v>0</v>
      </c>
      <c r="I118" s="653">
        <v>1</v>
      </c>
      <c r="J118" s="653">
        <v>32.74</v>
      </c>
      <c r="K118" s="666">
        <v>1</v>
      </c>
      <c r="L118" s="653">
        <v>1</v>
      </c>
      <c r="M118" s="654">
        <v>32.74</v>
      </c>
    </row>
    <row r="119" spans="1:13" ht="14.4" customHeight="1" x14ac:dyDescent="0.3">
      <c r="A119" s="649" t="s">
        <v>3390</v>
      </c>
      <c r="B119" s="650" t="s">
        <v>3255</v>
      </c>
      <c r="C119" s="650" t="s">
        <v>4461</v>
      </c>
      <c r="D119" s="650" t="s">
        <v>1377</v>
      </c>
      <c r="E119" s="650" t="s">
        <v>4462</v>
      </c>
      <c r="F119" s="653"/>
      <c r="G119" s="653"/>
      <c r="H119" s="666">
        <v>0</v>
      </c>
      <c r="I119" s="653">
        <v>1</v>
      </c>
      <c r="J119" s="653">
        <v>413.22</v>
      </c>
      <c r="K119" s="666">
        <v>1</v>
      </c>
      <c r="L119" s="653">
        <v>1</v>
      </c>
      <c r="M119" s="654">
        <v>413.22</v>
      </c>
    </row>
    <row r="120" spans="1:13" ht="14.4" customHeight="1" x14ac:dyDescent="0.3">
      <c r="A120" s="649" t="s">
        <v>3391</v>
      </c>
      <c r="B120" s="650" t="s">
        <v>3149</v>
      </c>
      <c r="C120" s="650" t="s">
        <v>1282</v>
      </c>
      <c r="D120" s="650" t="s">
        <v>1283</v>
      </c>
      <c r="E120" s="650" t="s">
        <v>1284</v>
      </c>
      <c r="F120" s="653"/>
      <c r="G120" s="653"/>
      <c r="H120" s="666">
        <v>0</v>
      </c>
      <c r="I120" s="653">
        <v>1</v>
      </c>
      <c r="J120" s="653">
        <v>174.94</v>
      </c>
      <c r="K120" s="666">
        <v>1</v>
      </c>
      <c r="L120" s="653">
        <v>1</v>
      </c>
      <c r="M120" s="654">
        <v>174.94</v>
      </c>
    </row>
    <row r="121" spans="1:13" ht="14.4" customHeight="1" x14ac:dyDescent="0.3">
      <c r="A121" s="649" t="s">
        <v>3391</v>
      </c>
      <c r="B121" s="650" t="s">
        <v>3261</v>
      </c>
      <c r="C121" s="650" t="s">
        <v>2233</v>
      </c>
      <c r="D121" s="650" t="s">
        <v>3262</v>
      </c>
      <c r="E121" s="650" t="s">
        <v>3264</v>
      </c>
      <c r="F121" s="653"/>
      <c r="G121" s="653"/>
      <c r="H121" s="666">
        <v>0</v>
      </c>
      <c r="I121" s="653">
        <v>1</v>
      </c>
      <c r="J121" s="653">
        <v>48.98</v>
      </c>
      <c r="K121" s="666">
        <v>1</v>
      </c>
      <c r="L121" s="653">
        <v>1</v>
      </c>
      <c r="M121" s="654">
        <v>48.98</v>
      </c>
    </row>
    <row r="122" spans="1:13" ht="14.4" customHeight="1" x14ac:dyDescent="0.3">
      <c r="A122" s="649" t="s">
        <v>3391</v>
      </c>
      <c r="B122" s="650" t="s">
        <v>3150</v>
      </c>
      <c r="C122" s="650" t="s">
        <v>1461</v>
      </c>
      <c r="D122" s="650" t="s">
        <v>1462</v>
      </c>
      <c r="E122" s="650" t="s">
        <v>1463</v>
      </c>
      <c r="F122" s="653"/>
      <c r="G122" s="653"/>
      <c r="H122" s="666">
        <v>0</v>
      </c>
      <c r="I122" s="653">
        <v>1</v>
      </c>
      <c r="J122" s="653">
        <v>140.03</v>
      </c>
      <c r="K122" s="666">
        <v>1</v>
      </c>
      <c r="L122" s="653">
        <v>1</v>
      </c>
      <c r="M122" s="654">
        <v>140.03</v>
      </c>
    </row>
    <row r="123" spans="1:13" ht="14.4" customHeight="1" x14ac:dyDescent="0.3">
      <c r="A123" s="649" t="s">
        <v>3391</v>
      </c>
      <c r="B123" s="650" t="s">
        <v>3161</v>
      </c>
      <c r="C123" s="650" t="s">
        <v>1318</v>
      </c>
      <c r="D123" s="650" t="s">
        <v>1319</v>
      </c>
      <c r="E123" s="650" t="s">
        <v>1320</v>
      </c>
      <c r="F123" s="653"/>
      <c r="G123" s="653"/>
      <c r="H123" s="666">
        <v>0</v>
      </c>
      <c r="I123" s="653">
        <v>2</v>
      </c>
      <c r="J123" s="653">
        <v>1875.86</v>
      </c>
      <c r="K123" s="666">
        <v>1</v>
      </c>
      <c r="L123" s="653">
        <v>2</v>
      </c>
      <c r="M123" s="654">
        <v>1875.86</v>
      </c>
    </row>
    <row r="124" spans="1:13" ht="14.4" customHeight="1" x14ac:dyDescent="0.3">
      <c r="A124" s="649" t="s">
        <v>3391</v>
      </c>
      <c r="B124" s="650" t="s">
        <v>3202</v>
      </c>
      <c r="C124" s="650" t="s">
        <v>1544</v>
      </c>
      <c r="D124" s="650" t="s">
        <v>3203</v>
      </c>
      <c r="E124" s="650" t="s">
        <v>3204</v>
      </c>
      <c r="F124" s="653"/>
      <c r="G124" s="653"/>
      <c r="H124" s="666">
        <v>0</v>
      </c>
      <c r="I124" s="653">
        <v>4</v>
      </c>
      <c r="J124" s="653">
        <v>803.89</v>
      </c>
      <c r="K124" s="666">
        <v>1</v>
      </c>
      <c r="L124" s="653">
        <v>4</v>
      </c>
      <c r="M124" s="654">
        <v>803.89</v>
      </c>
    </row>
    <row r="125" spans="1:13" ht="14.4" customHeight="1" x14ac:dyDescent="0.3">
      <c r="A125" s="649" t="s">
        <v>3391</v>
      </c>
      <c r="B125" s="650" t="s">
        <v>3202</v>
      </c>
      <c r="C125" s="650" t="s">
        <v>2376</v>
      </c>
      <c r="D125" s="650" t="s">
        <v>3290</v>
      </c>
      <c r="E125" s="650" t="s">
        <v>3291</v>
      </c>
      <c r="F125" s="653"/>
      <c r="G125" s="653"/>
      <c r="H125" s="666">
        <v>0</v>
      </c>
      <c r="I125" s="653">
        <v>1</v>
      </c>
      <c r="J125" s="653">
        <v>151.61000000000001</v>
      </c>
      <c r="K125" s="666">
        <v>1</v>
      </c>
      <c r="L125" s="653">
        <v>1</v>
      </c>
      <c r="M125" s="654">
        <v>151.61000000000001</v>
      </c>
    </row>
    <row r="126" spans="1:13" ht="14.4" customHeight="1" x14ac:dyDescent="0.3">
      <c r="A126" s="649" t="s">
        <v>3391</v>
      </c>
      <c r="B126" s="650" t="s">
        <v>3238</v>
      </c>
      <c r="C126" s="650" t="s">
        <v>1372</v>
      </c>
      <c r="D126" s="650" t="s">
        <v>1373</v>
      </c>
      <c r="E126" s="650" t="s">
        <v>3239</v>
      </c>
      <c r="F126" s="653"/>
      <c r="G126" s="653"/>
      <c r="H126" s="666">
        <v>0</v>
      </c>
      <c r="I126" s="653">
        <v>2</v>
      </c>
      <c r="J126" s="653">
        <v>196.46</v>
      </c>
      <c r="K126" s="666">
        <v>1</v>
      </c>
      <c r="L126" s="653">
        <v>2</v>
      </c>
      <c r="M126" s="654">
        <v>196.46</v>
      </c>
    </row>
    <row r="127" spans="1:13" ht="14.4" customHeight="1" x14ac:dyDescent="0.3">
      <c r="A127" s="649" t="s">
        <v>3392</v>
      </c>
      <c r="B127" s="650" t="s">
        <v>3149</v>
      </c>
      <c r="C127" s="650" t="s">
        <v>4561</v>
      </c>
      <c r="D127" s="650" t="s">
        <v>4562</v>
      </c>
      <c r="E127" s="650" t="s">
        <v>1284</v>
      </c>
      <c r="F127" s="653">
        <v>1</v>
      </c>
      <c r="G127" s="653">
        <v>174.94</v>
      </c>
      <c r="H127" s="666">
        <v>1</v>
      </c>
      <c r="I127" s="653"/>
      <c r="J127" s="653"/>
      <c r="K127" s="666">
        <v>0</v>
      </c>
      <c r="L127" s="653">
        <v>1</v>
      </c>
      <c r="M127" s="654">
        <v>174.94</v>
      </c>
    </row>
    <row r="128" spans="1:13" ht="14.4" customHeight="1" x14ac:dyDescent="0.3">
      <c r="A128" s="649" t="s">
        <v>3392</v>
      </c>
      <c r="B128" s="650" t="s">
        <v>3149</v>
      </c>
      <c r="C128" s="650" t="s">
        <v>1282</v>
      </c>
      <c r="D128" s="650" t="s">
        <v>1283</v>
      </c>
      <c r="E128" s="650" t="s">
        <v>1284</v>
      </c>
      <c r="F128" s="653"/>
      <c r="G128" s="653"/>
      <c r="H128" s="666">
        <v>0</v>
      </c>
      <c r="I128" s="653">
        <v>2</v>
      </c>
      <c r="J128" s="653">
        <v>349.88</v>
      </c>
      <c r="K128" s="666">
        <v>1</v>
      </c>
      <c r="L128" s="653">
        <v>2</v>
      </c>
      <c r="M128" s="654">
        <v>349.88</v>
      </c>
    </row>
    <row r="129" spans="1:13" ht="14.4" customHeight="1" x14ac:dyDescent="0.3">
      <c r="A129" s="649" t="s">
        <v>3392</v>
      </c>
      <c r="B129" s="650" t="s">
        <v>3149</v>
      </c>
      <c r="C129" s="650" t="s">
        <v>3536</v>
      </c>
      <c r="D129" s="650" t="s">
        <v>1283</v>
      </c>
      <c r="E129" s="650" t="s">
        <v>3537</v>
      </c>
      <c r="F129" s="653"/>
      <c r="G129" s="653"/>
      <c r="H129" s="666"/>
      <c r="I129" s="653">
        <v>1</v>
      </c>
      <c r="J129" s="653">
        <v>0</v>
      </c>
      <c r="K129" s="666"/>
      <c r="L129" s="653">
        <v>1</v>
      </c>
      <c r="M129" s="654">
        <v>0</v>
      </c>
    </row>
    <row r="130" spans="1:13" ht="14.4" customHeight="1" x14ac:dyDescent="0.3">
      <c r="A130" s="649" t="s">
        <v>3392</v>
      </c>
      <c r="B130" s="650" t="s">
        <v>3149</v>
      </c>
      <c r="C130" s="650" t="s">
        <v>4563</v>
      </c>
      <c r="D130" s="650" t="s">
        <v>1283</v>
      </c>
      <c r="E130" s="650" t="s">
        <v>4564</v>
      </c>
      <c r="F130" s="653"/>
      <c r="G130" s="653"/>
      <c r="H130" s="666"/>
      <c r="I130" s="653">
        <v>1</v>
      </c>
      <c r="J130" s="653">
        <v>0</v>
      </c>
      <c r="K130" s="666"/>
      <c r="L130" s="653">
        <v>1</v>
      </c>
      <c r="M130" s="654">
        <v>0</v>
      </c>
    </row>
    <row r="131" spans="1:13" ht="14.4" customHeight="1" x14ac:dyDescent="0.3">
      <c r="A131" s="649" t="s">
        <v>3392</v>
      </c>
      <c r="B131" s="650" t="s">
        <v>3149</v>
      </c>
      <c r="C131" s="650" t="s">
        <v>4565</v>
      </c>
      <c r="D131" s="650" t="s">
        <v>4562</v>
      </c>
      <c r="E131" s="650" t="s">
        <v>4566</v>
      </c>
      <c r="F131" s="653">
        <v>1</v>
      </c>
      <c r="G131" s="653">
        <v>0</v>
      </c>
      <c r="H131" s="666"/>
      <c r="I131" s="653"/>
      <c r="J131" s="653"/>
      <c r="K131" s="666"/>
      <c r="L131" s="653">
        <v>1</v>
      </c>
      <c r="M131" s="654">
        <v>0</v>
      </c>
    </row>
    <row r="132" spans="1:13" ht="14.4" customHeight="1" x14ac:dyDescent="0.3">
      <c r="A132" s="649" t="s">
        <v>3392</v>
      </c>
      <c r="B132" s="650" t="s">
        <v>3261</v>
      </c>
      <c r="C132" s="650" t="s">
        <v>4553</v>
      </c>
      <c r="D132" s="650" t="s">
        <v>3262</v>
      </c>
      <c r="E132" s="650" t="s">
        <v>4554</v>
      </c>
      <c r="F132" s="653"/>
      <c r="G132" s="653"/>
      <c r="H132" s="666">
        <v>0</v>
      </c>
      <c r="I132" s="653">
        <v>1</v>
      </c>
      <c r="J132" s="653">
        <v>195.92</v>
      </c>
      <c r="K132" s="666">
        <v>1</v>
      </c>
      <c r="L132" s="653">
        <v>1</v>
      </c>
      <c r="M132" s="654">
        <v>195.92</v>
      </c>
    </row>
    <row r="133" spans="1:13" ht="14.4" customHeight="1" x14ac:dyDescent="0.3">
      <c r="A133" s="649" t="s">
        <v>3392</v>
      </c>
      <c r="B133" s="650" t="s">
        <v>3265</v>
      </c>
      <c r="C133" s="650" t="s">
        <v>4542</v>
      </c>
      <c r="D133" s="650" t="s">
        <v>4543</v>
      </c>
      <c r="E133" s="650" t="s">
        <v>4544</v>
      </c>
      <c r="F133" s="653">
        <v>1</v>
      </c>
      <c r="G133" s="653">
        <v>0</v>
      </c>
      <c r="H133" s="666"/>
      <c r="I133" s="653"/>
      <c r="J133" s="653"/>
      <c r="K133" s="666"/>
      <c r="L133" s="653">
        <v>1</v>
      </c>
      <c r="M133" s="654">
        <v>0</v>
      </c>
    </row>
    <row r="134" spans="1:13" ht="14.4" customHeight="1" x14ac:dyDescent="0.3">
      <c r="A134" s="649" t="s">
        <v>3392</v>
      </c>
      <c r="B134" s="650" t="s">
        <v>3150</v>
      </c>
      <c r="C134" s="650" t="s">
        <v>1461</v>
      </c>
      <c r="D134" s="650" t="s">
        <v>1462</v>
      </c>
      <c r="E134" s="650" t="s">
        <v>1463</v>
      </c>
      <c r="F134" s="653"/>
      <c r="G134" s="653"/>
      <c r="H134" s="666">
        <v>0</v>
      </c>
      <c r="I134" s="653">
        <v>7</v>
      </c>
      <c r="J134" s="653">
        <v>980.21</v>
      </c>
      <c r="K134" s="666">
        <v>1</v>
      </c>
      <c r="L134" s="653">
        <v>7</v>
      </c>
      <c r="M134" s="654">
        <v>980.21</v>
      </c>
    </row>
    <row r="135" spans="1:13" ht="14.4" customHeight="1" x14ac:dyDescent="0.3">
      <c r="A135" s="649" t="s">
        <v>3392</v>
      </c>
      <c r="B135" s="650" t="s">
        <v>3161</v>
      </c>
      <c r="C135" s="650" t="s">
        <v>1448</v>
      </c>
      <c r="D135" s="650" t="s">
        <v>1319</v>
      </c>
      <c r="E135" s="650" t="s">
        <v>1449</v>
      </c>
      <c r="F135" s="653"/>
      <c r="G135" s="653"/>
      <c r="H135" s="666">
        <v>0</v>
      </c>
      <c r="I135" s="653">
        <v>2</v>
      </c>
      <c r="J135" s="653">
        <v>1250.58</v>
      </c>
      <c r="K135" s="666">
        <v>1</v>
      </c>
      <c r="L135" s="653">
        <v>2</v>
      </c>
      <c r="M135" s="654">
        <v>1250.58</v>
      </c>
    </row>
    <row r="136" spans="1:13" ht="14.4" customHeight="1" x14ac:dyDescent="0.3">
      <c r="A136" s="649" t="s">
        <v>3392</v>
      </c>
      <c r="B136" s="650" t="s">
        <v>3161</v>
      </c>
      <c r="C136" s="650" t="s">
        <v>1325</v>
      </c>
      <c r="D136" s="650" t="s">
        <v>1319</v>
      </c>
      <c r="E136" s="650" t="s">
        <v>1326</v>
      </c>
      <c r="F136" s="653"/>
      <c r="G136" s="653"/>
      <c r="H136" s="666">
        <v>0</v>
      </c>
      <c r="I136" s="653">
        <v>1</v>
      </c>
      <c r="J136" s="653">
        <v>1458.07</v>
      </c>
      <c r="K136" s="666">
        <v>1</v>
      </c>
      <c r="L136" s="653">
        <v>1</v>
      </c>
      <c r="M136" s="654">
        <v>1458.07</v>
      </c>
    </row>
    <row r="137" spans="1:13" ht="14.4" customHeight="1" x14ac:dyDescent="0.3">
      <c r="A137" s="649" t="s">
        <v>3392</v>
      </c>
      <c r="B137" s="650" t="s">
        <v>3270</v>
      </c>
      <c r="C137" s="650" t="s">
        <v>4548</v>
      </c>
      <c r="D137" s="650" t="s">
        <v>3465</v>
      </c>
      <c r="E137" s="650"/>
      <c r="F137" s="653">
        <v>1</v>
      </c>
      <c r="G137" s="653">
        <v>0</v>
      </c>
      <c r="H137" s="666"/>
      <c r="I137" s="653"/>
      <c r="J137" s="653"/>
      <c r="K137" s="666"/>
      <c r="L137" s="653">
        <v>1</v>
      </c>
      <c r="M137" s="654">
        <v>0</v>
      </c>
    </row>
    <row r="138" spans="1:13" ht="14.4" customHeight="1" x14ac:dyDescent="0.3">
      <c r="A138" s="649" t="s">
        <v>3392</v>
      </c>
      <c r="B138" s="650" t="s">
        <v>5255</v>
      </c>
      <c r="C138" s="650" t="s">
        <v>3539</v>
      </c>
      <c r="D138" s="650" t="s">
        <v>3540</v>
      </c>
      <c r="E138" s="650" t="s">
        <v>1836</v>
      </c>
      <c r="F138" s="653"/>
      <c r="G138" s="653"/>
      <c r="H138" s="666">
        <v>0</v>
      </c>
      <c r="I138" s="653">
        <v>1</v>
      </c>
      <c r="J138" s="653">
        <v>141.84</v>
      </c>
      <c r="K138" s="666">
        <v>1</v>
      </c>
      <c r="L138" s="653">
        <v>1</v>
      </c>
      <c r="M138" s="654">
        <v>141.84</v>
      </c>
    </row>
    <row r="139" spans="1:13" ht="14.4" customHeight="1" x14ac:dyDescent="0.3">
      <c r="A139" s="649" t="s">
        <v>3392</v>
      </c>
      <c r="B139" s="650" t="s">
        <v>3202</v>
      </c>
      <c r="C139" s="650" t="s">
        <v>1544</v>
      </c>
      <c r="D139" s="650" t="s">
        <v>3203</v>
      </c>
      <c r="E139" s="650" t="s">
        <v>3204</v>
      </c>
      <c r="F139" s="653"/>
      <c r="G139" s="653"/>
      <c r="H139" s="666">
        <v>0</v>
      </c>
      <c r="I139" s="653">
        <v>5</v>
      </c>
      <c r="J139" s="653">
        <v>960.75</v>
      </c>
      <c r="K139" s="666">
        <v>1</v>
      </c>
      <c r="L139" s="653">
        <v>5</v>
      </c>
      <c r="M139" s="654">
        <v>960.75</v>
      </c>
    </row>
    <row r="140" spans="1:13" ht="14.4" customHeight="1" x14ac:dyDescent="0.3">
      <c r="A140" s="649" t="s">
        <v>3392</v>
      </c>
      <c r="B140" s="650" t="s">
        <v>3202</v>
      </c>
      <c r="C140" s="650" t="s">
        <v>4535</v>
      </c>
      <c r="D140" s="650" t="s">
        <v>4265</v>
      </c>
      <c r="E140" s="650" t="s">
        <v>4536</v>
      </c>
      <c r="F140" s="653"/>
      <c r="G140" s="653"/>
      <c r="H140" s="666">
        <v>0</v>
      </c>
      <c r="I140" s="653">
        <v>1</v>
      </c>
      <c r="J140" s="653">
        <v>199.4</v>
      </c>
      <c r="K140" s="666">
        <v>1</v>
      </c>
      <c r="L140" s="653">
        <v>1</v>
      </c>
      <c r="M140" s="654">
        <v>199.4</v>
      </c>
    </row>
    <row r="141" spans="1:13" ht="14.4" customHeight="1" x14ac:dyDescent="0.3">
      <c r="A141" s="649" t="s">
        <v>3392</v>
      </c>
      <c r="B141" s="650" t="s">
        <v>3296</v>
      </c>
      <c r="C141" s="650" t="s">
        <v>2392</v>
      </c>
      <c r="D141" s="650" t="s">
        <v>2393</v>
      </c>
      <c r="E141" s="650" t="s">
        <v>3209</v>
      </c>
      <c r="F141" s="653"/>
      <c r="G141" s="653"/>
      <c r="H141" s="666">
        <v>0</v>
      </c>
      <c r="I141" s="653">
        <v>2</v>
      </c>
      <c r="J141" s="653">
        <v>139.72</v>
      </c>
      <c r="K141" s="666">
        <v>1</v>
      </c>
      <c r="L141" s="653">
        <v>2</v>
      </c>
      <c r="M141" s="654">
        <v>139.72</v>
      </c>
    </row>
    <row r="142" spans="1:13" ht="14.4" customHeight="1" x14ac:dyDescent="0.3">
      <c r="A142" s="649" t="s">
        <v>3392</v>
      </c>
      <c r="B142" s="650" t="s">
        <v>3238</v>
      </c>
      <c r="C142" s="650" t="s">
        <v>1328</v>
      </c>
      <c r="D142" s="650" t="s">
        <v>1329</v>
      </c>
      <c r="E142" s="650" t="s">
        <v>1330</v>
      </c>
      <c r="F142" s="653"/>
      <c r="G142" s="653"/>
      <c r="H142" s="666">
        <v>0</v>
      </c>
      <c r="I142" s="653">
        <v>2</v>
      </c>
      <c r="J142" s="653">
        <v>65.48</v>
      </c>
      <c r="K142" s="666">
        <v>1</v>
      </c>
      <c r="L142" s="653">
        <v>2</v>
      </c>
      <c r="M142" s="654">
        <v>65.48</v>
      </c>
    </row>
    <row r="143" spans="1:13" ht="14.4" customHeight="1" x14ac:dyDescent="0.3">
      <c r="A143" s="649" t="s">
        <v>3392</v>
      </c>
      <c r="B143" s="650" t="s">
        <v>3238</v>
      </c>
      <c r="C143" s="650" t="s">
        <v>4257</v>
      </c>
      <c r="D143" s="650" t="s">
        <v>2717</v>
      </c>
      <c r="E143" s="650" t="s">
        <v>4258</v>
      </c>
      <c r="F143" s="653"/>
      <c r="G143" s="653"/>
      <c r="H143" s="666">
        <v>0</v>
      </c>
      <c r="I143" s="653">
        <v>2</v>
      </c>
      <c r="J143" s="653">
        <v>628.67999999999995</v>
      </c>
      <c r="K143" s="666">
        <v>1</v>
      </c>
      <c r="L143" s="653">
        <v>2</v>
      </c>
      <c r="M143" s="654">
        <v>628.67999999999995</v>
      </c>
    </row>
    <row r="144" spans="1:13" ht="14.4" customHeight="1" x14ac:dyDescent="0.3">
      <c r="A144" s="649" t="s">
        <v>3392</v>
      </c>
      <c r="B144" s="650" t="s">
        <v>3254</v>
      </c>
      <c r="C144" s="650" t="s">
        <v>4229</v>
      </c>
      <c r="D144" s="650" t="s">
        <v>4230</v>
      </c>
      <c r="E144" s="650" t="s">
        <v>4231</v>
      </c>
      <c r="F144" s="653"/>
      <c r="G144" s="653"/>
      <c r="H144" s="666">
        <v>0</v>
      </c>
      <c r="I144" s="653">
        <v>1</v>
      </c>
      <c r="J144" s="653">
        <v>94.8</v>
      </c>
      <c r="K144" s="666">
        <v>1</v>
      </c>
      <c r="L144" s="653">
        <v>1</v>
      </c>
      <c r="M144" s="654">
        <v>94.8</v>
      </c>
    </row>
    <row r="145" spans="1:13" ht="14.4" customHeight="1" x14ac:dyDescent="0.3">
      <c r="A145" s="649" t="s">
        <v>3393</v>
      </c>
      <c r="B145" s="650" t="s">
        <v>3153</v>
      </c>
      <c r="C145" s="650" t="s">
        <v>5217</v>
      </c>
      <c r="D145" s="650" t="s">
        <v>1357</v>
      </c>
      <c r="E145" s="650" t="s">
        <v>5218</v>
      </c>
      <c r="F145" s="653"/>
      <c r="G145" s="653"/>
      <c r="H145" s="666">
        <v>0</v>
      </c>
      <c r="I145" s="653">
        <v>1</v>
      </c>
      <c r="J145" s="653">
        <v>106.31</v>
      </c>
      <c r="K145" s="666">
        <v>1</v>
      </c>
      <c r="L145" s="653">
        <v>1</v>
      </c>
      <c r="M145" s="654">
        <v>106.31</v>
      </c>
    </row>
    <row r="146" spans="1:13" ht="14.4" customHeight="1" x14ac:dyDescent="0.3">
      <c r="A146" s="649" t="s">
        <v>3393</v>
      </c>
      <c r="B146" s="650" t="s">
        <v>3161</v>
      </c>
      <c r="C146" s="650" t="s">
        <v>1448</v>
      </c>
      <c r="D146" s="650" t="s">
        <v>1319</v>
      </c>
      <c r="E146" s="650" t="s">
        <v>1449</v>
      </c>
      <c r="F146" s="653"/>
      <c r="G146" s="653"/>
      <c r="H146" s="666">
        <v>0</v>
      </c>
      <c r="I146" s="653">
        <v>1</v>
      </c>
      <c r="J146" s="653">
        <v>625.29</v>
      </c>
      <c r="K146" s="666">
        <v>1</v>
      </c>
      <c r="L146" s="653">
        <v>1</v>
      </c>
      <c r="M146" s="654">
        <v>625.29</v>
      </c>
    </row>
    <row r="147" spans="1:13" ht="14.4" customHeight="1" x14ac:dyDescent="0.3">
      <c r="A147" s="649" t="s">
        <v>3393</v>
      </c>
      <c r="B147" s="650" t="s">
        <v>3161</v>
      </c>
      <c r="C147" s="650" t="s">
        <v>2242</v>
      </c>
      <c r="D147" s="650" t="s">
        <v>2243</v>
      </c>
      <c r="E147" s="650" t="s">
        <v>1320</v>
      </c>
      <c r="F147" s="653"/>
      <c r="G147" s="653"/>
      <c r="H147" s="666">
        <v>0</v>
      </c>
      <c r="I147" s="653">
        <v>1</v>
      </c>
      <c r="J147" s="653">
        <v>1749.69</v>
      </c>
      <c r="K147" s="666">
        <v>1</v>
      </c>
      <c r="L147" s="653">
        <v>1</v>
      </c>
      <c r="M147" s="654">
        <v>1749.69</v>
      </c>
    </row>
    <row r="148" spans="1:13" ht="14.4" customHeight="1" x14ac:dyDescent="0.3">
      <c r="A148" s="649" t="s">
        <v>3393</v>
      </c>
      <c r="B148" s="650" t="s">
        <v>3208</v>
      </c>
      <c r="C148" s="650" t="s">
        <v>1636</v>
      </c>
      <c r="D148" s="650" t="s">
        <v>1637</v>
      </c>
      <c r="E148" s="650" t="s">
        <v>3209</v>
      </c>
      <c r="F148" s="653"/>
      <c r="G148" s="653"/>
      <c r="H148" s="666">
        <v>0</v>
      </c>
      <c r="I148" s="653">
        <v>3</v>
      </c>
      <c r="J148" s="653">
        <v>552.66</v>
      </c>
      <c r="K148" s="666">
        <v>1</v>
      </c>
      <c r="L148" s="653">
        <v>3</v>
      </c>
      <c r="M148" s="654">
        <v>552.66</v>
      </c>
    </row>
    <row r="149" spans="1:13" ht="14.4" customHeight="1" x14ac:dyDescent="0.3">
      <c r="A149" s="649" t="s">
        <v>3393</v>
      </c>
      <c r="B149" s="650" t="s">
        <v>3216</v>
      </c>
      <c r="C149" s="650" t="s">
        <v>1659</v>
      </c>
      <c r="D149" s="650" t="s">
        <v>1660</v>
      </c>
      <c r="E149" s="650" t="s">
        <v>1661</v>
      </c>
      <c r="F149" s="653"/>
      <c r="G149" s="653"/>
      <c r="H149" s="666">
        <v>0</v>
      </c>
      <c r="I149" s="653">
        <v>1</v>
      </c>
      <c r="J149" s="653">
        <v>154.01</v>
      </c>
      <c r="K149" s="666">
        <v>1</v>
      </c>
      <c r="L149" s="653">
        <v>1</v>
      </c>
      <c r="M149" s="654">
        <v>154.01</v>
      </c>
    </row>
    <row r="150" spans="1:13" ht="14.4" customHeight="1" x14ac:dyDescent="0.3">
      <c r="A150" s="649" t="s">
        <v>3394</v>
      </c>
      <c r="B150" s="650" t="s">
        <v>5256</v>
      </c>
      <c r="C150" s="650" t="s">
        <v>4596</v>
      </c>
      <c r="D150" s="650" t="s">
        <v>4597</v>
      </c>
      <c r="E150" s="650" t="s">
        <v>2467</v>
      </c>
      <c r="F150" s="653">
        <v>1</v>
      </c>
      <c r="G150" s="653">
        <v>0</v>
      </c>
      <c r="H150" s="666"/>
      <c r="I150" s="653"/>
      <c r="J150" s="653"/>
      <c r="K150" s="666"/>
      <c r="L150" s="653">
        <v>1</v>
      </c>
      <c r="M150" s="654">
        <v>0</v>
      </c>
    </row>
    <row r="151" spans="1:13" ht="14.4" customHeight="1" x14ac:dyDescent="0.3">
      <c r="A151" s="649" t="s">
        <v>3394</v>
      </c>
      <c r="B151" s="650" t="s">
        <v>3188</v>
      </c>
      <c r="C151" s="650" t="s">
        <v>4606</v>
      </c>
      <c r="D151" s="650" t="s">
        <v>1435</v>
      </c>
      <c r="E151" s="650" t="s">
        <v>4462</v>
      </c>
      <c r="F151" s="653">
        <v>2</v>
      </c>
      <c r="G151" s="653">
        <v>783.54</v>
      </c>
      <c r="H151" s="666">
        <v>1</v>
      </c>
      <c r="I151" s="653"/>
      <c r="J151" s="653"/>
      <c r="K151" s="666">
        <v>0</v>
      </c>
      <c r="L151" s="653">
        <v>2</v>
      </c>
      <c r="M151" s="654">
        <v>783.54</v>
      </c>
    </row>
    <row r="152" spans="1:13" ht="14.4" customHeight="1" x14ac:dyDescent="0.3">
      <c r="A152" s="649" t="s">
        <v>3394</v>
      </c>
      <c r="B152" s="650" t="s">
        <v>3188</v>
      </c>
      <c r="C152" s="650" t="s">
        <v>4607</v>
      </c>
      <c r="D152" s="650" t="s">
        <v>1435</v>
      </c>
      <c r="E152" s="650" t="s">
        <v>4462</v>
      </c>
      <c r="F152" s="653">
        <v>1</v>
      </c>
      <c r="G152" s="653">
        <v>391.77</v>
      </c>
      <c r="H152" s="666">
        <v>1</v>
      </c>
      <c r="I152" s="653"/>
      <c r="J152" s="653"/>
      <c r="K152" s="666">
        <v>0</v>
      </c>
      <c r="L152" s="653">
        <v>1</v>
      </c>
      <c r="M152" s="654">
        <v>391.77</v>
      </c>
    </row>
    <row r="153" spans="1:13" ht="14.4" customHeight="1" x14ac:dyDescent="0.3">
      <c r="A153" s="649" t="s">
        <v>3394</v>
      </c>
      <c r="B153" s="650" t="s">
        <v>3202</v>
      </c>
      <c r="C153" s="650" t="s">
        <v>1544</v>
      </c>
      <c r="D153" s="650" t="s">
        <v>3203</v>
      </c>
      <c r="E153" s="650" t="s">
        <v>3204</v>
      </c>
      <c r="F153" s="653"/>
      <c r="G153" s="653"/>
      <c r="H153" s="666">
        <v>0</v>
      </c>
      <c r="I153" s="653">
        <v>1</v>
      </c>
      <c r="J153" s="653">
        <v>156.86000000000001</v>
      </c>
      <c r="K153" s="666">
        <v>1</v>
      </c>
      <c r="L153" s="653">
        <v>1</v>
      </c>
      <c r="M153" s="654">
        <v>156.86000000000001</v>
      </c>
    </row>
    <row r="154" spans="1:13" ht="14.4" customHeight="1" x14ac:dyDescent="0.3">
      <c r="A154" s="649" t="s">
        <v>3394</v>
      </c>
      <c r="B154" s="650" t="s">
        <v>3208</v>
      </c>
      <c r="C154" s="650" t="s">
        <v>1636</v>
      </c>
      <c r="D154" s="650" t="s">
        <v>1637</v>
      </c>
      <c r="E154" s="650" t="s">
        <v>3209</v>
      </c>
      <c r="F154" s="653"/>
      <c r="G154" s="653"/>
      <c r="H154" s="666">
        <v>0</v>
      </c>
      <c r="I154" s="653">
        <v>5</v>
      </c>
      <c r="J154" s="653">
        <v>921.09999999999991</v>
      </c>
      <c r="K154" s="666">
        <v>1</v>
      </c>
      <c r="L154" s="653">
        <v>5</v>
      </c>
      <c r="M154" s="654">
        <v>921.09999999999991</v>
      </c>
    </row>
    <row r="155" spans="1:13" ht="14.4" customHeight="1" x14ac:dyDescent="0.3">
      <c r="A155" s="649" t="s">
        <v>3394</v>
      </c>
      <c r="B155" s="650" t="s">
        <v>5254</v>
      </c>
      <c r="C155" s="650" t="s">
        <v>4581</v>
      </c>
      <c r="D155" s="650" t="s">
        <v>4582</v>
      </c>
      <c r="E155" s="650" t="s">
        <v>4583</v>
      </c>
      <c r="F155" s="653">
        <v>1</v>
      </c>
      <c r="G155" s="653">
        <v>237.65</v>
      </c>
      <c r="H155" s="666">
        <v>1</v>
      </c>
      <c r="I155" s="653"/>
      <c r="J155" s="653"/>
      <c r="K155" s="666">
        <v>0</v>
      </c>
      <c r="L155" s="653">
        <v>1</v>
      </c>
      <c r="M155" s="654">
        <v>237.65</v>
      </c>
    </row>
    <row r="156" spans="1:13" ht="14.4" customHeight="1" x14ac:dyDescent="0.3">
      <c r="A156" s="649" t="s">
        <v>3413</v>
      </c>
      <c r="B156" s="650" t="s">
        <v>3149</v>
      </c>
      <c r="C156" s="650" t="s">
        <v>4668</v>
      </c>
      <c r="D156" s="650" t="s">
        <v>1283</v>
      </c>
      <c r="E156" s="650" t="s">
        <v>4669</v>
      </c>
      <c r="F156" s="653"/>
      <c r="G156" s="653"/>
      <c r="H156" s="666">
        <v>0</v>
      </c>
      <c r="I156" s="653">
        <v>1</v>
      </c>
      <c r="J156" s="653">
        <v>48.98</v>
      </c>
      <c r="K156" s="666">
        <v>1</v>
      </c>
      <c r="L156" s="653">
        <v>1</v>
      </c>
      <c r="M156" s="654">
        <v>48.98</v>
      </c>
    </row>
    <row r="157" spans="1:13" ht="14.4" customHeight="1" x14ac:dyDescent="0.3">
      <c r="A157" s="649" t="s">
        <v>3413</v>
      </c>
      <c r="B157" s="650" t="s">
        <v>3161</v>
      </c>
      <c r="C157" s="650" t="s">
        <v>1445</v>
      </c>
      <c r="D157" s="650" t="s">
        <v>1319</v>
      </c>
      <c r="E157" s="650" t="s">
        <v>1446</v>
      </c>
      <c r="F157" s="653"/>
      <c r="G157" s="653"/>
      <c r="H157" s="666">
        <v>0</v>
      </c>
      <c r="I157" s="653">
        <v>1</v>
      </c>
      <c r="J157" s="653">
        <v>468.96</v>
      </c>
      <c r="K157" s="666">
        <v>1</v>
      </c>
      <c r="L157" s="653">
        <v>1</v>
      </c>
      <c r="M157" s="654">
        <v>468.96</v>
      </c>
    </row>
    <row r="158" spans="1:13" ht="14.4" customHeight="1" x14ac:dyDescent="0.3">
      <c r="A158" s="649" t="s">
        <v>3413</v>
      </c>
      <c r="B158" s="650" t="s">
        <v>3161</v>
      </c>
      <c r="C158" s="650" t="s">
        <v>1448</v>
      </c>
      <c r="D158" s="650" t="s">
        <v>1319</v>
      </c>
      <c r="E158" s="650" t="s">
        <v>1449</v>
      </c>
      <c r="F158" s="653"/>
      <c r="G158" s="653"/>
      <c r="H158" s="666">
        <v>0</v>
      </c>
      <c r="I158" s="653">
        <v>10</v>
      </c>
      <c r="J158" s="653">
        <v>6252.9</v>
      </c>
      <c r="K158" s="666">
        <v>1</v>
      </c>
      <c r="L158" s="653">
        <v>10</v>
      </c>
      <c r="M158" s="654">
        <v>6252.9</v>
      </c>
    </row>
    <row r="159" spans="1:13" ht="14.4" customHeight="1" x14ac:dyDescent="0.3">
      <c r="A159" s="649" t="s">
        <v>3413</v>
      </c>
      <c r="B159" s="650" t="s">
        <v>3161</v>
      </c>
      <c r="C159" s="650" t="s">
        <v>1318</v>
      </c>
      <c r="D159" s="650" t="s">
        <v>1319</v>
      </c>
      <c r="E159" s="650" t="s">
        <v>1320</v>
      </c>
      <c r="F159" s="653"/>
      <c r="G159" s="653"/>
      <c r="H159" s="666">
        <v>0</v>
      </c>
      <c r="I159" s="653">
        <v>1</v>
      </c>
      <c r="J159" s="653">
        <v>937.93</v>
      </c>
      <c r="K159" s="666">
        <v>1</v>
      </c>
      <c r="L159" s="653">
        <v>1</v>
      </c>
      <c r="M159" s="654">
        <v>937.93</v>
      </c>
    </row>
    <row r="160" spans="1:13" ht="14.4" customHeight="1" x14ac:dyDescent="0.3">
      <c r="A160" s="649" t="s">
        <v>3413</v>
      </c>
      <c r="B160" s="650" t="s">
        <v>3161</v>
      </c>
      <c r="C160" s="650" t="s">
        <v>2242</v>
      </c>
      <c r="D160" s="650" t="s">
        <v>2243</v>
      </c>
      <c r="E160" s="650" t="s">
        <v>1320</v>
      </c>
      <c r="F160" s="653"/>
      <c r="G160" s="653"/>
      <c r="H160" s="666">
        <v>0</v>
      </c>
      <c r="I160" s="653">
        <v>1</v>
      </c>
      <c r="J160" s="653">
        <v>1749.69</v>
      </c>
      <c r="K160" s="666">
        <v>1</v>
      </c>
      <c r="L160" s="653">
        <v>1</v>
      </c>
      <c r="M160" s="654">
        <v>1749.69</v>
      </c>
    </row>
    <row r="161" spans="1:13" ht="14.4" customHeight="1" x14ac:dyDescent="0.3">
      <c r="A161" s="649" t="s">
        <v>3413</v>
      </c>
      <c r="B161" s="650" t="s">
        <v>3202</v>
      </c>
      <c r="C161" s="650" t="s">
        <v>1544</v>
      </c>
      <c r="D161" s="650" t="s">
        <v>3203</v>
      </c>
      <c r="E161" s="650" t="s">
        <v>3204</v>
      </c>
      <c r="F161" s="653"/>
      <c r="G161" s="653"/>
      <c r="H161" s="666">
        <v>0</v>
      </c>
      <c r="I161" s="653">
        <v>6</v>
      </c>
      <c r="J161" s="653">
        <v>1470.5100000000002</v>
      </c>
      <c r="K161" s="666">
        <v>1</v>
      </c>
      <c r="L161" s="653">
        <v>6</v>
      </c>
      <c r="M161" s="654">
        <v>1470.5100000000002</v>
      </c>
    </row>
    <row r="162" spans="1:13" ht="14.4" customHeight="1" x14ac:dyDescent="0.3">
      <c r="A162" s="649" t="s">
        <v>3413</v>
      </c>
      <c r="B162" s="650" t="s">
        <v>3202</v>
      </c>
      <c r="C162" s="650" t="s">
        <v>2376</v>
      </c>
      <c r="D162" s="650" t="s">
        <v>3290</v>
      </c>
      <c r="E162" s="650" t="s">
        <v>3291</v>
      </c>
      <c r="F162" s="653"/>
      <c r="G162" s="653"/>
      <c r="H162" s="666">
        <v>0</v>
      </c>
      <c r="I162" s="653">
        <v>1</v>
      </c>
      <c r="J162" s="653">
        <v>151.61000000000001</v>
      </c>
      <c r="K162" s="666">
        <v>1</v>
      </c>
      <c r="L162" s="653">
        <v>1</v>
      </c>
      <c r="M162" s="654">
        <v>151.61000000000001</v>
      </c>
    </row>
    <row r="163" spans="1:13" ht="14.4" customHeight="1" x14ac:dyDescent="0.3">
      <c r="A163" s="649" t="s">
        <v>3413</v>
      </c>
      <c r="B163" s="650" t="s">
        <v>3208</v>
      </c>
      <c r="C163" s="650" t="s">
        <v>1636</v>
      </c>
      <c r="D163" s="650" t="s">
        <v>1637</v>
      </c>
      <c r="E163" s="650" t="s">
        <v>3209</v>
      </c>
      <c r="F163" s="653"/>
      <c r="G163" s="653"/>
      <c r="H163" s="666">
        <v>0</v>
      </c>
      <c r="I163" s="653">
        <v>5</v>
      </c>
      <c r="J163" s="653">
        <v>921.1</v>
      </c>
      <c r="K163" s="666">
        <v>1</v>
      </c>
      <c r="L163" s="653">
        <v>5</v>
      </c>
      <c r="M163" s="654">
        <v>921.1</v>
      </c>
    </row>
    <row r="164" spans="1:13" ht="14.4" customHeight="1" x14ac:dyDescent="0.3">
      <c r="A164" s="649" t="s">
        <v>3413</v>
      </c>
      <c r="B164" s="650" t="s">
        <v>3216</v>
      </c>
      <c r="C164" s="650" t="s">
        <v>1659</v>
      </c>
      <c r="D164" s="650" t="s">
        <v>1660</v>
      </c>
      <c r="E164" s="650" t="s">
        <v>1661</v>
      </c>
      <c r="F164" s="653"/>
      <c r="G164" s="653"/>
      <c r="H164" s="666">
        <v>0</v>
      </c>
      <c r="I164" s="653">
        <v>1</v>
      </c>
      <c r="J164" s="653">
        <v>154.01</v>
      </c>
      <c r="K164" s="666">
        <v>1</v>
      </c>
      <c r="L164" s="653">
        <v>1</v>
      </c>
      <c r="M164" s="654">
        <v>154.01</v>
      </c>
    </row>
    <row r="165" spans="1:13" ht="14.4" customHeight="1" x14ac:dyDescent="0.3">
      <c r="A165" s="649" t="s">
        <v>3413</v>
      </c>
      <c r="B165" s="650" t="s">
        <v>3296</v>
      </c>
      <c r="C165" s="650" t="s">
        <v>2392</v>
      </c>
      <c r="D165" s="650" t="s">
        <v>2393</v>
      </c>
      <c r="E165" s="650" t="s">
        <v>3209</v>
      </c>
      <c r="F165" s="653"/>
      <c r="G165" s="653"/>
      <c r="H165" s="666">
        <v>0</v>
      </c>
      <c r="I165" s="653">
        <v>1</v>
      </c>
      <c r="J165" s="653">
        <v>69.86</v>
      </c>
      <c r="K165" s="666">
        <v>1</v>
      </c>
      <c r="L165" s="653">
        <v>1</v>
      </c>
      <c r="M165" s="654">
        <v>69.86</v>
      </c>
    </row>
    <row r="166" spans="1:13" ht="14.4" customHeight="1" x14ac:dyDescent="0.3">
      <c r="A166" s="649" t="s">
        <v>3413</v>
      </c>
      <c r="B166" s="650" t="s">
        <v>3233</v>
      </c>
      <c r="C166" s="650" t="s">
        <v>1296</v>
      </c>
      <c r="D166" s="650" t="s">
        <v>1297</v>
      </c>
      <c r="E166" s="650" t="s">
        <v>3234</v>
      </c>
      <c r="F166" s="653"/>
      <c r="G166" s="653"/>
      <c r="H166" s="666">
        <v>0</v>
      </c>
      <c r="I166" s="653">
        <v>2</v>
      </c>
      <c r="J166" s="653">
        <v>156.18</v>
      </c>
      <c r="K166" s="666">
        <v>1</v>
      </c>
      <c r="L166" s="653">
        <v>2</v>
      </c>
      <c r="M166" s="654">
        <v>156.18</v>
      </c>
    </row>
    <row r="167" spans="1:13" ht="14.4" customHeight="1" x14ac:dyDescent="0.3">
      <c r="A167" s="649" t="s">
        <v>3413</v>
      </c>
      <c r="B167" s="650" t="s">
        <v>3238</v>
      </c>
      <c r="C167" s="650" t="s">
        <v>1328</v>
      </c>
      <c r="D167" s="650" t="s">
        <v>1329</v>
      </c>
      <c r="E167" s="650" t="s">
        <v>1330</v>
      </c>
      <c r="F167" s="653"/>
      <c r="G167" s="653"/>
      <c r="H167" s="666">
        <v>0</v>
      </c>
      <c r="I167" s="653">
        <v>3</v>
      </c>
      <c r="J167" s="653">
        <v>98.22</v>
      </c>
      <c r="K167" s="666">
        <v>1</v>
      </c>
      <c r="L167" s="653">
        <v>3</v>
      </c>
      <c r="M167" s="654">
        <v>98.22</v>
      </c>
    </row>
    <row r="168" spans="1:13" ht="14.4" customHeight="1" x14ac:dyDescent="0.3">
      <c r="A168" s="649" t="s">
        <v>3415</v>
      </c>
      <c r="B168" s="650" t="s">
        <v>3220</v>
      </c>
      <c r="C168" s="650" t="s">
        <v>1644</v>
      </c>
      <c r="D168" s="650" t="s">
        <v>1645</v>
      </c>
      <c r="E168" s="650" t="s">
        <v>3221</v>
      </c>
      <c r="F168" s="653"/>
      <c r="G168" s="653"/>
      <c r="H168" s="666">
        <v>0</v>
      </c>
      <c r="I168" s="653">
        <v>1</v>
      </c>
      <c r="J168" s="653">
        <v>69.86</v>
      </c>
      <c r="K168" s="666">
        <v>1</v>
      </c>
      <c r="L168" s="653">
        <v>1</v>
      </c>
      <c r="M168" s="654">
        <v>69.86</v>
      </c>
    </row>
    <row r="169" spans="1:13" ht="14.4" customHeight="1" x14ac:dyDescent="0.3">
      <c r="A169" s="649" t="s">
        <v>3395</v>
      </c>
      <c r="B169" s="650" t="s">
        <v>3153</v>
      </c>
      <c r="C169" s="650" t="s">
        <v>4628</v>
      </c>
      <c r="D169" s="650" t="s">
        <v>4629</v>
      </c>
      <c r="E169" s="650" t="s">
        <v>3560</v>
      </c>
      <c r="F169" s="653">
        <v>2</v>
      </c>
      <c r="G169" s="653">
        <v>0</v>
      </c>
      <c r="H169" s="666"/>
      <c r="I169" s="653"/>
      <c r="J169" s="653"/>
      <c r="K169" s="666"/>
      <c r="L169" s="653">
        <v>2</v>
      </c>
      <c r="M169" s="654">
        <v>0</v>
      </c>
    </row>
    <row r="170" spans="1:13" ht="14.4" customHeight="1" x14ac:dyDescent="0.3">
      <c r="A170" s="649" t="s">
        <v>3395</v>
      </c>
      <c r="B170" s="650" t="s">
        <v>3157</v>
      </c>
      <c r="C170" s="650" t="s">
        <v>1391</v>
      </c>
      <c r="D170" s="650" t="s">
        <v>3160</v>
      </c>
      <c r="E170" s="650" t="s">
        <v>962</v>
      </c>
      <c r="F170" s="653"/>
      <c r="G170" s="653"/>
      <c r="H170" s="666">
        <v>0</v>
      </c>
      <c r="I170" s="653">
        <v>1</v>
      </c>
      <c r="J170" s="653">
        <v>193.14</v>
      </c>
      <c r="K170" s="666">
        <v>1</v>
      </c>
      <c r="L170" s="653">
        <v>1</v>
      </c>
      <c r="M170" s="654">
        <v>193.14</v>
      </c>
    </row>
    <row r="171" spans="1:13" ht="14.4" customHeight="1" x14ac:dyDescent="0.3">
      <c r="A171" s="649" t="s">
        <v>3395</v>
      </c>
      <c r="B171" s="650" t="s">
        <v>3161</v>
      </c>
      <c r="C171" s="650" t="s">
        <v>1448</v>
      </c>
      <c r="D171" s="650" t="s">
        <v>1319</v>
      </c>
      <c r="E171" s="650" t="s">
        <v>1449</v>
      </c>
      <c r="F171" s="653"/>
      <c r="G171" s="653"/>
      <c r="H171" s="666">
        <v>0</v>
      </c>
      <c r="I171" s="653">
        <v>1</v>
      </c>
      <c r="J171" s="653">
        <v>625.29</v>
      </c>
      <c r="K171" s="666">
        <v>1</v>
      </c>
      <c r="L171" s="653">
        <v>1</v>
      </c>
      <c r="M171" s="654">
        <v>625.29</v>
      </c>
    </row>
    <row r="172" spans="1:13" ht="14.4" customHeight="1" x14ac:dyDescent="0.3">
      <c r="A172" s="649" t="s">
        <v>3395</v>
      </c>
      <c r="B172" s="650" t="s">
        <v>3161</v>
      </c>
      <c r="C172" s="650" t="s">
        <v>1318</v>
      </c>
      <c r="D172" s="650" t="s">
        <v>1319</v>
      </c>
      <c r="E172" s="650" t="s">
        <v>1320</v>
      </c>
      <c r="F172" s="653"/>
      <c r="G172" s="653"/>
      <c r="H172" s="666">
        <v>0</v>
      </c>
      <c r="I172" s="653">
        <v>1</v>
      </c>
      <c r="J172" s="653">
        <v>937.93</v>
      </c>
      <c r="K172" s="666">
        <v>1</v>
      </c>
      <c r="L172" s="653">
        <v>1</v>
      </c>
      <c r="M172" s="654">
        <v>937.93</v>
      </c>
    </row>
    <row r="173" spans="1:13" ht="14.4" customHeight="1" x14ac:dyDescent="0.3">
      <c r="A173" s="649" t="s">
        <v>3395</v>
      </c>
      <c r="B173" s="650" t="s">
        <v>3270</v>
      </c>
      <c r="C173" s="650" t="s">
        <v>4548</v>
      </c>
      <c r="D173" s="650" t="s">
        <v>3465</v>
      </c>
      <c r="E173" s="650"/>
      <c r="F173" s="653">
        <v>6</v>
      </c>
      <c r="G173" s="653">
        <v>0</v>
      </c>
      <c r="H173" s="666"/>
      <c r="I173" s="653"/>
      <c r="J173" s="653"/>
      <c r="K173" s="666"/>
      <c r="L173" s="653">
        <v>6</v>
      </c>
      <c r="M173" s="654">
        <v>0</v>
      </c>
    </row>
    <row r="174" spans="1:13" ht="14.4" customHeight="1" x14ac:dyDescent="0.3">
      <c r="A174" s="649" t="s">
        <v>3395</v>
      </c>
      <c r="B174" s="650" t="s">
        <v>3186</v>
      </c>
      <c r="C174" s="650" t="s">
        <v>4611</v>
      </c>
      <c r="D174" s="650" t="s">
        <v>3187</v>
      </c>
      <c r="E174" s="650" t="s">
        <v>4612</v>
      </c>
      <c r="F174" s="653"/>
      <c r="G174" s="653"/>
      <c r="H174" s="666">
        <v>0</v>
      </c>
      <c r="I174" s="653">
        <v>2</v>
      </c>
      <c r="J174" s="653">
        <v>1345.88</v>
      </c>
      <c r="K174" s="666">
        <v>1</v>
      </c>
      <c r="L174" s="653">
        <v>2</v>
      </c>
      <c r="M174" s="654">
        <v>1345.88</v>
      </c>
    </row>
    <row r="175" spans="1:13" ht="14.4" customHeight="1" x14ac:dyDescent="0.3">
      <c r="A175" s="649" t="s">
        <v>3395</v>
      </c>
      <c r="B175" s="650" t="s">
        <v>3202</v>
      </c>
      <c r="C175" s="650" t="s">
        <v>1544</v>
      </c>
      <c r="D175" s="650" t="s">
        <v>3203</v>
      </c>
      <c r="E175" s="650" t="s">
        <v>3204</v>
      </c>
      <c r="F175" s="653"/>
      <c r="G175" s="653"/>
      <c r="H175" s="666">
        <v>0</v>
      </c>
      <c r="I175" s="653">
        <v>7</v>
      </c>
      <c r="J175" s="653">
        <v>1627.3700000000001</v>
      </c>
      <c r="K175" s="666">
        <v>1</v>
      </c>
      <c r="L175" s="653">
        <v>7</v>
      </c>
      <c r="M175" s="654">
        <v>1627.3700000000001</v>
      </c>
    </row>
    <row r="176" spans="1:13" ht="14.4" customHeight="1" x14ac:dyDescent="0.3">
      <c r="A176" s="649" t="s">
        <v>3395</v>
      </c>
      <c r="B176" s="650" t="s">
        <v>3202</v>
      </c>
      <c r="C176" s="650" t="s">
        <v>2376</v>
      </c>
      <c r="D176" s="650" t="s">
        <v>3290</v>
      </c>
      <c r="E176" s="650" t="s">
        <v>3291</v>
      </c>
      <c r="F176" s="653"/>
      <c r="G176" s="653"/>
      <c r="H176" s="666">
        <v>0</v>
      </c>
      <c r="I176" s="653">
        <v>1</v>
      </c>
      <c r="J176" s="653">
        <v>333.31</v>
      </c>
      <c r="K176" s="666">
        <v>1</v>
      </c>
      <c r="L176" s="653">
        <v>1</v>
      </c>
      <c r="M176" s="654">
        <v>333.31</v>
      </c>
    </row>
    <row r="177" spans="1:13" ht="14.4" customHeight="1" x14ac:dyDescent="0.3">
      <c r="A177" s="649" t="s">
        <v>3395</v>
      </c>
      <c r="B177" s="650" t="s">
        <v>3208</v>
      </c>
      <c r="C177" s="650" t="s">
        <v>1636</v>
      </c>
      <c r="D177" s="650" t="s">
        <v>1637</v>
      </c>
      <c r="E177" s="650" t="s">
        <v>3209</v>
      </c>
      <c r="F177" s="653"/>
      <c r="G177" s="653"/>
      <c r="H177" s="666">
        <v>0</v>
      </c>
      <c r="I177" s="653">
        <v>6</v>
      </c>
      <c r="J177" s="653">
        <v>1105.32</v>
      </c>
      <c r="K177" s="666">
        <v>1</v>
      </c>
      <c r="L177" s="653">
        <v>6</v>
      </c>
      <c r="M177" s="654">
        <v>1105.32</v>
      </c>
    </row>
    <row r="178" spans="1:13" ht="14.4" customHeight="1" x14ac:dyDescent="0.3">
      <c r="A178" s="649" t="s">
        <v>3395</v>
      </c>
      <c r="B178" s="650" t="s">
        <v>5252</v>
      </c>
      <c r="C178" s="650" t="s">
        <v>4613</v>
      </c>
      <c r="D178" s="650" t="s">
        <v>4614</v>
      </c>
      <c r="E178" s="650" t="s">
        <v>4213</v>
      </c>
      <c r="F178" s="653">
        <v>2</v>
      </c>
      <c r="G178" s="653">
        <v>444.5</v>
      </c>
      <c r="H178" s="666">
        <v>1</v>
      </c>
      <c r="I178" s="653"/>
      <c r="J178" s="653"/>
      <c r="K178" s="666">
        <v>0</v>
      </c>
      <c r="L178" s="653">
        <v>2</v>
      </c>
      <c r="M178" s="654">
        <v>444.5</v>
      </c>
    </row>
    <row r="179" spans="1:13" ht="14.4" customHeight="1" x14ac:dyDescent="0.3">
      <c r="A179" s="649" t="s">
        <v>3395</v>
      </c>
      <c r="B179" s="650" t="s">
        <v>3238</v>
      </c>
      <c r="C179" s="650" t="s">
        <v>1372</v>
      </c>
      <c r="D179" s="650" t="s">
        <v>1373</v>
      </c>
      <c r="E179" s="650" t="s">
        <v>3239</v>
      </c>
      <c r="F179" s="653"/>
      <c r="G179" s="653"/>
      <c r="H179" s="666">
        <v>0</v>
      </c>
      <c r="I179" s="653">
        <v>2</v>
      </c>
      <c r="J179" s="653">
        <v>196.46</v>
      </c>
      <c r="K179" s="666">
        <v>1</v>
      </c>
      <c r="L179" s="653">
        <v>2</v>
      </c>
      <c r="M179" s="654">
        <v>196.46</v>
      </c>
    </row>
    <row r="180" spans="1:13" ht="14.4" customHeight="1" x14ac:dyDescent="0.3">
      <c r="A180" s="649" t="s">
        <v>3395</v>
      </c>
      <c r="B180" s="650" t="s">
        <v>3238</v>
      </c>
      <c r="C180" s="650" t="s">
        <v>4257</v>
      </c>
      <c r="D180" s="650" t="s">
        <v>2717</v>
      </c>
      <c r="E180" s="650" t="s">
        <v>4258</v>
      </c>
      <c r="F180" s="653"/>
      <c r="G180" s="653"/>
      <c r="H180" s="666">
        <v>0</v>
      </c>
      <c r="I180" s="653">
        <v>6</v>
      </c>
      <c r="J180" s="653">
        <v>1886.04</v>
      </c>
      <c r="K180" s="666">
        <v>1</v>
      </c>
      <c r="L180" s="653">
        <v>6</v>
      </c>
      <c r="M180" s="654">
        <v>1886.04</v>
      </c>
    </row>
    <row r="181" spans="1:13" ht="14.4" customHeight="1" x14ac:dyDescent="0.3">
      <c r="A181" s="649" t="s">
        <v>3395</v>
      </c>
      <c r="B181" s="650" t="s">
        <v>3303</v>
      </c>
      <c r="C181" s="650" t="s">
        <v>4608</v>
      </c>
      <c r="D181" s="650" t="s">
        <v>4609</v>
      </c>
      <c r="E181" s="650" t="s">
        <v>3305</v>
      </c>
      <c r="F181" s="653">
        <v>1</v>
      </c>
      <c r="G181" s="653">
        <v>5.37</v>
      </c>
      <c r="H181" s="666">
        <v>1</v>
      </c>
      <c r="I181" s="653"/>
      <c r="J181" s="653"/>
      <c r="K181" s="666">
        <v>0</v>
      </c>
      <c r="L181" s="653">
        <v>1</v>
      </c>
      <c r="M181" s="654">
        <v>5.37</v>
      </c>
    </row>
    <row r="182" spans="1:13" ht="14.4" customHeight="1" x14ac:dyDescent="0.3">
      <c r="A182" s="649" t="s">
        <v>3395</v>
      </c>
      <c r="B182" s="650" t="s">
        <v>3254</v>
      </c>
      <c r="C182" s="650" t="s">
        <v>4229</v>
      </c>
      <c r="D182" s="650" t="s">
        <v>4230</v>
      </c>
      <c r="E182" s="650" t="s">
        <v>4231</v>
      </c>
      <c r="F182" s="653"/>
      <c r="G182" s="653"/>
      <c r="H182" s="666">
        <v>0</v>
      </c>
      <c r="I182" s="653">
        <v>2</v>
      </c>
      <c r="J182" s="653">
        <v>189.6</v>
      </c>
      <c r="K182" s="666">
        <v>1</v>
      </c>
      <c r="L182" s="653">
        <v>2</v>
      </c>
      <c r="M182" s="654">
        <v>189.6</v>
      </c>
    </row>
    <row r="183" spans="1:13" ht="14.4" customHeight="1" x14ac:dyDescent="0.3">
      <c r="A183" s="649" t="s">
        <v>3396</v>
      </c>
      <c r="B183" s="650" t="s">
        <v>3149</v>
      </c>
      <c r="C183" s="650" t="s">
        <v>4668</v>
      </c>
      <c r="D183" s="650" t="s">
        <v>1283</v>
      </c>
      <c r="E183" s="650" t="s">
        <v>4669</v>
      </c>
      <c r="F183" s="653"/>
      <c r="G183" s="653"/>
      <c r="H183" s="666">
        <v>0</v>
      </c>
      <c r="I183" s="653">
        <v>2</v>
      </c>
      <c r="J183" s="653">
        <v>97.96</v>
      </c>
      <c r="K183" s="666">
        <v>1</v>
      </c>
      <c r="L183" s="653">
        <v>2</v>
      </c>
      <c r="M183" s="654">
        <v>97.96</v>
      </c>
    </row>
    <row r="184" spans="1:13" ht="14.4" customHeight="1" x14ac:dyDescent="0.3">
      <c r="A184" s="649" t="s">
        <v>3396</v>
      </c>
      <c r="B184" s="650" t="s">
        <v>3150</v>
      </c>
      <c r="C184" s="650" t="s">
        <v>1461</v>
      </c>
      <c r="D184" s="650" t="s">
        <v>1462</v>
      </c>
      <c r="E184" s="650" t="s">
        <v>1463</v>
      </c>
      <c r="F184" s="653"/>
      <c r="G184" s="653"/>
      <c r="H184" s="666">
        <v>0</v>
      </c>
      <c r="I184" s="653">
        <v>10</v>
      </c>
      <c r="J184" s="653">
        <v>1400.3000000000002</v>
      </c>
      <c r="K184" s="666">
        <v>1</v>
      </c>
      <c r="L184" s="653">
        <v>10</v>
      </c>
      <c r="M184" s="654">
        <v>1400.3000000000002</v>
      </c>
    </row>
    <row r="185" spans="1:13" ht="14.4" customHeight="1" x14ac:dyDescent="0.3">
      <c r="A185" s="649" t="s">
        <v>3396</v>
      </c>
      <c r="B185" s="650" t="s">
        <v>3151</v>
      </c>
      <c r="C185" s="650" t="s">
        <v>1410</v>
      </c>
      <c r="D185" s="650" t="s">
        <v>1341</v>
      </c>
      <c r="E185" s="650" t="s">
        <v>1411</v>
      </c>
      <c r="F185" s="653"/>
      <c r="G185" s="653"/>
      <c r="H185" s="666"/>
      <c r="I185" s="653">
        <v>1</v>
      </c>
      <c r="J185" s="653">
        <v>0</v>
      </c>
      <c r="K185" s="666"/>
      <c r="L185" s="653">
        <v>1</v>
      </c>
      <c r="M185" s="654">
        <v>0</v>
      </c>
    </row>
    <row r="186" spans="1:13" ht="14.4" customHeight="1" x14ac:dyDescent="0.3">
      <c r="A186" s="649" t="s">
        <v>3396</v>
      </c>
      <c r="B186" s="650" t="s">
        <v>3151</v>
      </c>
      <c r="C186" s="650" t="s">
        <v>1340</v>
      </c>
      <c r="D186" s="650" t="s">
        <v>1341</v>
      </c>
      <c r="E186" s="650" t="s">
        <v>1342</v>
      </c>
      <c r="F186" s="653"/>
      <c r="G186" s="653"/>
      <c r="H186" s="666"/>
      <c r="I186" s="653">
        <v>2</v>
      </c>
      <c r="J186" s="653">
        <v>0</v>
      </c>
      <c r="K186" s="666"/>
      <c r="L186" s="653">
        <v>2</v>
      </c>
      <c r="M186" s="654">
        <v>0</v>
      </c>
    </row>
    <row r="187" spans="1:13" ht="14.4" customHeight="1" x14ac:dyDescent="0.3">
      <c r="A187" s="649" t="s">
        <v>3396</v>
      </c>
      <c r="B187" s="650" t="s">
        <v>3161</v>
      </c>
      <c r="C187" s="650" t="s">
        <v>1448</v>
      </c>
      <c r="D187" s="650" t="s">
        <v>1319</v>
      </c>
      <c r="E187" s="650" t="s">
        <v>1449</v>
      </c>
      <c r="F187" s="653"/>
      <c r="G187" s="653"/>
      <c r="H187" s="666">
        <v>0</v>
      </c>
      <c r="I187" s="653">
        <v>4</v>
      </c>
      <c r="J187" s="653">
        <v>2501.16</v>
      </c>
      <c r="K187" s="666">
        <v>1</v>
      </c>
      <c r="L187" s="653">
        <v>4</v>
      </c>
      <c r="M187" s="654">
        <v>2501.16</v>
      </c>
    </row>
    <row r="188" spans="1:13" ht="14.4" customHeight="1" x14ac:dyDescent="0.3">
      <c r="A188" s="649" t="s">
        <v>3396</v>
      </c>
      <c r="B188" s="650" t="s">
        <v>3161</v>
      </c>
      <c r="C188" s="650" t="s">
        <v>1318</v>
      </c>
      <c r="D188" s="650" t="s">
        <v>1319</v>
      </c>
      <c r="E188" s="650" t="s">
        <v>1320</v>
      </c>
      <c r="F188" s="653"/>
      <c r="G188" s="653"/>
      <c r="H188" s="666">
        <v>0</v>
      </c>
      <c r="I188" s="653">
        <v>6</v>
      </c>
      <c r="J188" s="653">
        <v>5627.58</v>
      </c>
      <c r="K188" s="666">
        <v>1</v>
      </c>
      <c r="L188" s="653">
        <v>6</v>
      </c>
      <c r="M188" s="654">
        <v>5627.58</v>
      </c>
    </row>
    <row r="189" spans="1:13" ht="14.4" customHeight="1" x14ac:dyDescent="0.3">
      <c r="A189" s="649" t="s">
        <v>3396</v>
      </c>
      <c r="B189" s="650" t="s">
        <v>3166</v>
      </c>
      <c r="C189" s="650" t="s">
        <v>1300</v>
      </c>
      <c r="D189" s="650" t="s">
        <v>1301</v>
      </c>
      <c r="E189" s="650" t="s">
        <v>3167</v>
      </c>
      <c r="F189" s="653"/>
      <c r="G189" s="653"/>
      <c r="H189" s="666">
        <v>0</v>
      </c>
      <c r="I189" s="653">
        <v>1</v>
      </c>
      <c r="J189" s="653">
        <v>75.28</v>
      </c>
      <c r="K189" s="666">
        <v>1</v>
      </c>
      <c r="L189" s="653">
        <v>1</v>
      </c>
      <c r="M189" s="654">
        <v>75.28</v>
      </c>
    </row>
    <row r="190" spans="1:13" ht="14.4" customHeight="1" x14ac:dyDescent="0.3">
      <c r="A190" s="649" t="s">
        <v>3396</v>
      </c>
      <c r="B190" s="650" t="s">
        <v>3202</v>
      </c>
      <c r="C190" s="650" t="s">
        <v>1544</v>
      </c>
      <c r="D190" s="650" t="s">
        <v>3203</v>
      </c>
      <c r="E190" s="650" t="s">
        <v>3204</v>
      </c>
      <c r="F190" s="653"/>
      <c r="G190" s="653"/>
      <c r="H190" s="666">
        <v>0</v>
      </c>
      <c r="I190" s="653">
        <v>2</v>
      </c>
      <c r="J190" s="653">
        <v>313.72000000000003</v>
      </c>
      <c r="K190" s="666">
        <v>1</v>
      </c>
      <c r="L190" s="653">
        <v>2</v>
      </c>
      <c r="M190" s="654">
        <v>313.72000000000003</v>
      </c>
    </row>
    <row r="191" spans="1:13" ht="14.4" customHeight="1" x14ac:dyDescent="0.3">
      <c r="A191" s="649" t="s">
        <v>3396</v>
      </c>
      <c r="B191" s="650" t="s">
        <v>3202</v>
      </c>
      <c r="C191" s="650" t="s">
        <v>2376</v>
      </c>
      <c r="D191" s="650" t="s">
        <v>3290</v>
      </c>
      <c r="E191" s="650" t="s">
        <v>3291</v>
      </c>
      <c r="F191" s="653"/>
      <c r="G191" s="653"/>
      <c r="H191" s="666">
        <v>0</v>
      </c>
      <c r="I191" s="653">
        <v>1</v>
      </c>
      <c r="J191" s="653">
        <v>333.31</v>
      </c>
      <c r="K191" s="666">
        <v>1</v>
      </c>
      <c r="L191" s="653">
        <v>1</v>
      </c>
      <c r="M191" s="654">
        <v>333.31</v>
      </c>
    </row>
    <row r="192" spans="1:13" ht="14.4" customHeight="1" x14ac:dyDescent="0.3">
      <c r="A192" s="649" t="s">
        <v>3396</v>
      </c>
      <c r="B192" s="650" t="s">
        <v>5252</v>
      </c>
      <c r="C192" s="650" t="s">
        <v>4211</v>
      </c>
      <c r="D192" s="650" t="s">
        <v>4212</v>
      </c>
      <c r="E192" s="650" t="s">
        <v>4213</v>
      </c>
      <c r="F192" s="653"/>
      <c r="G192" s="653"/>
      <c r="H192" s="666">
        <v>0</v>
      </c>
      <c r="I192" s="653">
        <v>1</v>
      </c>
      <c r="J192" s="653">
        <v>222.25</v>
      </c>
      <c r="K192" s="666">
        <v>1</v>
      </c>
      <c r="L192" s="653">
        <v>1</v>
      </c>
      <c r="M192" s="654">
        <v>222.25</v>
      </c>
    </row>
    <row r="193" spans="1:13" ht="14.4" customHeight="1" x14ac:dyDescent="0.3">
      <c r="A193" s="649" t="s">
        <v>3396</v>
      </c>
      <c r="B193" s="650" t="s">
        <v>5252</v>
      </c>
      <c r="C193" s="650" t="s">
        <v>4648</v>
      </c>
      <c r="D193" s="650" t="s">
        <v>4212</v>
      </c>
      <c r="E193" s="650" t="s">
        <v>4649</v>
      </c>
      <c r="F193" s="653"/>
      <c r="G193" s="653"/>
      <c r="H193" s="666"/>
      <c r="I193" s="653">
        <v>1</v>
      </c>
      <c r="J193" s="653">
        <v>0</v>
      </c>
      <c r="K193" s="666"/>
      <c r="L193" s="653">
        <v>1</v>
      </c>
      <c r="M193" s="654">
        <v>0</v>
      </c>
    </row>
    <row r="194" spans="1:13" ht="14.4" customHeight="1" x14ac:dyDescent="0.3">
      <c r="A194" s="649" t="s">
        <v>3396</v>
      </c>
      <c r="B194" s="650" t="s">
        <v>3233</v>
      </c>
      <c r="C194" s="650" t="s">
        <v>4223</v>
      </c>
      <c r="D194" s="650" t="s">
        <v>1297</v>
      </c>
      <c r="E194" s="650" t="s">
        <v>4224</v>
      </c>
      <c r="F194" s="653"/>
      <c r="G194" s="653"/>
      <c r="H194" s="666">
        <v>0</v>
      </c>
      <c r="I194" s="653">
        <v>2</v>
      </c>
      <c r="J194" s="653">
        <v>386.52</v>
      </c>
      <c r="K194" s="666">
        <v>1</v>
      </c>
      <c r="L194" s="653">
        <v>2</v>
      </c>
      <c r="M194" s="654">
        <v>386.52</v>
      </c>
    </row>
    <row r="195" spans="1:13" ht="14.4" customHeight="1" x14ac:dyDescent="0.3">
      <c r="A195" s="649" t="s">
        <v>3396</v>
      </c>
      <c r="B195" s="650" t="s">
        <v>5257</v>
      </c>
      <c r="C195" s="650" t="s">
        <v>4672</v>
      </c>
      <c r="D195" s="650" t="s">
        <v>4673</v>
      </c>
      <c r="E195" s="650" t="s">
        <v>4674</v>
      </c>
      <c r="F195" s="653">
        <v>30</v>
      </c>
      <c r="G195" s="653">
        <v>2841.5999999999995</v>
      </c>
      <c r="H195" s="666">
        <v>1</v>
      </c>
      <c r="I195" s="653"/>
      <c r="J195" s="653"/>
      <c r="K195" s="666">
        <v>0</v>
      </c>
      <c r="L195" s="653">
        <v>30</v>
      </c>
      <c r="M195" s="654">
        <v>2841.5999999999995</v>
      </c>
    </row>
    <row r="196" spans="1:13" ht="14.4" customHeight="1" x14ac:dyDescent="0.3">
      <c r="A196" s="649" t="s">
        <v>3396</v>
      </c>
      <c r="B196" s="650" t="s">
        <v>3310</v>
      </c>
      <c r="C196" s="650" t="s">
        <v>2321</v>
      </c>
      <c r="D196" s="650" t="s">
        <v>2322</v>
      </c>
      <c r="E196" s="650" t="s">
        <v>2323</v>
      </c>
      <c r="F196" s="653"/>
      <c r="G196" s="653"/>
      <c r="H196" s="666">
        <v>0</v>
      </c>
      <c r="I196" s="653">
        <v>1</v>
      </c>
      <c r="J196" s="653">
        <v>418.37</v>
      </c>
      <c r="K196" s="666">
        <v>1</v>
      </c>
      <c r="L196" s="653">
        <v>1</v>
      </c>
      <c r="M196" s="654">
        <v>418.37</v>
      </c>
    </row>
    <row r="197" spans="1:13" ht="14.4" customHeight="1" x14ac:dyDescent="0.3">
      <c r="A197" s="649" t="s">
        <v>3396</v>
      </c>
      <c r="B197" s="650" t="s">
        <v>3255</v>
      </c>
      <c r="C197" s="650" t="s">
        <v>4650</v>
      </c>
      <c r="D197" s="650" t="s">
        <v>1377</v>
      </c>
      <c r="E197" s="650" t="s">
        <v>4651</v>
      </c>
      <c r="F197" s="653"/>
      <c r="G197" s="653"/>
      <c r="H197" s="666">
        <v>0</v>
      </c>
      <c r="I197" s="653">
        <v>1</v>
      </c>
      <c r="J197" s="653">
        <v>237.65</v>
      </c>
      <c r="K197" s="666">
        <v>1</v>
      </c>
      <c r="L197" s="653">
        <v>1</v>
      </c>
      <c r="M197" s="654">
        <v>237.65</v>
      </c>
    </row>
    <row r="198" spans="1:13" ht="14.4" customHeight="1" x14ac:dyDescent="0.3">
      <c r="A198" s="649" t="s">
        <v>3397</v>
      </c>
      <c r="B198" s="650" t="s">
        <v>3150</v>
      </c>
      <c r="C198" s="650" t="s">
        <v>2254</v>
      </c>
      <c r="D198" s="650" t="s">
        <v>1462</v>
      </c>
      <c r="E198" s="650" t="s">
        <v>2255</v>
      </c>
      <c r="F198" s="653"/>
      <c r="G198" s="653"/>
      <c r="H198" s="666">
        <v>0</v>
      </c>
      <c r="I198" s="653">
        <v>1</v>
      </c>
      <c r="J198" s="653">
        <v>56.01</v>
      </c>
      <c r="K198" s="666">
        <v>1</v>
      </c>
      <c r="L198" s="653">
        <v>1</v>
      </c>
      <c r="M198" s="654">
        <v>56.01</v>
      </c>
    </row>
    <row r="199" spans="1:13" ht="14.4" customHeight="1" x14ac:dyDescent="0.3">
      <c r="A199" s="649" t="s">
        <v>3397</v>
      </c>
      <c r="B199" s="650" t="s">
        <v>3150</v>
      </c>
      <c r="C199" s="650" t="s">
        <v>1461</v>
      </c>
      <c r="D199" s="650" t="s">
        <v>1462</v>
      </c>
      <c r="E199" s="650" t="s">
        <v>1463</v>
      </c>
      <c r="F199" s="653"/>
      <c r="G199" s="653"/>
      <c r="H199" s="666">
        <v>0</v>
      </c>
      <c r="I199" s="653">
        <v>8</v>
      </c>
      <c r="J199" s="653">
        <v>1120.24</v>
      </c>
      <c r="K199" s="666">
        <v>1</v>
      </c>
      <c r="L199" s="653">
        <v>8</v>
      </c>
      <c r="M199" s="654">
        <v>1120.24</v>
      </c>
    </row>
    <row r="200" spans="1:13" ht="14.4" customHeight="1" x14ac:dyDescent="0.3">
      <c r="A200" s="649" t="s">
        <v>3397</v>
      </c>
      <c r="B200" s="650" t="s">
        <v>3151</v>
      </c>
      <c r="C200" s="650" t="s">
        <v>1340</v>
      </c>
      <c r="D200" s="650" t="s">
        <v>1341</v>
      </c>
      <c r="E200" s="650" t="s">
        <v>1342</v>
      </c>
      <c r="F200" s="653"/>
      <c r="G200" s="653"/>
      <c r="H200" s="666"/>
      <c r="I200" s="653">
        <v>1</v>
      </c>
      <c r="J200" s="653">
        <v>0</v>
      </c>
      <c r="K200" s="666"/>
      <c r="L200" s="653">
        <v>1</v>
      </c>
      <c r="M200" s="654">
        <v>0</v>
      </c>
    </row>
    <row r="201" spans="1:13" ht="14.4" customHeight="1" x14ac:dyDescent="0.3">
      <c r="A201" s="649" t="s">
        <v>3397</v>
      </c>
      <c r="B201" s="650" t="s">
        <v>5258</v>
      </c>
      <c r="C201" s="650" t="s">
        <v>4692</v>
      </c>
      <c r="D201" s="650" t="s">
        <v>4693</v>
      </c>
      <c r="E201" s="650" t="s">
        <v>1290</v>
      </c>
      <c r="F201" s="653"/>
      <c r="G201" s="653"/>
      <c r="H201" s="666"/>
      <c r="I201" s="653">
        <v>2</v>
      </c>
      <c r="J201" s="653">
        <v>0</v>
      </c>
      <c r="K201" s="666"/>
      <c r="L201" s="653">
        <v>2</v>
      </c>
      <c r="M201" s="654">
        <v>0</v>
      </c>
    </row>
    <row r="202" spans="1:13" ht="14.4" customHeight="1" x14ac:dyDescent="0.3">
      <c r="A202" s="649" t="s">
        <v>3397</v>
      </c>
      <c r="B202" s="650" t="s">
        <v>3153</v>
      </c>
      <c r="C202" s="650" t="s">
        <v>4758</v>
      </c>
      <c r="D202" s="650" t="s">
        <v>4759</v>
      </c>
      <c r="E202" s="650" t="s">
        <v>4760</v>
      </c>
      <c r="F202" s="653">
        <v>1</v>
      </c>
      <c r="G202" s="653">
        <v>79.739999999999995</v>
      </c>
      <c r="H202" s="666">
        <v>1</v>
      </c>
      <c r="I202" s="653"/>
      <c r="J202" s="653"/>
      <c r="K202" s="666">
        <v>0</v>
      </c>
      <c r="L202" s="653">
        <v>1</v>
      </c>
      <c r="M202" s="654">
        <v>79.739999999999995</v>
      </c>
    </row>
    <row r="203" spans="1:13" ht="14.4" customHeight="1" x14ac:dyDescent="0.3">
      <c r="A203" s="649" t="s">
        <v>3397</v>
      </c>
      <c r="B203" s="650" t="s">
        <v>3153</v>
      </c>
      <c r="C203" s="650" t="s">
        <v>4761</v>
      </c>
      <c r="D203" s="650" t="s">
        <v>4762</v>
      </c>
      <c r="E203" s="650" t="s">
        <v>4763</v>
      </c>
      <c r="F203" s="653">
        <v>2</v>
      </c>
      <c r="G203" s="653">
        <v>345.56</v>
      </c>
      <c r="H203" s="666">
        <v>1</v>
      </c>
      <c r="I203" s="653"/>
      <c r="J203" s="653"/>
      <c r="K203" s="666">
        <v>0</v>
      </c>
      <c r="L203" s="653">
        <v>2</v>
      </c>
      <c r="M203" s="654">
        <v>345.56</v>
      </c>
    </row>
    <row r="204" spans="1:13" ht="14.4" customHeight="1" x14ac:dyDescent="0.3">
      <c r="A204" s="649" t="s">
        <v>3397</v>
      </c>
      <c r="B204" s="650" t="s">
        <v>3156</v>
      </c>
      <c r="C204" s="650" t="s">
        <v>2704</v>
      </c>
      <c r="D204" s="650" t="s">
        <v>2705</v>
      </c>
      <c r="E204" s="650" t="s">
        <v>2706</v>
      </c>
      <c r="F204" s="653"/>
      <c r="G204" s="653"/>
      <c r="H204" s="666">
        <v>0</v>
      </c>
      <c r="I204" s="653">
        <v>6</v>
      </c>
      <c r="J204" s="653">
        <v>349.74</v>
      </c>
      <c r="K204" s="666">
        <v>1</v>
      </c>
      <c r="L204" s="653">
        <v>6</v>
      </c>
      <c r="M204" s="654">
        <v>349.74</v>
      </c>
    </row>
    <row r="205" spans="1:13" ht="14.4" customHeight="1" x14ac:dyDescent="0.3">
      <c r="A205" s="649" t="s">
        <v>3397</v>
      </c>
      <c r="B205" s="650" t="s">
        <v>3157</v>
      </c>
      <c r="C205" s="650" t="s">
        <v>1391</v>
      </c>
      <c r="D205" s="650" t="s">
        <v>3160</v>
      </c>
      <c r="E205" s="650" t="s">
        <v>962</v>
      </c>
      <c r="F205" s="653"/>
      <c r="G205" s="653"/>
      <c r="H205" s="666">
        <v>0</v>
      </c>
      <c r="I205" s="653">
        <v>1</v>
      </c>
      <c r="J205" s="653">
        <v>193.14</v>
      </c>
      <c r="K205" s="666">
        <v>1</v>
      </c>
      <c r="L205" s="653">
        <v>1</v>
      </c>
      <c r="M205" s="654">
        <v>193.14</v>
      </c>
    </row>
    <row r="206" spans="1:13" ht="14.4" customHeight="1" x14ac:dyDescent="0.3">
      <c r="A206" s="649" t="s">
        <v>3397</v>
      </c>
      <c r="B206" s="650" t="s">
        <v>3161</v>
      </c>
      <c r="C206" s="650" t="s">
        <v>1448</v>
      </c>
      <c r="D206" s="650" t="s">
        <v>1319</v>
      </c>
      <c r="E206" s="650" t="s">
        <v>1449</v>
      </c>
      <c r="F206" s="653"/>
      <c r="G206" s="653"/>
      <c r="H206" s="666">
        <v>0</v>
      </c>
      <c r="I206" s="653">
        <v>1</v>
      </c>
      <c r="J206" s="653">
        <v>625.29</v>
      </c>
      <c r="K206" s="666">
        <v>1</v>
      </c>
      <c r="L206" s="653">
        <v>1</v>
      </c>
      <c r="M206" s="654">
        <v>625.29</v>
      </c>
    </row>
    <row r="207" spans="1:13" ht="14.4" customHeight="1" x14ac:dyDescent="0.3">
      <c r="A207" s="649" t="s">
        <v>3397</v>
      </c>
      <c r="B207" s="650" t="s">
        <v>3166</v>
      </c>
      <c r="C207" s="650" t="s">
        <v>4682</v>
      </c>
      <c r="D207" s="650" t="s">
        <v>4683</v>
      </c>
      <c r="E207" s="650" t="s">
        <v>2025</v>
      </c>
      <c r="F207" s="653">
        <v>2</v>
      </c>
      <c r="G207" s="653">
        <v>250.92</v>
      </c>
      <c r="H207" s="666">
        <v>1</v>
      </c>
      <c r="I207" s="653"/>
      <c r="J207" s="653"/>
      <c r="K207" s="666">
        <v>0</v>
      </c>
      <c r="L207" s="653">
        <v>2</v>
      </c>
      <c r="M207" s="654">
        <v>250.92</v>
      </c>
    </row>
    <row r="208" spans="1:13" ht="14.4" customHeight="1" x14ac:dyDescent="0.3">
      <c r="A208" s="649" t="s">
        <v>3397</v>
      </c>
      <c r="B208" s="650" t="s">
        <v>3166</v>
      </c>
      <c r="C208" s="650" t="s">
        <v>4684</v>
      </c>
      <c r="D208" s="650" t="s">
        <v>4683</v>
      </c>
      <c r="E208" s="650" t="s">
        <v>3168</v>
      </c>
      <c r="F208" s="653">
        <v>3</v>
      </c>
      <c r="G208" s="653">
        <v>0</v>
      </c>
      <c r="H208" s="666"/>
      <c r="I208" s="653"/>
      <c r="J208" s="653"/>
      <c r="K208" s="666"/>
      <c r="L208" s="653">
        <v>3</v>
      </c>
      <c r="M208" s="654">
        <v>0</v>
      </c>
    </row>
    <row r="209" spans="1:13" ht="14.4" customHeight="1" x14ac:dyDescent="0.3">
      <c r="A209" s="649" t="s">
        <v>3397</v>
      </c>
      <c r="B209" s="650" t="s">
        <v>3172</v>
      </c>
      <c r="C209" s="650" t="s">
        <v>4700</v>
      </c>
      <c r="D209" s="650" t="s">
        <v>1349</v>
      </c>
      <c r="E209" s="650" t="s">
        <v>4701</v>
      </c>
      <c r="F209" s="653"/>
      <c r="G209" s="653"/>
      <c r="H209" s="666">
        <v>0</v>
      </c>
      <c r="I209" s="653">
        <v>1</v>
      </c>
      <c r="J209" s="653">
        <v>146.63</v>
      </c>
      <c r="K209" s="666">
        <v>1</v>
      </c>
      <c r="L209" s="653">
        <v>1</v>
      </c>
      <c r="M209" s="654">
        <v>146.63</v>
      </c>
    </row>
    <row r="210" spans="1:13" ht="14.4" customHeight="1" x14ac:dyDescent="0.3">
      <c r="A210" s="649" t="s">
        <v>3397</v>
      </c>
      <c r="B210" s="650" t="s">
        <v>3173</v>
      </c>
      <c r="C210" s="650" t="s">
        <v>4702</v>
      </c>
      <c r="D210" s="650" t="s">
        <v>1345</v>
      </c>
      <c r="E210" s="650" t="s">
        <v>4183</v>
      </c>
      <c r="F210" s="653">
        <v>3</v>
      </c>
      <c r="G210" s="653">
        <v>403.98</v>
      </c>
      <c r="H210" s="666">
        <v>1</v>
      </c>
      <c r="I210" s="653"/>
      <c r="J210" s="653"/>
      <c r="K210" s="666">
        <v>0</v>
      </c>
      <c r="L210" s="653">
        <v>3</v>
      </c>
      <c r="M210" s="654">
        <v>403.98</v>
      </c>
    </row>
    <row r="211" spans="1:13" ht="14.4" customHeight="1" x14ac:dyDescent="0.3">
      <c r="A211" s="649" t="s">
        <v>3397</v>
      </c>
      <c r="B211" s="650" t="s">
        <v>3282</v>
      </c>
      <c r="C211" s="650" t="s">
        <v>4771</v>
      </c>
      <c r="D211" s="650" t="s">
        <v>1865</v>
      </c>
      <c r="E211" s="650" t="s">
        <v>4772</v>
      </c>
      <c r="F211" s="653">
        <v>1</v>
      </c>
      <c r="G211" s="653">
        <v>0</v>
      </c>
      <c r="H211" s="666"/>
      <c r="I211" s="653"/>
      <c r="J211" s="653"/>
      <c r="K211" s="666"/>
      <c r="L211" s="653">
        <v>1</v>
      </c>
      <c r="M211" s="654">
        <v>0</v>
      </c>
    </row>
    <row r="212" spans="1:13" ht="14.4" customHeight="1" x14ac:dyDescent="0.3">
      <c r="A212" s="649" t="s">
        <v>3397</v>
      </c>
      <c r="B212" s="650" t="s">
        <v>5256</v>
      </c>
      <c r="C212" s="650" t="s">
        <v>4773</v>
      </c>
      <c r="D212" s="650" t="s">
        <v>4774</v>
      </c>
      <c r="E212" s="650" t="s">
        <v>4186</v>
      </c>
      <c r="F212" s="653">
        <v>3</v>
      </c>
      <c r="G212" s="653">
        <v>0</v>
      </c>
      <c r="H212" s="666"/>
      <c r="I212" s="653"/>
      <c r="J212" s="653"/>
      <c r="K212" s="666"/>
      <c r="L212" s="653">
        <v>3</v>
      </c>
      <c r="M212" s="654">
        <v>0</v>
      </c>
    </row>
    <row r="213" spans="1:13" ht="14.4" customHeight="1" x14ac:dyDescent="0.3">
      <c r="A213" s="649" t="s">
        <v>3397</v>
      </c>
      <c r="B213" s="650" t="s">
        <v>3183</v>
      </c>
      <c r="C213" s="650" t="s">
        <v>4745</v>
      </c>
      <c r="D213" s="650" t="s">
        <v>4746</v>
      </c>
      <c r="E213" s="650" t="s">
        <v>4747</v>
      </c>
      <c r="F213" s="653"/>
      <c r="G213" s="653"/>
      <c r="H213" s="666">
        <v>0</v>
      </c>
      <c r="I213" s="653">
        <v>2</v>
      </c>
      <c r="J213" s="653">
        <v>862.26</v>
      </c>
      <c r="K213" s="666">
        <v>1</v>
      </c>
      <c r="L213" s="653">
        <v>2</v>
      </c>
      <c r="M213" s="654">
        <v>862.26</v>
      </c>
    </row>
    <row r="214" spans="1:13" ht="14.4" customHeight="1" x14ac:dyDescent="0.3">
      <c r="A214" s="649" t="s">
        <v>3397</v>
      </c>
      <c r="B214" s="650" t="s">
        <v>3183</v>
      </c>
      <c r="C214" s="650" t="s">
        <v>4748</v>
      </c>
      <c r="D214" s="650" t="s">
        <v>4749</v>
      </c>
      <c r="E214" s="650" t="s">
        <v>1463</v>
      </c>
      <c r="F214" s="653">
        <v>1</v>
      </c>
      <c r="G214" s="653">
        <v>0</v>
      </c>
      <c r="H214" s="666"/>
      <c r="I214" s="653"/>
      <c r="J214" s="653"/>
      <c r="K214" s="666"/>
      <c r="L214" s="653">
        <v>1</v>
      </c>
      <c r="M214" s="654">
        <v>0</v>
      </c>
    </row>
    <row r="215" spans="1:13" ht="14.4" customHeight="1" x14ac:dyDescent="0.3">
      <c r="A215" s="649" t="s">
        <v>3397</v>
      </c>
      <c r="B215" s="650" t="s">
        <v>3188</v>
      </c>
      <c r="C215" s="650" t="s">
        <v>4784</v>
      </c>
      <c r="D215" s="650" t="s">
        <v>1435</v>
      </c>
      <c r="E215" s="650" t="s">
        <v>4462</v>
      </c>
      <c r="F215" s="653"/>
      <c r="G215" s="653"/>
      <c r="H215" s="666">
        <v>0</v>
      </c>
      <c r="I215" s="653">
        <v>1</v>
      </c>
      <c r="J215" s="653">
        <v>391.77</v>
      </c>
      <c r="K215" s="666">
        <v>1</v>
      </c>
      <c r="L215" s="653">
        <v>1</v>
      </c>
      <c r="M215" s="654">
        <v>391.77</v>
      </c>
    </row>
    <row r="216" spans="1:13" ht="14.4" customHeight="1" x14ac:dyDescent="0.3">
      <c r="A216" s="649" t="s">
        <v>3397</v>
      </c>
      <c r="B216" s="650" t="s">
        <v>3188</v>
      </c>
      <c r="C216" s="650" t="s">
        <v>4785</v>
      </c>
      <c r="D216" s="650" t="s">
        <v>2273</v>
      </c>
      <c r="E216" s="650" t="s">
        <v>3641</v>
      </c>
      <c r="F216" s="653">
        <v>2</v>
      </c>
      <c r="G216" s="653">
        <v>1211.3</v>
      </c>
      <c r="H216" s="666">
        <v>1</v>
      </c>
      <c r="I216" s="653"/>
      <c r="J216" s="653"/>
      <c r="K216" s="666">
        <v>0</v>
      </c>
      <c r="L216" s="653">
        <v>2</v>
      </c>
      <c r="M216" s="654">
        <v>1211.3</v>
      </c>
    </row>
    <row r="217" spans="1:13" ht="14.4" customHeight="1" x14ac:dyDescent="0.3">
      <c r="A217" s="649" t="s">
        <v>3397</v>
      </c>
      <c r="B217" s="650" t="s">
        <v>3287</v>
      </c>
      <c r="C217" s="650" t="s">
        <v>4741</v>
      </c>
      <c r="D217" s="650" t="s">
        <v>4742</v>
      </c>
      <c r="E217" s="650" t="s">
        <v>4743</v>
      </c>
      <c r="F217" s="653">
        <v>1</v>
      </c>
      <c r="G217" s="653">
        <v>50.57</v>
      </c>
      <c r="H217" s="666">
        <v>1</v>
      </c>
      <c r="I217" s="653"/>
      <c r="J217" s="653"/>
      <c r="K217" s="666">
        <v>0</v>
      </c>
      <c r="L217" s="653">
        <v>1</v>
      </c>
      <c r="M217" s="654">
        <v>50.57</v>
      </c>
    </row>
    <row r="218" spans="1:13" ht="14.4" customHeight="1" x14ac:dyDescent="0.3">
      <c r="A218" s="649" t="s">
        <v>3397</v>
      </c>
      <c r="B218" s="650" t="s">
        <v>3202</v>
      </c>
      <c r="C218" s="650" t="s">
        <v>4688</v>
      </c>
      <c r="D218" s="650" t="s">
        <v>4689</v>
      </c>
      <c r="E218" s="650" t="s">
        <v>3204</v>
      </c>
      <c r="F218" s="653">
        <v>1</v>
      </c>
      <c r="G218" s="653">
        <v>156.86000000000001</v>
      </c>
      <c r="H218" s="666">
        <v>1</v>
      </c>
      <c r="I218" s="653"/>
      <c r="J218" s="653"/>
      <c r="K218" s="666">
        <v>0</v>
      </c>
      <c r="L218" s="653">
        <v>1</v>
      </c>
      <c r="M218" s="654">
        <v>156.86000000000001</v>
      </c>
    </row>
    <row r="219" spans="1:13" ht="14.4" customHeight="1" x14ac:dyDescent="0.3">
      <c r="A219" s="649" t="s">
        <v>3397</v>
      </c>
      <c r="B219" s="650" t="s">
        <v>3202</v>
      </c>
      <c r="C219" s="650" t="s">
        <v>1544</v>
      </c>
      <c r="D219" s="650" t="s">
        <v>3203</v>
      </c>
      <c r="E219" s="650" t="s">
        <v>3204</v>
      </c>
      <c r="F219" s="653"/>
      <c r="G219" s="653"/>
      <c r="H219" s="666">
        <v>0</v>
      </c>
      <c r="I219" s="653">
        <v>3</v>
      </c>
      <c r="J219" s="653">
        <v>823.48</v>
      </c>
      <c r="K219" s="666">
        <v>1</v>
      </c>
      <c r="L219" s="653">
        <v>3</v>
      </c>
      <c r="M219" s="654">
        <v>823.48</v>
      </c>
    </row>
    <row r="220" spans="1:13" ht="14.4" customHeight="1" x14ac:dyDescent="0.3">
      <c r="A220" s="649" t="s">
        <v>3397</v>
      </c>
      <c r="B220" s="650" t="s">
        <v>3202</v>
      </c>
      <c r="C220" s="650" t="s">
        <v>2376</v>
      </c>
      <c r="D220" s="650" t="s">
        <v>3290</v>
      </c>
      <c r="E220" s="650" t="s">
        <v>3291</v>
      </c>
      <c r="F220" s="653"/>
      <c r="G220" s="653"/>
      <c r="H220" s="666">
        <v>0</v>
      </c>
      <c r="I220" s="653">
        <v>1</v>
      </c>
      <c r="J220" s="653">
        <v>151.61000000000001</v>
      </c>
      <c r="K220" s="666">
        <v>1</v>
      </c>
      <c r="L220" s="653">
        <v>1</v>
      </c>
      <c r="M220" s="654">
        <v>151.61000000000001</v>
      </c>
    </row>
    <row r="221" spans="1:13" ht="14.4" customHeight="1" x14ac:dyDescent="0.3">
      <c r="A221" s="649" t="s">
        <v>3397</v>
      </c>
      <c r="B221" s="650" t="s">
        <v>3202</v>
      </c>
      <c r="C221" s="650" t="s">
        <v>4690</v>
      </c>
      <c r="D221" s="650" t="s">
        <v>3203</v>
      </c>
      <c r="E221" s="650" t="s">
        <v>3204</v>
      </c>
      <c r="F221" s="653">
        <v>2</v>
      </c>
      <c r="G221" s="653">
        <v>490.17</v>
      </c>
      <c r="H221" s="666">
        <v>1</v>
      </c>
      <c r="I221" s="653"/>
      <c r="J221" s="653"/>
      <c r="K221" s="666">
        <v>0</v>
      </c>
      <c r="L221" s="653">
        <v>2</v>
      </c>
      <c r="M221" s="654">
        <v>490.17</v>
      </c>
    </row>
    <row r="222" spans="1:13" ht="14.4" customHeight="1" x14ac:dyDescent="0.3">
      <c r="A222" s="649" t="s">
        <v>3397</v>
      </c>
      <c r="B222" s="650" t="s">
        <v>3208</v>
      </c>
      <c r="C222" s="650" t="s">
        <v>4703</v>
      </c>
      <c r="D222" s="650" t="s">
        <v>1637</v>
      </c>
      <c r="E222" s="650" t="s">
        <v>3209</v>
      </c>
      <c r="F222" s="653">
        <v>1</v>
      </c>
      <c r="G222" s="653">
        <v>184.22</v>
      </c>
      <c r="H222" s="666">
        <v>1</v>
      </c>
      <c r="I222" s="653"/>
      <c r="J222" s="653"/>
      <c r="K222" s="666">
        <v>0</v>
      </c>
      <c r="L222" s="653">
        <v>1</v>
      </c>
      <c r="M222" s="654">
        <v>184.22</v>
      </c>
    </row>
    <row r="223" spans="1:13" ht="14.4" customHeight="1" x14ac:dyDescent="0.3">
      <c r="A223" s="649" t="s">
        <v>3397</v>
      </c>
      <c r="B223" s="650" t="s">
        <v>3208</v>
      </c>
      <c r="C223" s="650" t="s">
        <v>1636</v>
      </c>
      <c r="D223" s="650" t="s">
        <v>1637</v>
      </c>
      <c r="E223" s="650" t="s">
        <v>3209</v>
      </c>
      <c r="F223" s="653"/>
      <c r="G223" s="653"/>
      <c r="H223" s="666">
        <v>0</v>
      </c>
      <c r="I223" s="653">
        <v>1</v>
      </c>
      <c r="J223" s="653">
        <v>184.22</v>
      </c>
      <c r="K223" s="666">
        <v>1</v>
      </c>
      <c r="L223" s="653">
        <v>1</v>
      </c>
      <c r="M223" s="654">
        <v>184.22</v>
      </c>
    </row>
    <row r="224" spans="1:13" ht="14.4" customHeight="1" x14ac:dyDescent="0.3">
      <c r="A224" s="649" t="s">
        <v>3397</v>
      </c>
      <c r="B224" s="650" t="s">
        <v>5252</v>
      </c>
      <c r="C224" s="650" t="s">
        <v>4613</v>
      </c>
      <c r="D224" s="650" t="s">
        <v>4614</v>
      </c>
      <c r="E224" s="650" t="s">
        <v>4213</v>
      </c>
      <c r="F224" s="653">
        <v>4</v>
      </c>
      <c r="G224" s="653">
        <v>889</v>
      </c>
      <c r="H224" s="666">
        <v>1</v>
      </c>
      <c r="I224" s="653"/>
      <c r="J224" s="653"/>
      <c r="K224" s="666">
        <v>0</v>
      </c>
      <c r="L224" s="653">
        <v>4</v>
      </c>
      <c r="M224" s="654">
        <v>889</v>
      </c>
    </row>
    <row r="225" spans="1:13" ht="14.4" customHeight="1" x14ac:dyDescent="0.3">
      <c r="A225" s="649" t="s">
        <v>3397</v>
      </c>
      <c r="B225" s="650" t="s">
        <v>5259</v>
      </c>
      <c r="C225" s="650" t="s">
        <v>4753</v>
      </c>
      <c r="D225" s="650" t="s">
        <v>4754</v>
      </c>
      <c r="E225" s="650" t="s">
        <v>4755</v>
      </c>
      <c r="F225" s="653"/>
      <c r="G225" s="653"/>
      <c r="H225" s="666">
        <v>0</v>
      </c>
      <c r="I225" s="653">
        <v>1</v>
      </c>
      <c r="J225" s="653">
        <v>386.51</v>
      </c>
      <c r="K225" s="666">
        <v>1</v>
      </c>
      <c r="L225" s="653">
        <v>1</v>
      </c>
      <c r="M225" s="654">
        <v>386.51</v>
      </c>
    </row>
    <row r="226" spans="1:13" ht="14.4" customHeight="1" x14ac:dyDescent="0.3">
      <c r="A226" s="649" t="s">
        <v>3397</v>
      </c>
      <c r="B226" s="650" t="s">
        <v>5259</v>
      </c>
      <c r="C226" s="650" t="s">
        <v>4756</v>
      </c>
      <c r="D226" s="650" t="s">
        <v>4754</v>
      </c>
      <c r="E226" s="650" t="s">
        <v>4757</v>
      </c>
      <c r="F226" s="653">
        <v>1</v>
      </c>
      <c r="G226" s="653">
        <v>0</v>
      </c>
      <c r="H226" s="666"/>
      <c r="I226" s="653"/>
      <c r="J226" s="653"/>
      <c r="K226" s="666"/>
      <c r="L226" s="653">
        <v>1</v>
      </c>
      <c r="M226" s="654">
        <v>0</v>
      </c>
    </row>
    <row r="227" spans="1:13" ht="14.4" customHeight="1" x14ac:dyDescent="0.3">
      <c r="A227" s="649" t="s">
        <v>3397</v>
      </c>
      <c r="B227" s="650" t="s">
        <v>3233</v>
      </c>
      <c r="C227" s="650" t="s">
        <v>1296</v>
      </c>
      <c r="D227" s="650" t="s">
        <v>1297</v>
      </c>
      <c r="E227" s="650" t="s">
        <v>3234</v>
      </c>
      <c r="F227" s="653"/>
      <c r="G227" s="653"/>
      <c r="H227" s="666">
        <v>0</v>
      </c>
      <c r="I227" s="653">
        <v>4</v>
      </c>
      <c r="J227" s="653">
        <v>312.36</v>
      </c>
      <c r="K227" s="666">
        <v>1</v>
      </c>
      <c r="L227" s="653">
        <v>4</v>
      </c>
      <c r="M227" s="654">
        <v>312.36</v>
      </c>
    </row>
    <row r="228" spans="1:13" ht="14.4" customHeight="1" x14ac:dyDescent="0.3">
      <c r="A228" s="649" t="s">
        <v>3397</v>
      </c>
      <c r="B228" s="650" t="s">
        <v>3233</v>
      </c>
      <c r="C228" s="650" t="s">
        <v>4223</v>
      </c>
      <c r="D228" s="650" t="s">
        <v>1297</v>
      </c>
      <c r="E228" s="650" t="s">
        <v>4224</v>
      </c>
      <c r="F228" s="653"/>
      <c r="G228" s="653"/>
      <c r="H228" s="666">
        <v>0</v>
      </c>
      <c r="I228" s="653">
        <v>2</v>
      </c>
      <c r="J228" s="653">
        <v>386.52</v>
      </c>
      <c r="K228" s="666">
        <v>1</v>
      </c>
      <c r="L228" s="653">
        <v>2</v>
      </c>
      <c r="M228" s="654">
        <v>386.52</v>
      </c>
    </row>
    <row r="229" spans="1:13" ht="14.4" customHeight="1" x14ac:dyDescent="0.3">
      <c r="A229" s="649" t="s">
        <v>3397</v>
      </c>
      <c r="B229" s="650" t="s">
        <v>3233</v>
      </c>
      <c r="C229" s="650" t="s">
        <v>3772</v>
      </c>
      <c r="D229" s="650" t="s">
        <v>3770</v>
      </c>
      <c r="E229" s="650" t="s">
        <v>3773</v>
      </c>
      <c r="F229" s="653">
        <v>3</v>
      </c>
      <c r="G229" s="653">
        <v>289.89</v>
      </c>
      <c r="H229" s="666">
        <v>1</v>
      </c>
      <c r="I229" s="653"/>
      <c r="J229" s="653"/>
      <c r="K229" s="666">
        <v>0</v>
      </c>
      <c r="L229" s="653">
        <v>3</v>
      </c>
      <c r="M229" s="654">
        <v>289.89</v>
      </c>
    </row>
    <row r="230" spans="1:13" ht="14.4" customHeight="1" x14ac:dyDescent="0.3">
      <c r="A230" s="649" t="s">
        <v>3397</v>
      </c>
      <c r="B230" s="650" t="s">
        <v>3238</v>
      </c>
      <c r="C230" s="650" t="s">
        <v>4792</v>
      </c>
      <c r="D230" s="650" t="s">
        <v>4793</v>
      </c>
      <c r="E230" s="650" t="s">
        <v>3502</v>
      </c>
      <c r="F230" s="653">
        <v>2</v>
      </c>
      <c r="G230" s="653">
        <v>294.72000000000003</v>
      </c>
      <c r="H230" s="666">
        <v>1</v>
      </c>
      <c r="I230" s="653"/>
      <c r="J230" s="653"/>
      <c r="K230" s="666">
        <v>0</v>
      </c>
      <c r="L230" s="653">
        <v>2</v>
      </c>
      <c r="M230" s="654">
        <v>294.72000000000003</v>
      </c>
    </row>
    <row r="231" spans="1:13" ht="14.4" customHeight="1" x14ac:dyDescent="0.3">
      <c r="A231" s="649" t="s">
        <v>3397</v>
      </c>
      <c r="B231" s="650" t="s">
        <v>3238</v>
      </c>
      <c r="C231" s="650" t="s">
        <v>4794</v>
      </c>
      <c r="D231" s="650" t="s">
        <v>1373</v>
      </c>
      <c r="E231" s="650" t="s">
        <v>4795</v>
      </c>
      <c r="F231" s="653">
        <v>1</v>
      </c>
      <c r="G231" s="653">
        <v>0</v>
      </c>
      <c r="H231" s="666"/>
      <c r="I231" s="653"/>
      <c r="J231" s="653"/>
      <c r="K231" s="666"/>
      <c r="L231" s="653">
        <v>1</v>
      </c>
      <c r="M231" s="654">
        <v>0</v>
      </c>
    </row>
    <row r="232" spans="1:13" ht="14.4" customHeight="1" x14ac:dyDescent="0.3">
      <c r="A232" s="649" t="s">
        <v>3397</v>
      </c>
      <c r="B232" s="650" t="s">
        <v>3333</v>
      </c>
      <c r="C232" s="650" t="s">
        <v>4182</v>
      </c>
      <c r="D232" s="650" t="s">
        <v>2702</v>
      </c>
      <c r="E232" s="650" t="s">
        <v>4183</v>
      </c>
      <c r="F232" s="653"/>
      <c r="G232" s="653"/>
      <c r="H232" s="666"/>
      <c r="I232" s="653">
        <v>1</v>
      </c>
      <c r="J232" s="653">
        <v>0</v>
      </c>
      <c r="K232" s="666"/>
      <c r="L232" s="653">
        <v>1</v>
      </c>
      <c r="M232" s="654">
        <v>0</v>
      </c>
    </row>
    <row r="233" spans="1:13" ht="14.4" customHeight="1" x14ac:dyDescent="0.3">
      <c r="A233" s="649" t="s">
        <v>3398</v>
      </c>
      <c r="B233" s="650" t="s">
        <v>3151</v>
      </c>
      <c r="C233" s="650" t="s">
        <v>1410</v>
      </c>
      <c r="D233" s="650" t="s">
        <v>1341</v>
      </c>
      <c r="E233" s="650" t="s">
        <v>1411</v>
      </c>
      <c r="F233" s="653"/>
      <c r="G233" s="653"/>
      <c r="H233" s="666"/>
      <c r="I233" s="653">
        <v>1</v>
      </c>
      <c r="J233" s="653">
        <v>0</v>
      </c>
      <c r="K233" s="666"/>
      <c r="L233" s="653">
        <v>1</v>
      </c>
      <c r="M233" s="654">
        <v>0</v>
      </c>
    </row>
    <row r="234" spans="1:13" ht="14.4" customHeight="1" x14ac:dyDescent="0.3">
      <c r="A234" s="649" t="s">
        <v>3398</v>
      </c>
      <c r="B234" s="650" t="s">
        <v>3161</v>
      </c>
      <c r="C234" s="650" t="s">
        <v>1318</v>
      </c>
      <c r="D234" s="650" t="s">
        <v>1319</v>
      </c>
      <c r="E234" s="650" t="s">
        <v>1320</v>
      </c>
      <c r="F234" s="653"/>
      <c r="G234" s="653"/>
      <c r="H234" s="666">
        <v>0</v>
      </c>
      <c r="I234" s="653">
        <v>1</v>
      </c>
      <c r="J234" s="653">
        <v>937.93</v>
      </c>
      <c r="K234" s="666">
        <v>1</v>
      </c>
      <c r="L234" s="653">
        <v>1</v>
      </c>
      <c r="M234" s="654">
        <v>937.93</v>
      </c>
    </row>
    <row r="235" spans="1:13" ht="14.4" customHeight="1" x14ac:dyDescent="0.3">
      <c r="A235" s="649" t="s">
        <v>3398</v>
      </c>
      <c r="B235" s="650" t="s">
        <v>3173</v>
      </c>
      <c r="C235" s="650" t="s">
        <v>4833</v>
      </c>
      <c r="D235" s="650" t="s">
        <v>4834</v>
      </c>
      <c r="E235" s="650" t="s">
        <v>1436</v>
      </c>
      <c r="F235" s="653"/>
      <c r="G235" s="653"/>
      <c r="H235" s="666">
        <v>0</v>
      </c>
      <c r="I235" s="653">
        <v>5</v>
      </c>
      <c r="J235" s="653">
        <v>300.10000000000002</v>
      </c>
      <c r="K235" s="666">
        <v>1</v>
      </c>
      <c r="L235" s="653">
        <v>5</v>
      </c>
      <c r="M235" s="654">
        <v>300.10000000000002</v>
      </c>
    </row>
    <row r="236" spans="1:13" ht="14.4" customHeight="1" x14ac:dyDescent="0.3">
      <c r="A236" s="649" t="s">
        <v>3398</v>
      </c>
      <c r="B236" s="650" t="s">
        <v>3177</v>
      </c>
      <c r="C236" s="650" t="s">
        <v>964</v>
      </c>
      <c r="D236" s="650" t="s">
        <v>961</v>
      </c>
      <c r="E236" s="650" t="s">
        <v>965</v>
      </c>
      <c r="F236" s="653"/>
      <c r="G236" s="653"/>
      <c r="H236" s="666">
        <v>0</v>
      </c>
      <c r="I236" s="653">
        <v>1</v>
      </c>
      <c r="J236" s="653">
        <v>60.92</v>
      </c>
      <c r="K236" s="666">
        <v>1</v>
      </c>
      <c r="L236" s="653">
        <v>1</v>
      </c>
      <c r="M236" s="654">
        <v>60.92</v>
      </c>
    </row>
    <row r="237" spans="1:13" ht="14.4" customHeight="1" x14ac:dyDescent="0.3">
      <c r="A237" s="649" t="s">
        <v>3398</v>
      </c>
      <c r="B237" s="650" t="s">
        <v>3202</v>
      </c>
      <c r="C237" s="650" t="s">
        <v>1544</v>
      </c>
      <c r="D237" s="650" t="s">
        <v>3203</v>
      </c>
      <c r="E237" s="650" t="s">
        <v>3204</v>
      </c>
      <c r="F237" s="653"/>
      <c r="G237" s="653"/>
      <c r="H237" s="666">
        <v>0</v>
      </c>
      <c r="I237" s="653">
        <v>2</v>
      </c>
      <c r="J237" s="653">
        <v>313.72000000000003</v>
      </c>
      <c r="K237" s="666">
        <v>1</v>
      </c>
      <c r="L237" s="653">
        <v>2</v>
      </c>
      <c r="M237" s="654">
        <v>313.72000000000003</v>
      </c>
    </row>
    <row r="238" spans="1:13" ht="14.4" customHeight="1" x14ac:dyDescent="0.3">
      <c r="A238" s="649" t="s">
        <v>3398</v>
      </c>
      <c r="B238" s="650" t="s">
        <v>3216</v>
      </c>
      <c r="C238" s="650" t="s">
        <v>1659</v>
      </c>
      <c r="D238" s="650" t="s">
        <v>1660</v>
      </c>
      <c r="E238" s="650" t="s">
        <v>1661</v>
      </c>
      <c r="F238" s="653"/>
      <c r="G238" s="653"/>
      <c r="H238" s="666">
        <v>0</v>
      </c>
      <c r="I238" s="653">
        <v>6</v>
      </c>
      <c r="J238" s="653">
        <v>924.06</v>
      </c>
      <c r="K238" s="666">
        <v>1</v>
      </c>
      <c r="L238" s="653">
        <v>6</v>
      </c>
      <c r="M238" s="654">
        <v>924.06</v>
      </c>
    </row>
    <row r="239" spans="1:13" ht="14.4" customHeight="1" x14ac:dyDescent="0.3">
      <c r="A239" s="649" t="s">
        <v>3398</v>
      </c>
      <c r="B239" s="650" t="s">
        <v>3296</v>
      </c>
      <c r="C239" s="650" t="s">
        <v>2392</v>
      </c>
      <c r="D239" s="650" t="s">
        <v>2393</v>
      </c>
      <c r="E239" s="650" t="s">
        <v>3209</v>
      </c>
      <c r="F239" s="653"/>
      <c r="G239" s="653"/>
      <c r="H239" s="666">
        <v>0</v>
      </c>
      <c r="I239" s="653">
        <v>3</v>
      </c>
      <c r="J239" s="653">
        <v>209.57999999999998</v>
      </c>
      <c r="K239" s="666">
        <v>1</v>
      </c>
      <c r="L239" s="653">
        <v>3</v>
      </c>
      <c r="M239" s="654">
        <v>209.57999999999998</v>
      </c>
    </row>
    <row r="240" spans="1:13" ht="14.4" customHeight="1" x14ac:dyDescent="0.3">
      <c r="A240" s="649" t="s">
        <v>3399</v>
      </c>
      <c r="B240" s="650" t="s">
        <v>3149</v>
      </c>
      <c r="C240" s="650" t="s">
        <v>2314</v>
      </c>
      <c r="D240" s="650" t="s">
        <v>2226</v>
      </c>
      <c r="E240" s="650" t="s">
        <v>3259</v>
      </c>
      <c r="F240" s="653"/>
      <c r="G240" s="653"/>
      <c r="H240" s="666">
        <v>0</v>
      </c>
      <c r="I240" s="653">
        <v>2</v>
      </c>
      <c r="J240" s="653">
        <v>699.76</v>
      </c>
      <c r="K240" s="666">
        <v>1</v>
      </c>
      <c r="L240" s="653">
        <v>2</v>
      </c>
      <c r="M240" s="654">
        <v>699.76</v>
      </c>
    </row>
    <row r="241" spans="1:13" ht="14.4" customHeight="1" x14ac:dyDescent="0.3">
      <c r="A241" s="649" t="s">
        <v>3399</v>
      </c>
      <c r="B241" s="650" t="s">
        <v>3149</v>
      </c>
      <c r="C241" s="650" t="s">
        <v>5171</v>
      </c>
      <c r="D241" s="650" t="s">
        <v>2226</v>
      </c>
      <c r="E241" s="650" t="s">
        <v>5172</v>
      </c>
      <c r="F241" s="653"/>
      <c r="G241" s="653"/>
      <c r="H241" s="666"/>
      <c r="I241" s="653">
        <v>2</v>
      </c>
      <c r="J241" s="653">
        <v>0</v>
      </c>
      <c r="K241" s="666"/>
      <c r="L241" s="653">
        <v>2</v>
      </c>
      <c r="M241" s="654">
        <v>0</v>
      </c>
    </row>
    <row r="242" spans="1:13" ht="14.4" customHeight="1" x14ac:dyDescent="0.3">
      <c r="A242" s="649" t="s">
        <v>3399</v>
      </c>
      <c r="B242" s="650" t="s">
        <v>3261</v>
      </c>
      <c r="C242" s="650" t="s">
        <v>5166</v>
      </c>
      <c r="D242" s="650" t="s">
        <v>5167</v>
      </c>
      <c r="E242" s="650" t="s">
        <v>5168</v>
      </c>
      <c r="F242" s="653"/>
      <c r="G242" s="653"/>
      <c r="H242" s="666">
        <v>0</v>
      </c>
      <c r="I242" s="653">
        <v>3</v>
      </c>
      <c r="J242" s="653">
        <v>146.94</v>
      </c>
      <c r="K242" s="666">
        <v>1</v>
      </c>
      <c r="L242" s="653">
        <v>3</v>
      </c>
      <c r="M242" s="654">
        <v>146.94</v>
      </c>
    </row>
    <row r="243" spans="1:13" ht="14.4" customHeight="1" x14ac:dyDescent="0.3">
      <c r="A243" s="649" t="s">
        <v>3399</v>
      </c>
      <c r="B243" s="650" t="s">
        <v>3261</v>
      </c>
      <c r="C243" s="650" t="s">
        <v>4553</v>
      </c>
      <c r="D243" s="650" t="s">
        <v>3262</v>
      </c>
      <c r="E243" s="650" t="s">
        <v>4554</v>
      </c>
      <c r="F243" s="653"/>
      <c r="G243" s="653"/>
      <c r="H243" s="666">
        <v>0</v>
      </c>
      <c r="I243" s="653">
        <v>9</v>
      </c>
      <c r="J243" s="653">
        <v>1763.28</v>
      </c>
      <c r="K243" s="666">
        <v>1</v>
      </c>
      <c r="L243" s="653">
        <v>9</v>
      </c>
      <c r="M243" s="654">
        <v>1763.28</v>
      </c>
    </row>
    <row r="244" spans="1:13" ht="14.4" customHeight="1" x14ac:dyDescent="0.3">
      <c r="A244" s="649" t="s">
        <v>3399</v>
      </c>
      <c r="B244" s="650" t="s">
        <v>3150</v>
      </c>
      <c r="C244" s="650" t="s">
        <v>1461</v>
      </c>
      <c r="D244" s="650" t="s">
        <v>1462</v>
      </c>
      <c r="E244" s="650" t="s">
        <v>1463</v>
      </c>
      <c r="F244" s="653"/>
      <c r="G244" s="653"/>
      <c r="H244" s="666">
        <v>0</v>
      </c>
      <c r="I244" s="653">
        <v>68</v>
      </c>
      <c r="J244" s="653">
        <v>9522.0400000000009</v>
      </c>
      <c r="K244" s="666">
        <v>1</v>
      </c>
      <c r="L244" s="653">
        <v>68</v>
      </c>
      <c r="M244" s="654">
        <v>9522.0400000000009</v>
      </c>
    </row>
    <row r="245" spans="1:13" ht="14.4" customHeight="1" x14ac:dyDescent="0.3">
      <c r="A245" s="649" t="s">
        <v>3399</v>
      </c>
      <c r="B245" s="650" t="s">
        <v>3161</v>
      </c>
      <c r="C245" s="650" t="s">
        <v>1448</v>
      </c>
      <c r="D245" s="650" t="s">
        <v>1319</v>
      </c>
      <c r="E245" s="650" t="s">
        <v>1449</v>
      </c>
      <c r="F245" s="653"/>
      <c r="G245" s="653"/>
      <c r="H245" s="666">
        <v>0</v>
      </c>
      <c r="I245" s="653">
        <v>2</v>
      </c>
      <c r="J245" s="653">
        <v>1250.58</v>
      </c>
      <c r="K245" s="666">
        <v>1</v>
      </c>
      <c r="L245" s="653">
        <v>2</v>
      </c>
      <c r="M245" s="654">
        <v>1250.58</v>
      </c>
    </row>
    <row r="246" spans="1:13" ht="14.4" customHeight="1" x14ac:dyDescent="0.3">
      <c r="A246" s="649" t="s">
        <v>3399</v>
      </c>
      <c r="B246" s="650" t="s">
        <v>3161</v>
      </c>
      <c r="C246" s="650" t="s">
        <v>3586</v>
      </c>
      <c r="D246" s="650" t="s">
        <v>1319</v>
      </c>
      <c r="E246" s="650" t="s">
        <v>3587</v>
      </c>
      <c r="F246" s="653"/>
      <c r="G246" s="653"/>
      <c r="H246" s="666">
        <v>0</v>
      </c>
      <c r="I246" s="653">
        <v>2</v>
      </c>
      <c r="J246" s="653">
        <v>375.18</v>
      </c>
      <c r="K246" s="666">
        <v>1</v>
      </c>
      <c r="L246" s="653">
        <v>2</v>
      </c>
      <c r="M246" s="654">
        <v>375.18</v>
      </c>
    </row>
    <row r="247" spans="1:13" ht="14.4" customHeight="1" x14ac:dyDescent="0.3">
      <c r="A247" s="649" t="s">
        <v>3399</v>
      </c>
      <c r="B247" s="650" t="s">
        <v>3161</v>
      </c>
      <c r="C247" s="650" t="s">
        <v>1318</v>
      </c>
      <c r="D247" s="650" t="s">
        <v>1319</v>
      </c>
      <c r="E247" s="650" t="s">
        <v>1320</v>
      </c>
      <c r="F247" s="653"/>
      <c r="G247" s="653"/>
      <c r="H247" s="666">
        <v>0</v>
      </c>
      <c r="I247" s="653">
        <v>1</v>
      </c>
      <c r="J247" s="653">
        <v>937.93</v>
      </c>
      <c r="K247" s="666">
        <v>1</v>
      </c>
      <c r="L247" s="653">
        <v>1</v>
      </c>
      <c r="M247" s="654">
        <v>937.93</v>
      </c>
    </row>
    <row r="248" spans="1:13" ht="14.4" customHeight="1" x14ac:dyDescent="0.3">
      <c r="A248" s="649" t="s">
        <v>3399</v>
      </c>
      <c r="B248" s="650" t="s">
        <v>3202</v>
      </c>
      <c r="C248" s="650" t="s">
        <v>1544</v>
      </c>
      <c r="D248" s="650" t="s">
        <v>3203</v>
      </c>
      <c r="E248" s="650" t="s">
        <v>3204</v>
      </c>
      <c r="F248" s="653"/>
      <c r="G248" s="653"/>
      <c r="H248" s="666">
        <v>0</v>
      </c>
      <c r="I248" s="653">
        <v>8</v>
      </c>
      <c r="J248" s="653">
        <v>1607.7800000000002</v>
      </c>
      <c r="K248" s="666">
        <v>1</v>
      </c>
      <c r="L248" s="653">
        <v>8</v>
      </c>
      <c r="M248" s="654">
        <v>1607.7800000000002</v>
      </c>
    </row>
    <row r="249" spans="1:13" ht="14.4" customHeight="1" x14ac:dyDescent="0.3">
      <c r="A249" s="649" t="s">
        <v>3399</v>
      </c>
      <c r="B249" s="650" t="s">
        <v>3212</v>
      </c>
      <c r="C249" s="650" t="s">
        <v>1640</v>
      </c>
      <c r="D249" s="650" t="s">
        <v>1641</v>
      </c>
      <c r="E249" s="650" t="s">
        <v>3213</v>
      </c>
      <c r="F249" s="653"/>
      <c r="G249" s="653"/>
      <c r="H249" s="666">
        <v>0</v>
      </c>
      <c r="I249" s="653">
        <v>2</v>
      </c>
      <c r="J249" s="653">
        <v>233.6</v>
      </c>
      <c r="K249" s="666">
        <v>1</v>
      </c>
      <c r="L249" s="653">
        <v>2</v>
      </c>
      <c r="M249" s="654">
        <v>233.6</v>
      </c>
    </row>
    <row r="250" spans="1:13" ht="14.4" customHeight="1" x14ac:dyDescent="0.3">
      <c r="A250" s="649" t="s">
        <v>3399</v>
      </c>
      <c r="B250" s="650" t="s">
        <v>3220</v>
      </c>
      <c r="C250" s="650" t="s">
        <v>1644</v>
      </c>
      <c r="D250" s="650" t="s">
        <v>1645</v>
      </c>
      <c r="E250" s="650" t="s">
        <v>3221</v>
      </c>
      <c r="F250" s="653"/>
      <c r="G250" s="653"/>
      <c r="H250" s="666">
        <v>0</v>
      </c>
      <c r="I250" s="653">
        <v>2</v>
      </c>
      <c r="J250" s="653">
        <v>139.72</v>
      </c>
      <c r="K250" s="666">
        <v>1</v>
      </c>
      <c r="L250" s="653">
        <v>2</v>
      </c>
      <c r="M250" s="654">
        <v>139.72</v>
      </c>
    </row>
    <row r="251" spans="1:13" ht="14.4" customHeight="1" x14ac:dyDescent="0.3">
      <c r="A251" s="649" t="s">
        <v>3399</v>
      </c>
      <c r="B251" s="650" t="s">
        <v>3296</v>
      </c>
      <c r="C251" s="650" t="s">
        <v>2392</v>
      </c>
      <c r="D251" s="650" t="s">
        <v>2393</v>
      </c>
      <c r="E251" s="650" t="s">
        <v>3209</v>
      </c>
      <c r="F251" s="653"/>
      <c r="G251" s="653"/>
      <c r="H251" s="666">
        <v>0</v>
      </c>
      <c r="I251" s="653">
        <v>16</v>
      </c>
      <c r="J251" s="653">
        <v>1117.76</v>
      </c>
      <c r="K251" s="666">
        <v>1</v>
      </c>
      <c r="L251" s="653">
        <v>16</v>
      </c>
      <c r="M251" s="654">
        <v>1117.76</v>
      </c>
    </row>
    <row r="252" spans="1:13" ht="14.4" customHeight="1" x14ac:dyDescent="0.3">
      <c r="A252" s="649" t="s">
        <v>3399</v>
      </c>
      <c r="B252" s="650" t="s">
        <v>3225</v>
      </c>
      <c r="C252" s="650" t="s">
        <v>1690</v>
      </c>
      <c r="D252" s="650" t="s">
        <v>1691</v>
      </c>
      <c r="E252" s="650" t="s">
        <v>3228</v>
      </c>
      <c r="F252" s="653"/>
      <c r="G252" s="653"/>
      <c r="H252" s="666">
        <v>0</v>
      </c>
      <c r="I252" s="653">
        <v>6</v>
      </c>
      <c r="J252" s="653">
        <v>18763.14</v>
      </c>
      <c r="K252" s="666">
        <v>1</v>
      </c>
      <c r="L252" s="653">
        <v>6</v>
      </c>
      <c r="M252" s="654">
        <v>18763.14</v>
      </c>
    </row>
    <row r="253" spans="1:13" ht="14.4" customHeight="1" x14ac:dyDescent="0.3">
      <c r="A253" s="649" t="s">
        <v>3399</v>
      </c>
      <c r="B253" s="650" t="s">
        <v>3233</v>
      </c>
      <c r="C253" s="650" t="s">
        <v>1296</v>
      </c>
      <c r="D253" s="650" t="s">
        <v>1297</v>
      </c>
      <c r="E253" s="650" t="s">
        <v>3234</v>
      </c>
      <c r="F253" s="653"/>
      <c r="G253" s="653"/>
      <c r="H253" s="666">
        <v>0</v>
      </c>
      <c r="I253" s="653">
        <v>3</v>
      </c>
      <c r="J253" s="653">
        <v>289.89</v>
      </c>
      <c r="K253" s="666">
        <v>1</v>
      </c>
      <c r="L253" s="653">
        <v>3</v>
      </c>
      <c r="M253" s="654">
        <v>289.89</v>
      </c>
    </row>
    <row r="254" spans="1:13" ht="14.4" customHeight="1" x14ac:dyDescent="0.3">
      <c r="A254" s="649" t="s">
        <v>3399</v>
      </c>
      <c r="B254" s="650" t="s">
        <v>3238</v>
      </c>
      <c r="C254" s="650" t="s">
        <v>4875</v>
      </c>
      <c r="D254" s="650" t="s">
        <v>4876</v>
      </c>
      <c r="E254" s="650" t="s">
        <v>4877</v>
      </c>
      <c r="F254" s="653">
        <v>4</v>
      </c>
      <c r="G254" s="653">
        <v>182.44</v>
      </c>
      <c r="H254" s="666">
        <v>1</v>
      </c>
      <c r="I254" s="653"/>
      <c r="J254" s="653"/>
      <c r="K254" s="666">
        <v>0</v>
      </c>
      <c r="L254" s="653">
        <v>4</v>
      </c>
      <c r="M254" s="654">
        <v>182.44</v>
      </c>
    </row>
    <row r="255" spans="1:13" ht="14.4" customHeight="1" x14ac:dyDescent="0.3">
      <c r="A255" s="649" t="s">
        <v>3399</v>
      </c>
      <c r="B255" s="650" t="s">
        <v>5260</v>
      </c>
      <c r="C255" s="650" t="s">
        <v>4864</v>
      </c>
      <c r="D255" s="650" t="s">
        <v>4865</v>
      </c>
      <c r="E255" s="650" t="s">
        <v>4866</v>
      </c>
      <c r="F255" s="653"/>
      <c r="G255" s="653"/>
      <c r="H255" s="666">
        <v>0</v>
      </c>
      <c r="I255" s="653">
        <v>1</v>
      </c>
      <c r="J255" s="653">
        <v>1866.4</v>
      </c>
      <c r="K255" s="666">
        <v>1</v>
      </c>
      <c r="L255" s="653">
        <v>1</v>
      </c>
      <c r="M255" s="654">
        <v>1866.4</v>
      </c>
    </row>
    <row r="256" spans="1:13" ht="14.4" customHeight="1" x14ac:dyDescent="0.3">
      <c r="A256" s="649" t="s">
        <v>3399</v>
      </c>
      <c r="B256" s="650" t="s">
        <v>3333</v>
      </c>
      <c r="C256" s="650" t="s">
        <v>3584</v>
      </c>
      <c r="D256" s="650" t="s">
        <v>2702</v>
      </c>
      <c r="E256" s="650" t="s">
        <v>3585</v>
      </c>
      <c r="F256" s="653"/>
      <c r="G256" s="653"/>
      <c r="H256" s="666"/>
      <c r="I256" s="653">
        <v>1</v>
      </c>
      <c r="J256" s="653">
        <v>0</v>
      </c>
      <c r="K256" s="666"/>
      <c r="L256" s="653">
        <v>1</v>
      </c>
      <c r="M256" s="654">
        <v>0</v>
      </c>
    </row>
    <row r="257" spans="1:13" ht="14.4" customHeight="1" x14ac:dyDescent="0.3">
      <c r="A257" s="649" t="s">
        <v>3399</v>
      </c>
      <c r="B257" s="650" t="s">
        <v>3333</v>
      </c>
      <c r="C257" s="650" t="s">
        <v>4309</v>
      </c>
      <c r="D257" s="650" t="s">
        <v>2702</v>
      </c>
      <c r="E257" s="650" t="s">
        <v>4183</v>
      </c>
      <c r="F257" s="653"/>
      <c r="G257" s="653"/>
      <c r="H257" s="666">
        <v>0</v>
      </c>
      <c r="I257" s="653">
        <v>1</v>
      </c>
      <c r="J257" s="653">
        <v>413.22</v>
      </c>
      <c r="K257" s="666">
        <v>1</v>
      </c>
      <c r="L257" s="653">
        <v>1</v>
      </c>
      <c r="M257" s="654">
        <v>413.22</v>
      </c>
    </row>
    <row r="258" spans="1:13" ht="14.4" customHeight="1" x14ac:dyDescent="0.3">
      <c r="A258" s="649" t="s">
        <v>3399</v>
      </c>
      <c r="B258" s="650" t="s">
        <v>3230</v>
      </c>
      <c r="C258" s="650" t="s">
        <v>1697</v>
      </c>
      <c r="D258" s="650" t="s">
        <v>1698</v>
      </c>
      <c r="E258" s="650" t="s">
        <v>3231</v>
      </c>
      <c r="F258" s="653"/>
      <c r="G258" s="653"/>
      <c r="H258" s="666">
        <v>0</v>
      </c>
      <c r="I258" s="653">
        <v>2</v>
      </c>
      <c r="J258" s="653">
        <v>31841.58</v>
      </c>
      <c r="K258" s="666">
        <v>1</v>
      </c>
      <c r="L258" s="653">
        <v>2</v>
      </c>
      <c r="M258" s="654">
        <v>31841.58</v>
      </c>
    </row>
    <row r="259" spans="1:13" ht="14.4" customHeight="1" x14ac:dyDescent="0.3">
      <c r="A259" s="649" t="s">
        <v>3400</v>
      </c>
      <c r="B259" s="650" t="s">
        <v>3150</v>
      </c>
      <c r="C259" s="650" t="s">
        <v>1461</v>
      </c>
      <c r="D259" s="650" t="s">
        <v>1462</v>
      </c>
      <c r="E259" s="650" t="s">
        <v>1463</v>
      </c>
      <c r="F259" s="653"/>
      <c r="G259" s="653"/>
      <c r="H259" s="666">
        <v>0</v>
      </c>
      <c r="I259" s="653">
        <v>1</v>
      </c>
      <c r="J259" s="653">
        <v>140.03</v>
      </c>
      <c r="K259" s="666">
        <v>1</v>
      </c>
      <c r="L259" s="653">
        <v>1</v>
      </c>
      <c r="M259" s="654">
        <v>140.03</v>
      </c>
    </row>
    <row r="260" spans="1:13" ht="14.4" customHeight="1" x14ac:dyDescent="0.3">
      <c r="A260" s="649" t="s">
        <v>3400</v>
      </c>
      <c r="B260" s="650" t="s">
        <v>3161</v>
      </c>
      <c r="C260" s="650" t="s">
        <v>1318</v>
      </c>
      <c r="D260" s="650" t="s">
        <v>1319</v>
      </c>
      <c r="E260" s="650" t="s">
        <v>1320</v>
      </c>
      <c r="F260" s="653"/>
      <c r="G260" s="653"/>
      <c r="H260" s="666">
        <v>0</v>
      </c>
      <c r="I260" s="653">
        <v>2</v>
      </c>
      <c r="J260" s="653">
        <v>1875.86</v>
      </c>
      <c r="K260" s="666">
        <v>1</v>
      </c>
      <c r="L260" s="653">
        <v>2</v>
      </c>
      <c r="M260" s="654">
        <v>1875.86</v>
      </c>
    </row>
    <row r="261" spans="1:13" ht="14.4" customHeight="1" x14ac:dyDescent="0.3">
      <c r="A261" s="649" t="s">
        <v>3400</v>
      </c>
      <c r="B261" s="650" t="s">
        <v>3198</v>
      </c>
      <c r="C261" s="650" t="s">
        <v>3600</v>
      </c>
      <c r="D261" s="650" t="s">
        <v>3601</v>
      </c>
      <c r="E261" s="650" t="s">
        <v>3199</v>
      </c>
      <c r="F261" s="653"/>
      <c r="G261" s="653"/>
      <c r="H261" s="666">
        <v>0</v>
      </c>
      <c r="I261" s="653">
        <v>1</v>
      </c>
      <c r="J261" s="653">
        <v>41.55</v>
      </c>
      <c r="K261" s="666">
        <v>1</v>
      </c>
      <c r="L261" s="653">
        <v>1</v>
      </c>
      <c r="M261" s="654">
        <v>41.55</v>
      </c>
    </row>
    <row r="262" spans="1:13" ht="14.4" customHeight="1" x14ac:dyDescent="0.3">
      <c r="A262" s="649" t="s">
        <v>3400</v>
      </c>
      <c r="B262" s="650" t="s">
        <v>3233</v>
      </c>
      <c r="C262" s="650" t="s">
        <v>1296</v>
      </c>
      <c r="D262" s="650" t="s">
        <v>1297</v>
      </c>
      <c r="E262" s="650" t="s">
        <v>3234</v>
      </c>
      <c r="F262" s="653"/>
      <c r="G262" s="653"/>
      <c r="H262" s="666">
        <v>0</v>
      </c>
      <c r="I262" s="653">
        <v>1</v>
      </c>
      <c r="J262" s="653">
        <v>96.63</v>
      </c>
      <c r="K262" s="666">
        <v>1</v>
      </c>
      <c r="L262" s="653">
        <v>1</v>
      </c>
      <c r="M262" s="654">
        <v>96.63</v>
      </c>
    </row>
    <row r="263" spans="1:13" ht="14.4" customHeight="1" x14ac:dyDescent="0.3">
      <c r="A263" s="649" t="s">
        <v>3400</v>
      </c>
      <c r="B263" s="650" t="s">
        <v>3246</v>
      </c>
      <c r="C263" s="650" t="s">
        <v>1451</v>
      </c>
      <c r="D263" s="650" t="s">
        <v>1312</v>
      </c>
      <c r="E263" s="650" t="s">
        <v>3247</v>
      </c>
      <c r="F263" s="653"/>
      <c r="G263" s="653"/>
      <c r="H263" s="666">
        <v>0</v>
      </c>
      <c r="I263" s="653">
        <v>1</v>
      </c>
      <c r="J263" s="653">
        <v>216.16</v>
      </c>
      <c r="K263" s="666">
        <v>1</v>
      </c>
      <c r="L263" s="653">
        <v>1</v>
      </c>
      <c r="M263" s="654">
        <v>216.16</v>
      </c>
    </row>
    <row r="264" spans="1:13" ht="14.4" customHeight="1" x14ac:dyDescent="0.3">
      <c r="A264" s="649" t="s">
        <v>3400</v>
      </c>
      <c r="B264" s="650" t="s">
        <v>3256</v>
      </c>
      <c r="C264" s="650" t="s">
        <v>3602</v>
      </c>
      <c r="D264" s="650" t="s">
        <v>3603</v>
      </c>
      <c r="E264" s="650" t="s">
        <v>3604</v>
      </c>
      <c r="F264" s="653"/>
      <c r="G264" s="653"/>
      <c r="H264" s="666">
        <v>0</v>
      </c>
      <c r="I264" s="653">
        <v>10</v>
      </c>
      <c r="J264" s="653">
        <v>848.9</v>
      </c>
      <c r="K264" s="666">
        <v>1</v>
      </c>
      <c r="L264" s="653">
        <v>10</v>
      </c>
      <c r="M264" s="654">
        <v>848.9</v>
      </c>
    </row>
    <row r="265" spans="1:13" ht="14.4" customHeight="1" x14ac:dyDescent="0.3">
      <c r="A265" s="649" t="s">
        <v>3401</v>
      </c>
      <c r="B265" s="650" t="s">
        <v>3150</v>
      </c>
      <c r="C265" s="650" t="s">
        <v>1461</v>
      </c>
      <c r="D265" s="650" t="s">
        <v>1462</v>
      </c>
      <c r="E265" s="650" t="s">
        <v>1463</v>
      </c>
      <c r="F265" s="653"/>
      <c r="G265" s="653"/>
      <c r="H265" s="666">
        <v>0</v>
      </c>
      <c r="I265" s="653">
        <v>4</v>
      </c>
      <c r="J265" s="653">
        <v>560.12</v>
      </c>
      <c r="K265" s="666">
        <v>1</v>
      </c>
      <c r="L265" s="653">
        <v>4</v>
      </c>
      <c r="M265" s="654">
        <v>560.12</v>
      </c>
    </row>
    <row r="266" spans="1:13" ht="14.4" customHeight="1" x14ac:dyDescent="0.3">
      <c r="A266" s="649" t="s">
        <v>3401</v>
      </c>
      <c r="B266" s="650" t="s">
        <v>3161</v>
      </c>
      <c r="C266" s="650" t="s">
        <v>1318</v>
      </c>
      <c r="D266" s="650" t="s">
        <v>1319</v>
      </c>
      <c r="E266" s="650" t="s">
        <v>1320</v>
      </c>
      <c r="F266" s="653"/>
      <c r="G266" s="653"/>
      <c r="H266" s="666">
        <v>0</v>
      </c>
      <c r="I266" s="653">
        <v>1</v>
      </c>
      <c r="J266" s="653">
        <v>937.93</v>
      </c>
      <c r="K266" s="666">
        <v>1</v>
      </c>
      <c r="L266" s="653">
        <v>1</v>
      </c>
      <c r="M266" s="654">
        <v>937.93</v>
      </c>
    </row>
    <row r="267" spans="1:13" ht="14.4" customHeight="1" x14ac:dyDescent="0.3">
      <c r="A267" s="649" t="s">
        <v>3401</v>
      </c>
      <c r="B267" s="650" t="s">
        <v>3161</v>
      </c>
      <c r="C267" s="650" t="s">
        <v>1325</v>
      </c>
      <c r="D267" s="650" t="s">
        <v>1319</v>
      </c>
      <c r="E267" s="650" t="s">
        <v>1326</v>
      </c>
      <c r="F267" s="653"/>
      <c r="G267" s="653"/>
      <c r="H267" s="666">
        <v>0</v>
      </c>
      <c r="I267" s="653">
        <v>1</v>
      </c>
      <c r="J267" s="653">
        <v>1458.07</v>
      </c>
      <c r="K267" s="666">
        <v>1</v>
      </c>
      <c r="L267" s="653">
        <v>1</v>
      </c>
      <c r="M267" s="654">
        <v>1458.07</v>
      </c>
    </row>
    <row r="268" spans="1:13" ht="14.4" customHeight="1" x14ac:dyDescent="0.3">
      <c r="A268" s="649" t="s">
        <v>3401</v>
      </c>
      <c r="B268" s="650" t="s">
        <v>3287</v>
      </c>
      <c r="C268" s="650" t="s">
        <v>2221</v>
      </c>
      <c r="D268" s="650" t="s">
        <v>2222</v>
      </c>
      <c r="E268" s="650" t="s">
        <v>3289</v>
      </c>
      <c r="F268" s="653"/>
      <c r="G268" s="653"/>
      <c r="H268" s="666">
        <v>0</v>
      </c>
      <c r="I268" s="653">
        <v>4</v>
      </c>
      <c r="J268" s="653">
        <v>347.04</v>
      </c>
      <c r="K268" s="666">
        <v>1</v>
      </c>
      <c r="L268" s="653">
        <v>4</v>
      </c>
      <c r="M268" s="654">
        <v>347.04</v>
      </c>
    </row>
    <row r="269" spans="1:13" ht="14.4" customHeight="1" x14ac:dyDescent="0.3">
      <c r="A269" s="649" t="s">
        <v>3401</v>
      </c>
      <c r="B269" s="650" t="s">
        <v>3202</v>
      </c>
      <c r="C269" s="650" t="s">
        <v>4688</v>
      </c>
      <c r="D269" s="650" t="s">
        <v>4689</v>
      </c>
      <c r="E269" s="650" t="s">
        <v>3204</v>
      </c>
      <c r="F269" s="653">
        <v>12</v>
      </c>
      <c r="G269" s="653">
        <v>2941.02</v>
      </c>
      <c r="H269" s="666">
        <v>1</v>
      </c>
      <c r="I269" s="653"/>
      <c r="J269" s="653"/>
      <c r="K269" s="666">
        <v>0</v>
      </c>
      <c r="L269" s="653">
        <v>12</v>
      </c>
      <c r="M269" s="654">
        <v>2941.02</v>
      </c>
    </row>
    <row r="270" spans="1:13" ht="14.4" customHeight="1" x14ac:dyDescent="0.3">
      <c r="A270" s="649" t="s">
        <v>3401</v>
      </c>
      <c r="B270" s="650" t="s">
        <v>3202</v>
      </c>
      <c r="C270" s="650" t="s">
        <v>1544</v>
      </c>
      <c r="D270" s="650" t="s">
        <v>3203</v>
      </c>
      <c r="E270" s="650" t="s">
        <v>3204</v>
      </c>
      <c r="F270" s="653"/>
      <c r="G270" s="653"/>
      <c r="H270" s="666">
        <v>0</v>
      </c>
      <c r="I270" s="653">
        <v>7</v>
      </c>
      <c r="J270" s="653">
        <v>1274.47</v>
      </c>
      <c r="K270" s="666">
        <v>1</v>
      </c>
      <c r="L270" s="653">
        <v>7</v>
      </c>
      <c r="M270" s="654">
        <v>1274.47</v>
      </c>
    </row>
    <row r="271" spans="1:13" ht="14.4" customHeight="1" x14ac:dyDescent="0.3">
      <c r="A271" s="649" t="s">
        <v>3401</v>
      </c>
      <c r="B271" s="650" t="s">
        <v>3202</v>
      </c>
      <c r="C271" s="650" t="s">
        <v>2376</v>
      </c>
      <c r="D271" s="650" t="s">
        <v>3290</v>
      </c>
      <c r="E271" s="650" t="s">
        <v>3291</v>
      </c>
      <c r="F271" s="653"/>
      <c r="G271" s="653"/>
      <c r="H271" s="666">
        <v>0</v>
      </c>
      <c r="I271" s="653">
        <v>1</v>
      </c>
      <c r="J271" s="653">
        <v>151.61000000000001</v>
      </c>
      <c r="K271" s="666">
        <v>1</v>
      </c>
      <c r="L271" s="653">
        <v>1</v>
      </c>
      <c r="M271" s="654">
        <v>151.61000000000001</v>
      </c>
    </row>
    <row r="272" spans="1:13" ht="14.4" customHeight="1" x14ac:dyDescent="0.3">
      <c r="A272" s="649" t="s">
        <v>3401</v>
      </c>
      <c r="B272" s="650" t="s">
        <v>5252</v>
      </c>
      <c r="C272" s="650" t="s">
        <v>4907</v>
      </c>
      <c r="D272" s="650" t="s">
        <v>4908</v>
      </c>
      <c r="E272" s="650" t="s">
        <v>4213</v>
      </c>
      <c r="F272" s="653">
        <v>2</v>
      </c>
      <c r="G272" s="653">
        <v>444.5</v>
      </c>
      <c r="H272" s="666">
        <v>1</v>
      </c>
      <c r="I272" s="653"/>
      <c r="J272" s="653"/>
      <c r="K272" s="666">
        <v>0</v>
      </c>
      <c r="L272" s="653">
        <v>2</v>
      </c>
      <c r="M272" s="654">
        <v>444.5</v>
      </c>
    </row>
    <row r="273" spans="1:13" ht="14.4" customHeight="1" x14ac:dyDescent="0.3">
      <c r="A273" s="649" t="s">
        <v>3401</v>
      </c>
      <c r="B273" s="650" t="s">
        <v>5252</v>
      </c>
      <c r="C273" s="650" t="s">
        <v>4909</v>
      </c>
      <c r="D273" s="650" t="s">
        <v>4910</v>
      </c>
      <c r="E273" s="650" t="s">
        <v>4911</v>
      </c>
      <c r="F273" s="653">
        <v>2</v>
      </c>
      <c r="G273" s="653">
        <v>296.32</v>
      </c>
      <c r="H273" s="666">
        <v>1</v>
      </c>
      <c r="I273" s="653"/>
      <c r="J273" s="653"/>
      <c r="K273" s="666">
        <v>0</v>
      </c>
      <c r="L273" s="653">
        <v>2</v>
      </c>
      <c r="M273" s="654">
        <v>296.32</v>
      </c>
    </row>
    <row r="274" spans="1:13" ht="14.4" customHeight="1" x14ac:dyDescent="0.3">
      <c r="A274" s="649" t="s">
        <v>3401</v>
      </c>
      <c r="B274" s="650" t="s">
        <v>3216</v>
      </c>
      <c r="C274" s="650" t="s">
        <v>4920</v>
      </c>
      <c r="D274" s="650" t="s">
        <v>1660</v>
      </c>
      <c r="E274" s="650" t="s">
        <v>1661</v>
      </c>
      <c r="F274" s="653">
        <v>2</v>
      </c>
      <c r="G274" s="653">
        <v>308.02</v>
      </c>
      <c r="H274" s="666">
        <v>1</v>
      </c>
      <c r="I274" s="653"/>
      <c r="J274" s="653"/>
      <c r="K274" s="666">
        <v>0</v>
      </c>
      <c r="L274" s="653">
        <v>2</v>
      </c>
      <c r="M274" s="654">
        <v>308.02</v>
      </c>
    </row>
    <row r="275" spans="1:13" ht="14.4" customHeight="1" x14ac:dyDescent="0.3">
      <c r="A275" s="649" t="s">
        <v>3401</v>
      </c>
      <c r="B275" s="650" t="s">
        <v>3238</v>
      </c>
      <c r="C275" s="650" t="s">
        <v>4943</v>
      </c>
      <c r="D275" s="650" t="s">
        <v>4944</v>
      </c>
      <c r="E275" s="650" t="s">
        <v>3298</v>
      </c>
      <c r="F275" s="653">
        <v>1</v>
      </c>
      <c r="G275" s="653">
        <v>0</v>
      </c>
      <c r="H275" s="666"/>
      <c r="I275" s="653"/>
      <c r="J275" s="653"/>
      <c r="K275" s="666"/>
      <c r="L275" s="653">
        <v>1</v>
      </c>
      <c r="M275" s="654">
        <v>0</v>
      </c>
    </row>
    <row r="276" spans="1:13" ht="14.4" customHeight="1" x14ac:dyDescent="0.3">
      <c r="A276" s="649" t="s">
        <v>3401</v>
      </c>
      <c r="B276" s="650" t="s">
        <v>3238</v>
      </c>
      <c r="C276" s="650" t="s">
        <v>4945</v>
      </c>
      <c r="D276" s="650" t="s">
        <v>4946</v>
      </c>
      <c r="E276" s="650" t="s">
        <v>3275</v>
      </c>
      <c r="F276" s="653">
        <v>1</v>
      </c>
      <c r="G276" s="653">
        <v>0</v>
      </c>
      <c r="H276" s="666"/>
      <c r="I276" s="653"/>
      <c r="J276" s="653"/>
      <c r="K276" s="666"/>
      <c r="L276" s="653">
        <v>1</v>
      </c>
      <c r="M276" s="654">
        <v>0</v>
      </c>
    </row>
    <row r="277" spans="1:13" ht="14.4" customHeight="1" x14ac:dyDescent="0.3">
      <c r="A277" s="649" t="s">
        <v>3401</v>
      </c>
      <c r="B277" s="650" t="s">
        <v>3303</v>
      </c>
      <c r="C277" s="650" t="s">
        <v>4608</v>
      </c>
      <c r="D277" s="650" t="s">
        <v>4609</v>
      </c>
      <c r="E277" s="650" t="s">
        <v>3305</v>
      </c>
      <c r="F277" s="653">
        <v>2</v>
      </c>
      <c r="G277" s="653">
        <v>10.74</v>
      </c>
      <c r="H277" s="666">
        <v>1</v>
      </c>
      <c r="I277" s="653"/>
      <c r="J277" s="653"/>
      <c r="K277" s="666">
        <v>0</v>
      </c>
      <c r="L277" s="653">
        <v>2</v>
      </c>
      <c r="M277" s="654">
        <v>10.74</v>
      </c>
    </row>
    <row r="278" spans="1:13" ht="14.4" customHeight="1" x14ac:dyDescent="0.3">
      <c r="A278" s="649" t="s">
        <v>3401</v>
      </c>
      <c r="B278" s="650" t="s">
        <v>3333</v>
      </c>
      <c r="C278" s="650" t="s">
        <v>4927</v>
      </c>
      <c r="D278" s="650" t="s">
        <v>4928</v>
      </c>
      <c r="E278" s="650" t="s">
        <v>3662</v>
      </c>
      <c r="F278" s="653">
        <v>4</v>
      </c>
      <c r="G278" s="653">
        <v>855.22</v>
      </c>
      <c r="H278" s="666">
        <v>1</v>
      </c>
      <c r="I278" s="653"/>
      <c r="J278" s="653"/>
      <c r="K278" s="666">
        <v>0</v>
      </c>
      <c r="L278" s="653">
        <v>4</v>
      </c>
      <c r="M278" s="654">
        <v>855.22</v>
      </c>
    </row>
    <row r="279" spans="1:13" ht="14.4" customHeight="1" x14ac:dyDescent="0.3">
      <c r="A279" s="649" t="s">
        <v>3411</v>
      </c>
      <c r="B279" s="650" t="s">
        <v>3149</v>
      </c>
      <c r="C279" s="650" t="s">
        <v>4668</v>
      </c>
      <c r="D279" s="650" t="s">
        <v>1283</v>
      </c>
      <c r="E279" s="650" t="s">
        <v>4669</v>
      </c>
      <c r="F279" s="653"/>
      <c r="G279" s="653"/>
      <c r="H279" s="666">
        <v>0</v>
      </c>
      <c r="I279" s="653">
        <v>1</v>
      </c>
      <c r="J279" s="653">
        <v>48.98</v>
      </c>
      <c r="K279" s="666">
        <v>1</v>
      </c>
      <c r="L279" s="653">
        <v>1</v>
      </c>
      <c r="M279" s="654">
        <v>48.98</v>
      </c>
    </row>
    <row r="280" spans="1:13" ht="14.4" customHeight="1" x14ac:dyDescent="0.3">
      <c r="A280" s="649" t="s">
        <v>3411</v>
      </c>
      <c r="B280" s="650" t="s">
        <v>3150</v>
      </c>
      <c r="C280" s="650" t="s">
        <v>1461</v>
      </c>
      <c r="D280" s="650" t="s">
        <v>1462</v>
      </c>
      <c r="E280" s="650" t="s">
        <v>1463</v>
      </c>
      <c r="F280" s="653"/>
      <c r="G280" s="653"/>
      <c r="H280" s="666">
        <v>0</v>
      </c>
      <c r="I280" s="653">
        <v>3</v>
      </c>
      <c r="J280" s="653">
        <v>420.09000000000003</v>
      </c>
      <c r="K280" s="666">
        <v>1</v>
      </c>
      <c r="L280" s="653">
        <v>3</v>
      </c>
      <c r="M280" s="654">
        <v>420.09000000000003</v>
      </c>
    </row>
    <row r="281" spans="1:13" ht="14.4" customHeight="1" x14ac:dyDescent="0.3">
      <c r="A281" s="649" t="s">
        <v>3411</v>
      </c>
      <c r="B281" s="650" t="s">
        <v>3157</v>
      </c>
      <c r="C281" s="650" t="s">
        <v>1391</v>
      </c>
      <c r="D281" s="650" t="s">
        <v>3160</v>
      </c>
      <c r="E281" s="650" t="s">
        <v>962</v>
      </c>
      <c r="F281" s="653"/>
      <c r="G281" s="653"/>
      <c r="H281" s="666">
        <v>0</v>
      </c>
      <c r="I281" s="653">
        <v>1</v>
      </c>
      <c r="J281" s="653">
        <v>193.14</v>
      </c>
      <c r="K281" s="666">
        <v>1</v>
      </c>
      <c r="L281" s="653">
        <v>1</v>
      </c>
      <c r="M281" s="654">
        <v>193.14</v>
      </c>
    </row>
    <row r="282" spans="1:13" ht="14.4" customHeight="1" x14ac:dyDescent="0.3">
      <c r="A282" s="649" t="s">
        <v>3411</v>
      </c>
      <c r="B282" s="650" t="s">
        <v>3161</v>
      </c>
      <c r="C282" s="650" t="s">
        <v>1448</v>
      </c>
      <c r="D282" s="650" t="s">
        <v>1319</v>
      </c>
      <c r="E282" s="650" t="s">
        <v>1449</v>
      </c>
      <c r="F282" s="653"/>
      <c r="G282" s="653"/>
      <c r="H282" s="666">
        <v>0</v>
      </c>
      <c r="I282" s="653">
        <v>3</v>
      </c>
      <c r="J282" s="653">
        <v>1875.87</v>
      </c>
      <c r="K282" s="666">
        <v>1</v>
      </c>
      <c r="L282" s="653">
        <v>3</v>
      </c>
      <c r="M282" s="654">
        <v>1875.87</v>
      </c>
    </row>
    <row r="283" spans="1:13" ht="14.4" customHeight="1" x14ac:dyDescent="0.3">
      <c r="A283" s="649" t="s">
        <v>3411</v>
      </c>
      <c r="B283" s="650" t="s">
        <v>3161</v>
      </c>
      <c r="C283" s="650" t="s">
        <v>1318</v>
      </c>
      <c r="D283" s="650" t="s">
        <v>1319</v>
      </c>
      <c r="E283" s="650" t="s">
        <v>1320</v>
      </c>
      <c r="F283" s="653"/>
      <c r="G283" s="653"/>
      <c r="H283" s="666">
        <v>0</v>
      </c>
      <c r="I283" s="653">
        <v>1</v>
      </c>
      <c r="J283" s="653">
        <v>937.93</v>
      </c>
      <c r="K283" s="666">
        <v>1</v>
      </c>
      <c r="L283" s="653">
        <v>1</v>
      </c>
      <c r="M283" s="654">
        <v>937.93</v>
      </c>
    </row>
    <row r="284" spans="1:13" ht="14.4" customHeight="1" x14ac:dyDescent="0.3">
      <c r="A284" s="649" t="s">
        <v>3411</v>
      </c>
      <c r="B284" s="650" t="s">
        <v>3161</v>
      </c>
      <c r="C284" s="650" t="s">
        <v>1322</v>
      </c>
      <c r="D284" s="650" t="s">
        <v>1319</v>
      </c>
      <c r="E284" s="650" t="s">
        <v>1323</v>
      </c>
      <c r="F284" s="653"/>
      <c r="G284" s="653"/>
      <c r="H284" s="666">
        <v>0</v>
      </c>
      <c r="I284" s="653">
        <v>2</v>
      </c>
      <c r="J284" s="653">
        <v>2332.94</v>
      </c>
      <c r="K284" s="666">
        <v>1</v>
      </c>
      <c r="L284" s="653">
        <v>2</v>
      </c>
      <c r="M284" s="654">
        <v>2332.94</v>
      </c>
    </row>
    <row r="285" spans="1:13" ht="14.4" customHeight="1" x14ac:dyDescent="0.3">
      <c r="A285" s="649" t="s">
        <v>3411</v>
      </c>
      <c r="B285" s="650" t="s">
        <v>3161</v>
      </c>
      <c r="C285" s="650" t="s">
        <v>1325</v>
      </c>
      <c r="D285" s="650" t="s">
        <v>1319</v>
      </c>
      <c r="E285" s="650" t="s">
        <v>1326</v>
      </c>
      <c r="F285" s="653"/>
      <c r="G285" s="653"/>
      <c r="H285" s="666">
        <v>0</v>
      </c>
      <c r="I285" s="653">
        <v>1</v>
      </c>
      <c r="J285" s="653">
        <v>1458.07</v>
      </c>
      <c r="K285" s="666">
        <v>1</v>
      </c>
      <c r="L285" s="653">
        <v>1</v>
      </c>
      <c r="M285" s="654">
        <v>1458.07</v>
      </c>
    </row>
    <row r="286" spans="1:13" ht="14.4" customHeight="1" x14ac:dyDescent="0.3">
      <c r="A286" s="649" t="s">
        <v>3411</v>
      </c>
      <c r="B286" s="650" t="s">
        <v>3161</v>
      </c>
      <c r="C286" s="650" t="s">
        <v>3617</v>
      </c>
      <c r="D286" s="650" t="s">
        <v>1319</v>
      </c>
      <c r="E286" s="650" t="s">
        <v>3618</v>
      </c>
      <c r="F286" s="653">
        <v>1</v>
      </c>
      <c r="G286" s="653">
        <v>0</v>
      </c>
      <c r="H286" s="666"/>
      <c r="I286" s="653"/>
      <c r="J286" s="653"/>
      <c r="K286" s="666"/>
      <c r="L286" s="653">
        <v>1</v>
      </c>
      <c r="M286" s="654">
        <v>0</v>
      </c>
    </row>
    <row r="287" spans="1:13" ht="14.4" customHeight="1" x14ac:dyDescent="0.3">
      <c r="A287" s="649" t="s">
        <v>3411</v>
      </c>
      <c r="B287" s="650" t="s">
        <v>3161</v>
      </c>
      <c r="C287" s="650" t="s">
        <v>2246</v>
      </c>
      <c r="D287" s="650" t="s">
        <v>2243</v>
      </c>
      <c r="E287" s="650" t="s">
        <v>1323</v>
      </c>
      <c r="F287" s="653"/>
      <c r="G287" s="653"/>
      <c r="H287" s="666">
        <v>0</v>
      </c>
      <c r="I287" s="653">
        <v>1</v>
      </c>
      <c r="J287" s="653">
        <v>2332.92</v>
      </c>
      <c r="K287" s="666">
        <v>1</v>
      </c>
      <c r="L287" s="653">
        <v>1</v>
      </c>
      <c r="M287" s="654">
        <v>2332.92</v>
      </c>
    </row>
    <row r="288" spans="1:13" ht="14.4" customHeight="1" x14ac:dyDescent="0.3">
      <c r="A288" s="649" t="s">
        <v>3411</v>
      </c>
      <c r="B288" s="650" t="s">
        <v>3202</v>
      </c>
      <c r="C288" s="650" t="s">
        <v>1544</v>
      </c>
      <c r="D288" s="650" t="s">
        <v>3203</v>
      </c>
      <c r="E288" s="650" t="s">
        <v>3204</v>
      </c>
      <c r="F288" s="653"/>
      <c r="G288" s="653"/>
      <c r="H288" s="666">
        <v>0</v>
      </c>
      <c r="I288" s="653">
        <v>13</v>
      </c>
      <c r="J288" s="653">
        <v>2921.4300000000003</v>
      </c>
      <c r="K288" s="666">
        <v>1</v>
      </c>
      <c r="L288" s="653">
        <v>13</v>
      </c>
      <c r="M288" s="654">
        <v>2921.4300000000003</v>
      </c>
    </row>
    <row r="289" spans="1:13" ht="14.4" customHeight="1" x14ac:dyDescent="0.3">
      <c r="A289" s="649" t="s">
        <v>3411</v>
      </c>
      <c r="B289" s="650" t="s">
        <v>3202</v>
      </c>
      <c r="C289" s="650" t="s">
        <v>2376</v>
      </c>
      <c r="D289" s="650" t="s">
        <v>3290</v>
      </c>
      <c r="E289" s="650" t="s">
        <v>3291</v>
      </c>
      <c r="F289" s="653"/>
      <c r="G289" s="653"/>
      <c r="H289" s="666">
        <v>0</v>
      </c>
      <c r="I289" s="653">
        <v>3</v>
      </c>
      <c r="J289" s="653">
        <v>636.53</v>
      </c>
      <c r="K289" s="666">
        <v>1</v>
      </c>
      <c r="L289" s="653">
        <v>3</v>
      </c>
      <c r="M289" s="654">
        <v>636.53</v>
      </c>
    </row>
    <row r="290" spans="1:13" ht="14.4" customHeight="1" x14ac:dyDescent="0.3">
      <c r="A290" s="649" t="s">
        <v>3411</v>
      </c>
      <c r="B290" s="650" t="s">
        <v>3208</v>
      </c>
      <c r="C290" s="650" t="s">
        <v>1636</v>
      </c>
      <c r="D290" s="650" t="s">
        <v>1637</v>
      </c>
      <c r="E290" s="650" t="s">
        <v>3209</v>
      </c>
      <c r="F290" s="653"/>
      <c r="G290" s="653"/>
      <c r="H290" s="666">
        <v>0</v>
      </c>
      <c r="I290" s="653">
        <v>1</v>
      </c>
      <c r="J290" s="653">
        <v>184.22</v>
      </c>
      <c r="K290" s="666">
        <v>1</v>
      </c>
      <c r="L290" s="653">
        <v>1</v>
      </c>
      <c r="M290" s="654">
        <v>184.22</v>
      </c>
    </row>
    <row r="291" spans="1:13" ht="14.4" customHeight="1" x14ac:dyDescent="0.3">
      <c r="A291" s="649" t="s">
        <v>3411</v>
      </c>
      <c r="B291" s="650" t="s">
        <v>3233</v>
      </c>
      <c r="C291" s="650" t="s">
        <v>3772</v>
      </c>
      <c r="D291" s="650" t="s">
        <v>3770</v>
      </c>
      <c r="E291" s="650" t="s">
        <v>3773</v>
      </c>
      <c r="F291" s="653">
        <v>2</v>
      </c>
      <c r="G291" s="653">
        <v>119.1</v>
      </c>
      <c r="H291" s="666">
        <v>1</v>
      </c>
      <c r="I291" s="653"/>
      <c r="J291" s="653"/>
      <c r="K291" s="666">
        <v>0</v>
      </c>
      <c r="L291" s="653">
        <v>2</v>
      </c>
      <c r="M291" s="654">
        <v>119.1</v>
      </c>
    </row>
    <row r="292" spans="1:13" ht="14.4" customHeight="1" x14ac:dyDescent="0.3">
      <c r="A292" s="649" t="s">
        <v>3411</v>
      </c>
      <c r="B292" s="650" t="s">
        <v>3303</v>
      </c>
      <c r="C292" s="650" t="s">
        <v>3734</v>
      </c>
      <c r="D292" s="650" t="s">
        <v>3735</v>
      </c>
      <c r="E292" s="650" t="s">
        <v>3347</v>
      </c>
      <c r="F292" s="653">
        <v>1</v>
      </c>
      <c r="G292" s="653">
        <v>10.73</v>
      </c>
      <c r="H292" s="666">
        <v>1</v>
      </c>
      <c r="I292" s="653"/>
      <c r="J292" s="653"/>
      <c r="K292" s="666">
        <v>0</v>
      </c>
      <c r="L292" s="653">
        <v>1</v>
      </c>
      <c r="M292" s="654">
        <v>10.73</v>
      </c>
    </row>
    <row r="293" spans="1:13" ht="14.4" customHeight="1" x14ac:dyDescent="0.3">
      <c r="A293" s="649" t="s">
        <v>3411</v>
      </c>
      <c r="B293" s="650" t="s">
        <v>3254</v>
      </c>
      <c r="C293" s="650" t="s">
        <v>4229</v>
      </c>
      <c r="D293" s="650" t="s">
        <v>4230</v>
      </c>
      <c r="E293" s="650" t="s">
        <v>4231</v>
      </c>
      <c r="F293" s="653"/>
      <c r="G293" s="653"/>
      <c r="H293" s="666">
        <v>0</v>
      </c>
      <c r="I293" s="653">
        <v>4</v>
      </c>
      <c r="J293" s="653">
        <v>379.2</v>
      </c>
      <c r="K293" s="666">
        <v>1</v>
      </c>
      <c r="L293" s="653">
        <v>4</v>
      </c>
      <c r="M293" s="654">
        <v>379.2</v>
      </c>
    </row>
    <row r="294" spans="1:13" ht="14.4" customHeight="1" x14ac:dyDescent="0.3">
      <c r="A294" s="649" t="s">
        <v>3412</v>
      </c>
      <c r="B294" s="650" t="s">
        <v>3161</v>
      </c>
      <c r="C294" s="650" t="s">
        <v>1448</v>
      </c>
      <c r="D294" s="650" t="s">
        <v>1319</v>
      </c>
      <c r="E294" s="650" t="s">
        <v>1449</v>
      </c>
      <c r="F294" s="653"/>
      <c r="G294" s="653"/>
      <c r="H294" s="666">
        <v>0</v>
      </c>
      <c r="I294" s="653">
        <v>3</v>
      </c>
      <c r="J294" s="653">
        <v>1875.87</v>
      </c>
      <c r="K294" s="666">
        <v>1</v>
      </c>
      <c r="L294" s="653">
        <v>3</v>
      </c>
      <c r="M294" s="654">
        <v>1875.87</v>
      </c>
    </row>
    <row r="295" spans="1:13" ht="14.4" customHeight="1" x14ac:dyDescent="0.3">
      <c r="A295" s="649" t="s">
        <v>3412</v>
      </c>
      <c r="B295" s="650" t="s">
        <v>3161</v>
      </c>
      <c r="C295" s="650" t="s">
        <v>3586</v>
      </c>
      <c r="D295" s="650" t="s">
        <v>1319</v>
      </c>
      <c r="E295" s="650" t="s">
        <v>3587</v>
      </c>
      <c r="F295" s="653"/>
      <c r="G295" s="653"/>
      <c r="H295" s="666">
        <v>0</v>
      </c>
      <c r="I295" s="653">
        <v>1</v>
      </c>
      <c r="J295" s="653">
        <v>187.59</v>
      </c>
      <c r="K295" s="666">
        <v>1</v>
      </c>
      <c r="L295" s="653">
        <v>1</v>
      </c>
      <c r="M295" s="654">
        <v>187.59</v>
      </c>
    </row>
    <row r="296" spans="1:13" ht="14.4" customHeight="1" x14ac:dyDescent="0.3">
      <c r="A296" s="649" t="s">
        <v>3412</v>
      </c>
      <c r="B296" s="650" t="s">
        <v>3161</v>
      </c>
      <c r="C296" s="650" t="s">
        <v>1318</v>
      </c>
      <c r="D296" s="650" t="s">
        <v>1319</v>
      </c>
      <c r="E296" s="650" t="s">
        <v>1320</v>
      </c>
      <c r="F296" s="653"/>
      <c r="G296" s="653"/>
      <c r="H296" s="666">
        <v>0</v>
      </c>
      <c r="I296" s="653">
        <v>1</v>
      </c>
      <c r="J296" s="653">
        <v>937.93</v>
      </c>
      <c r="K296" s="666">
        <v>1</v>
      </c>
      <c r="L296" s="653">
        <v>1</v>
      </c>
      <c r="M296" s="654">
        <v>937.93</v>
      </c>
    </row>
    <row r="297" spans="1:13" ht="14.4" customHeight="1" x14ac:dyDescent="0.3">
      <c r="A297" s="649" t="s">
        <v>3412</v>
      </c>
      <c r="B297" s="650" t="s">
        <v>3202</v>
      </c>
      <c r="C297" s="650" t="s">
        <v>1544</v>
      </c>
      <c r="D297" s="650" t="s">
        <v>3203</v>
      </c>
      <c r="E297" s="650" t="s">
        <v>3204</v>
      </c>
      <c r="F297" s="653"/>
      <c r="G297" s="653"/>
      <c r="H297" s="666">
        <v>0</v>
      </c>
      <c r="I297" s="653">
        <v>6</v>
      </c>
      <c r="J297" s="653">
        <v>1999.8600000000001</v>
      </c>
      <c r="K297" s="666">
        <v>1</v>
      </c>
      <c r="L297" s="653">
        <v>6</v>
      </c>
      <c r="M297" s="654">
        <v>1999.8600000000001</v>
      </c>
    </row>
    <row r="298" spans="1:13" ht="14.4" customHeight="1" x14ac:dyDescent="0.3">
      <c r="A298" s="649" t="s">
        <v>3412</v>
      </c>
      <c r="B298" s="650" t="s">
        <v>3202</v>
      </c>
      <c r="C298" s="650" t="s">
        <v>2376</v>
      </c>
      <c r="D298" s="650" t="s">
        <v>3290</v>
      </c>
      <c r="E298" s="650" t="s">
        <v>3291</v>
      </c>
      <c r="F298" s="653"/>
      <c r="G298" s="653"/>
      <c r="H298" s="666">
        <v>0</v>
      </c>
      <c r="I298" s="653">
        <v>1</v>
      </c>
      <c r="J298" s="653">
        <v>151.61000000000001</v>
      </c>
      <c r="K298" s="666">
        <v>1</v>
      </c>
      <c r="L298" s="653">
        <v>1</v>
      </c>
      <c r="M298" s="654">
        <v>151.61000000000001</v>
      </c>
    </row>
    <row r="299" spans="1:13" ht="14.4" customHeight="1" x14ac:dyDescent="0.3">
      <c r="A299" s="649" t="s">
        <v>3412</v>
      </c>
      <c r="B299" s="650" t="s">
        <v>3208</v>
      </c>
      <c r="C299" s="650" t="s">
        <v>1636</v>
      </c>
      <c r="D299" s="650" t="s">
        <v>1637</v>
      </c>
      <c r="E299" s="650" t="s">
        <v>3209</v>
      </c>
      <c r="F299" s="653"/>
      <c r="G299" s="653"/>
      <c r="H299" s="666">
        <v>0</v>
      </c>
      <c r="I299" s="653">
        <v>1</v>
      </c>
      <c r="J299" s="653">
        <v>184.22</v>
      </c>
      <c r="K299" s="666">
        <v>1</v>
      </c>
      <c r="L299" s="653">
        <v>1</v>
      </c>
      <c r="M299" s="654">
        <v>184.22</v>
      </c>
    </row>
    <row r="300" spans="1:13" ht="14.4" customHeight="1" x14ac:dyDescent="0.3">
      <c r="A300" s="649" t="s">
        <v>3412</v>
      </c>
      <c r="B300" s="650" t="s">
        <v>3238</v>
      </c>
      <c r="C300" s="650" t="s">
        <v>1372</v>
      </c>
      <c r="D300" s="650" t="s">
        <v>1373</v>
      </c>
      <c r="E300" s="650" t="s">
        <v>3239</v>
      </c>
      <c r="F300" s="653"/>
      <c r="G300" s="653"/>
      <c r="H300" s="666">
        <v>0</v>
      </c>
      <c r="I300" s="653">
        <v>1</v>
      </c>
      <c r="J300" s="653">
        <v>98.23</v>
      </c>
      <c r="K300" s="666">
        <v>1</v>
      </c>
      <c r="L300" s="653">
        <v>1</v>
      </c>
      <c r="M300" s="654">
        <v>98.23</v>
      </c>
    </row>
    <row r="301" spans="1:13" ht="14.4" customHeight="1" x14ac:dyDescent="0.3">
      <c r="A301" s="649" t="s">
        <v>3412</v>
      </c>
      <c r="B301" s="650" t="s">
        <v>3243</v>
      </c>
      <c r="C301" s="650" t="s">
        <v>5223</v>
      </c>
      <c r="D301" s="650" t="s">
        <v>3244</v>
      </c>
      <c r="E301" s="650" t="s">
        <v>5224</v>
      </c>
      <c r="F301" s="653"/>
      <c r="G301" s="653"/>
      <c r="H301" s="666">
        <v>0</v>
      </c>
      <c r="I301" s="653">
        <v>1</v>
      </c>
      <c r="J301" s="653">
        <v>887.05</v>
      </c>
      <c r="K301" s="666">
        <v>1</v>
      </c>
      <c r="L301" s="653">
        <v>1</v>
      </c>
      <c r="M301" s="654">
        <v>887.05</v>
      </c>
    </row>
    <row r="302" spans="1:13" ht="14.4" customHeight="1" x14ac:dyDescent="0.3">
      <c r="A302" s="649" t="s">
        <v>3402</v>
      </c>
      <c r="B302" s="650" t="s">
        <v>3256</v>
      </c>
      <c r="C302" s="650" t="s">
        <v>2739</v>
      </c>
      <c r="D302" s="650" t="s">
        <v>3335</v>
      </c>
      <c r="E302" s="650" t="s">
        <v>2342</v>
      </c>
      <c r="F302" s="653"/>
      <c r="G302" s="653"/>
      <c r="H302" s="666">
        <v>0</v>
      </c>
      <c r="I302" s="653">
        <v>80</v>
      </c>
      <c r="J302" s="653">
        <v>2106.3999999999996</v>
      </c>
      <c r="K302" s="666">
        <v>1</v>
      </c>
      <c r="L302" s="653">
        <v>80</v>
      </c>
      <c r="M302" s="654">
        <v>2106.3999999999996</v>
      </c>
    </row>
    <row r="303" spans="1:13" ht="14.4" customHeight="1" x14ac:dyDescent="0.3">
      <c r="A303" s="649" t="s">
        <v>3404</v>
      </c>
      <c r="B303" s="650" t="s">
        <v>3150</v>
      </c>
      <c r="C303" s="650" t="s">
        <v>2254</v>
      </c>
      <c r="D303" s="650" t="s">
        <v>1462</v>
      </c>
      <c r="E303" s="650" t="s">
        <v>2255</v>
      </c>
      <c r="F303" s="653"/>
      <c r="G303" s="653"/>
      <c r="H303" s="666">
        <v>0</v>
      </c>
      <c r="I303" s="653">
        <v>1</v>
      </c>
      <c r="J303" s="653">
        <v>56.01</v>
      </c>
      <c r="K303" s="666">
        <v>1</v>
      </c>
      <c r="L303" s="653">
        <v>1</v>
      </c>
      <c r="M303" s="654">
        <v>56.01</v>
      </c>
    </row>
    <row r="304" spans="1:13" ht="14.4" customHeight="1" x14ac:dyDescent="0.3">
      <c r="A304" s="649" t="s">
        <v>3404</v>
      </c>
      <c r="B304" s="650" t="s">
        <v>3161</v>
      </c>
      <c r="C304" s="650" t="s">
        <v>1448</v>
      </c>
      <c r="D304" s="650" t="s">
        <v>1319</v>
      </c>
      <c r="E304" s="650" t="s">
        <v>1449</v>
      </c>
      <c r="F304" s="653"/>
      <c r="G304" s="653"/>
      <c r="H304" s="666">
        <v>0</v>
      </c>
      <c r="I304" s="653">
        <v>1</v>
      </c>
      <c r="J304" s="653">
        <v>625.29</v>
      </c>
      <c r="K304" s="666">
        <v>1</v>
      </c>
      <c r="L304" s="653">
        <v>1</v>
      </c>
      <c r="M304" s="654">
        <v>625.29</v>
      </c>
    </row>
    <row r="305" spans="1:13" ht="14.4" customHeight="1" x14ac:dyDescent="0.3">
      <c r="A305" s="649" t="s">
        <v>3404</v>
      </c>
      <c r="B305" s="650" t="s">
        <v>3202</v>
      </c>
      <c r="C305" s="650" t="s">
        <v>1544</v>
      </c>
      <c r="D305" s="650" t="s">
        <v>3203</v>
      </c>
      <c r="E305" s="650" t="s">
        <v>3204</v>
      </c>
      <c r="F305" s="653"/>
      <c r="G305" s="653"/>
      <c r="H305" s="666">
        <v>0</v>
      </c>
      <c r="I305" s="653">
        <v>5</v>
      </c>
      <c r="J305" s="653">
        <v>784.30000000000007</v>
      </c>
      <c r="K305" s="666">
        <v>1</v>
      </c>
      <c r="L305" s="653">
        <v>5</v>
      </c>
      <c r="M305" s="654">
        <v>784.30000000000007</v>
      </c>
    </row>
    <row r="306" spans="1:13" ht="14.4" customHeight="1" x14ac:dyDescent="0.3">
      <c r="A306" s="649" t="s">
        <v>3404</v>
      </c>
      <c r="B306" s="650" t="s">
        <v>3202</v>
      </c>
      <c r="C306" s="650" t="s">
        <v>2376</v>
      </c>
      <c r="D306" s="650" t="s">
        <v>3290</v>
      </c>
      <c r="E306" s="650" t="s">
        <v>3291</v>
      </c>
      <c r="F306" s="653"/>
      <c r="G306" s="653"/>
      <c r="H306" s="666">
        <v>0</v>
      </c>
      <c r="I306" s="653">
        <v>1</v>
      </c>
      <c r="J306" s="653">
        <v>333.31</v>
      </c>
      <c r="K306" s="666">
        <v>1</v>
      </c>
      <c r="L306" s="653">
        <v>1</v>
      </c>
      <c r="M306" s="654">
        <v>333.31</v>
      </c>
    </row>
    <row r="307" spans="1:13" ht="14.4" customHeight="1" x14ac:dyDescent="0.3">
      <c r="A307" s="649" t="s">
        <v>3404</v>
      </c>
      <c r="B307" s="650" t="s">
        <v>3208</v>
      </c>
      <c r="C307" s="650" t="s">
        <v>1636</v>
      </c>
      <c r="D307" s="650" t="s">
        <v>1637</v>
      </c>
      <c r="E307" s="650" t="s">
        <v>3209</v>
      </c>
      <c r="F307" s="653"/>
      <c r="G307" s="653"/>
      <c r="H307" s="666">
        <v>0</v>
      </c>
      <c r="I307" s="653">
        <v>1</v>
      </c>
      <c r="J307" s="653">
        <v>184.22</v>
      </c>
      <c r="K307" s="666">
        <v>1</v>
      </c>
      <c r="L307" s="653">
        <v>1</v>
      </c>
      <c r="M307" s="654">
        <v>184.22</v>
      </c>
    </row>
    <row r="308" spans="1:13" ht="14.4" customHeight="1" x14ac:dyDescent="0.3">
      <c r="A308" s="649" t="s">
        <v>3404</v>
      </c>
      <c r="B308" s="650" t="s">
        <v>3212</v>
      </c>
      <c r="C308" s="650" t="s">
        <v>4966</v>
      </c>
      <c r="D308" s="650" t="s">
        <v>3215</v>
      </c>
      <c r="E308" s="650" t="s">
        <v>4967</v>
      </c>
      <c r="F308" s="653"/>
      <c r="G308" s="653"/>
      <c r="H308" s="666">
        <v>0</v>
      </c>
      <c r="I308" s="653">
        <v>2</v>
      </c>
      <c r="J308" s="653">
        <v>175.2</v>
      </c>
      <c r="K308" s="666">
        <v>1</v>
      </c>
      <c r="L308" s="653">
        <v>2</v>
      </c>
      <c r="M308" s="654">
        <v>175.2</v>
      </c>
    </row>
    <row r="309" spans="1:13" ht="14.4" customHeight="1" x14ac:dyDescent="0.3">
      <c r="A309" s="649" t="s">
        <v>3404</v>
      </c>
      <c r="B309" s="650" t="s">
        <v>3296</v>
      </c>
      <c r="C309" s="650" t="s">
        <v>2392</v>
      </c>
      <c r="D309" s="650" t="s">
        <v>2393</v>
      </c>
      <c r="E309" s="650" t="s">
        <v>3209</v>
      </c>
      <c r="F309" s="653"/>
      <c r="G309" s="653"/>
      <c r="H309" s="666">
        <v>0</v>
      </c>
      <c r="I309" s="653">
        <v>1</v>
      </c>
      <c r="J309" s="653">
        <v>69.86</v>
      </c>
      <c r="K309" s="666">
        <v>1</v>
      </c>
      <c r="L309" s="653">
        <v>1</v>
      </c>
      <c r="M309" s="654">
        <v>69.86</v>
      </c>
    </row>
    <row r="310" spans="1:13" ht="14.4" customHeight="1" x14ac:dyDescent="0.3">
      <c r="A310" s="649" t="s">
        <v>3404</v>
      </c>
      <c r="B310" s="650" t="s">
        <v>3254</v>
      </c>
      <c r="C310" s="650" t="s">
        <v>4229</v>
      </c>
      <c r="D310" s="650" t="s">
        <v>4230</v>
      </c>
      <c r="E310" s="650" t="s">
        <v>4231</v>
      </c>
      <c r="F310" s="653"/>
      <c r="G310" s="653"/>
      <c r="H310" s="666">
        <v>0</v>
      </c>
      <c r="I310" s="653">
        <v>2</v>
      </c>
      <c r="J310" s="653">
        <v>189.6</v>
      </c>
      <c r="K310" s="666">
        <v>1</v>
      </c>
      <c r="L310" s="653">
        <v>2</v>
      </c>
      <c r="M310" s="654">
        <v>189.6</v>
      </c>
    </row>
    <row r="311" spans="1:13" ht="14.4" customHeight="1" x14ac:dyDescent="0.3">
      <c r="A311" s="649" t="s">
        <v>3405</v>
      </c>
      <c r="B311" s="650" t="s">
        <v>3149</v>
      </c>
      <c r="C311" s="650" t="s">
        <v>1282</v>
      </c>
      <c r="D311" s="650" t="s">
        <v>1283</v>
      </c>
      <c r="E311" s="650" t="s">
        <v>1284</v>
      </c>
      <c r="F311" s="653"/>
      <c r="G311" s="653"/>
      <c r="H311" s="666">
        <v>0</v>
      </c>
      <c r="I311" s="653">
        <v>2</v>
      </c>
      <c r="J311" s="653">
        <v>349.88</v>
      </c>
      <c r="K311" s="666">
        <v>1</v>
      </c>
      <c r="L311" s="653">
        <v>2</v>
      </c>
      <c r="M311" s="654">
        <v>349.88</v>
      </c>
    </row>
    <row r="312" spans="1:13" ht="14.4" customHeight="1" x14ac:dyDescent="0.3">
      <c r="A312" s="649" t="s">
        <v>3405</v>
      </c>
      <c r="B312" s="650" t="s">
        <v>3149</v>
      </c>
      <c r="C312" s="650" t="s">
        <v>5145</v>
      </c>
      <c r="D312" s="650" t="s">
        <v>1283</v>
      </c>
      <c r="E312" s="650" t="s">
        <v>5146</v>
      </c>
      <c r="F312" s="653"/>
      <c r="G312" s="653"/>
      <c r="H312" s="666"/>
      <c r="I312" s="653">
        <v>2</v>
      </c>
      <c r="J312" s="653">
        <v>0</v>
      </c>
      <c r="K312" s="666"/>
      <c r="L312" s="653">
        <v>2</v>
      </c>
      <c r="M312" s="654">
        <v>0</v>
      </c>
    </row>
    <row r="313" spans="1:13" ht="14.4" customHeight="1" x14ac:dyDescent="0.3">
      <c r="A313" s="649" t="s">
        <v>3405</v>
      </c>
      <c r="B313" s="650" t="s">
        <v>3265</v>
      </c>
      <c r="C313" s="650" t="s">
        <v>5185</v>
      </c>
      <c r="D313" s="650" t="s">
        <v>5186</v>
      </c>
      <c r="E313" s="650" t="s">
        <v>5187</v>
      </c>
      <c r="F313" s="653">
        <v>2</v>
      </c>
      <c r="G313" s="653">
        <v>1399.5</v>
      </c>
      <c r="H313" s="666">
        <v>1</v>
      </c>
      <c r="I313" s="653"/>
      <c r="J313" s="653"/>
      <c r="K313" s="666">
        <v>0</v>
      </c>
      <c r="L313" s="653">
        <v>2</v>
      </c>
      <c r="M313" s="654">
        <v>1399.5</v>
      </c>
    </row>
    <row r="314" spans="1:13" ht="14.4" customHeight="1" x14ac:dyDescent="0.3">
      <c r="A314" s="649" t="s">
        <v>3405</v>
      </c>
      <c r="B314" s="650" t="s">
        <v>3150</v>
      </c>
      <c r="C314" s="650" t="s">
        <v>1461</v>
      </c>
      <c r="D314" s="650" t="s">
        <v>1462</v>
      </c>
      <c r="E314" s="650" t="s">
        <v>1463</v>
      </c>
      <c r="F314" s="653"/>
      <c r="G314" s="653"/>
      <c r="H314" s="666">
        <v>0</v>
      </c>
      <c r="I314" s="653">
        <v>38</v>
      </c>
      <c r="J314" s="653">
        <v>5321.1399999999994</v>
      </c>
      <c r="K314" s="666">
        <v>1</v>
      </c>
      <c r="L314" s="653">
        <v>38</v>
      </c>
      <c r="M314" s="654">
        <v>5321.1399999999994</v>
      </c>
    </row>
    <row r="315" spans="1:13" ht="14.4" customHeight="1" x14ac:dyDescent="0.3">
      <c r="A315" s="649" t="s">
        <v>3405</v>
      </c>
      <c r="B315" s="650" t="s">
        <v>3150</v>
      </c>
      <c r="C315" s="650" t="s">
        <v>4252</v>
      </c>
      <c r="D315" s="650" t="s">
        <v>4253</v>
      </c>
      <c r="E315" s="650" t="s">
        <v>4254</v>
      </c>
      <c r="F315" s="653">
        <v>2</v>
      </c>
      <c r="G315" s="653">
        <v>280.06</v>
      </c>
      <c r="H315" s="666">
        <v>1</v>
      </c>
      <c r="I315" s="653"/>
      <c r="J315" s="653"/>
      <c r="K315" s="666">
        <v>0</v>
      </c>
      <c r="L315" s="653">
        <v>2</v>
      </c>
      <c r="M315" s="654">
        <v>280.06</v>
      </c>
    </row>
    <row r="316" spans="1:13" ht="14.4" customHeight="1" x14ac:dyDescent="0.3">
      <c r="A316" s="649" t="s">
        <v>3405</v>
      </c>
      <c r="B316" s="650" t="s">
        <v>3151</v>
      </c>
      <c r="C316" s="650" t="s">
        <v>1340</v>
      </c>
      <c r="D316" s="650" t="s">
        <v>1341</v>
      </c>
      <c r="E316" s="650" t="s">
        <v>1342</v>
      </c>
      <c r="F316" s="653"/>
      <c r="G316" s="653"/>
      <c r="H316" s="666"/>
      <c r="I316" s="653">
        <v>1</v>
      </c>
      <c r="J316" s="653">
        <v>0</v>
      </c>
      <c r="K316" s="666"/>
      <c r="L316" s="653">
        <v>1</v>
      </c>
      <c r="M316" s="654">
        <v>0</v>
      </c>
    </row>
    <row r="317" spans="1:13" ht="14.4" customHeight="1" x14ac:dyDescent="0.3">
      <c r="A317" s="649" t="s">
        <v>3405</v>
      </c>
      <c r="B317" s="650" t="s">
        <v>3161</v>
      </c>
      <c r="C317" s="650" t="s">
        <v>1322</v>
      </c>
      <c r="D317" s="650" t="s">
        <v>1319</v>
      </c>
      <c r="E317" s="650" t="s">
        <v>1323</v>
      </c>
      <c r="F317" s="653"/>
      <c r="G317" s="653"/>
      <c r="H317" s="666">
        <v>0</v>
      </c>
      <c r="I317" s="653">
        <v>2</v>
      </c>
      <c r="J317" s="653">
        <v>2332.94</v>
      </c>
      <c r="K317" s="666">
        <v>1</v>
      </c>
      <c r="L317" s="653">
        <v>2</v>
      </c>
      <c r="M317" s="654">
        <v>2332.94</v>
      </c>
    </row>
    <row r="318" spans="1:13" ht="14.4" customHeight="1" x14ac:dyDescent="0.3">
      <c r="A318" s="649" t="s">
        <v>3405</v>
      </c>
      <c r="B318" s="650" t="s">
        <v>3161</v>
      </c>
      <c r="C318" s="650" t="s">
        <v>1325</v>
      </c>
      <c r="D318" s="650" t="s">
        <v>1319</v>
      </c>
      <c r="E318" s="650" t="s">
        <v>1326</v>
      </c>
      <c r="F318" s="653"/>
      <c r="G318" s="653"/>
      <c r="H318" s="666">
        <v>0</v>
      </c>
      <c r="I318" s="653">
        <v>1</v>
      </c>
      <c r="J318" s="653">
        <v>1458.07</v>
      </c>
      <c r="K318" s="666">
        <v>1</v>
      </c>
      <c r="L318" s="653">
        <v>1</v>
      </c>
      <c r="M318" s="654">
        <v>1458.07</v>
      </c>
    </row>
    <row r="319" spans="1:13" ht="14.4" customHeight="1" x14ac:dyDescent="0.3">
      <c r="A319" s="649" t="s">
        <v>3405</v>
      </c>
      <c r="B319" s="650" t="s">
        <v>3161</v>
      </c>
      <c r="C319" s="650" t="s">
        <v>2249</v>
      </c>
      <c r="D319" s="650" t="s">
        <v>2243</v>
      </c>
      <c r="E319" s="650" t="s">
        <v>1326</v>
      </c>
      <c r="F319" s="653"/>
      <c r="G319" s="653"/>
      <c r="H319" s="666">
        <v>0</v>
      </c>
      <c r="I319" s="653">
        <v>1</v>
      </c>
      <c r="J319" s="653">
        <v>2916.16</v>
      </c>
      <c r="K319" s="666">
        <v>1</v>
      </c>
      <c r="L319" s="653">
        <v>1</v>
      </c>
      <c r="M319" s="654">
        <v>2916.16</v>
      </c>
    </row>
    <row r="320" spans="1:13" ht="14.4" customHeight="1" x14ac:dyDescent="0.3">
      <c r="A320" s="649" t="s">
        <v>3405</v>
      </c>
      <c r="B320" s="650" t="s">
        <v>5252</v>
      </c>
      <c r="C320" s="650" t="s">
        <v>4211</v>
      </c>
      <c r="D320" s="650" t="s">
        <v>4212</v>
      </c>
      <c r="E320" s="650" t="s">
        <v>4213</v>
      </c>
      <c r="F320" s="653"/>
      <c r="G320" s="653"/>
      <c r="H320" s="666">
        <v>0</v>
      </c>
      <c r="I320" s="653">
        <v>2</v>
      </c>
      <c r="J320" s="653">
        <v>444.5</v>
      </c>
      <c r="K320" s="666">
        <v>1</v>
      </c>
      <c r="L320" s="653">
        <v>2</v>
      </c>
      <c r="M320" s="654">
        <v>444.5</v>
      </c>
    </row>
    <row r="321" spans="1:13" ht="14.4" customHeight="1" x14ac:dyDescent="0.3">
      <c r="A321" s="649" t="s">
        <v>3405</v>
      </c>
      <c r="B321" s="650" t="s">
        <v>3233</v>
      </c>
      <c r="C321" s="650" t="s">
        <v>3772</v>
      </c>
      <c r="D321" s="650" t="s">
        <v>3770</v>
      </c>
      <c r="E321" s="650" t="s">
        <v>3773</v>
      </c>
      <c r="F321" s="653">
        <v>2</v>
      </c>
      <c r="G321" s="653">
        <v>193.26</v>
      </c>
      <c r="H321" s="666">
        <v>1</v>
      </c>
      <c r="I321" s="653"/>
      <c r="J321" s="653"/>
      <c r="K321" s="666">
        <v>0</v>
      </c>
      <c r="L321" s="653">
        <v>2</v>
      </c>
      <c r="M321" s="654">
        <v>193.26</v>
      </c>
    </row>
    <row r="322" spans="1:13" ht="14.4" customHeight="1" x14ac:dyDescent="0.3">
      <c r="A322" s="649" t="s">
        <v>3406</v>
      </c>
      <c r="B322" s="650" t="s">
        <v>3149</v>
      </c>
      <c r="C322" s="650" t="s">
        <v>2225</v>
      </c>
      <c r="D322" s="650" t="s">
        <v>2226</v>
      </c>
      <c r="E322" s="650" t="s">
        <v>3260</v>
      </c>
      <c r="F322" s="653"/>
      <c r="G322" s="653"/>
      <c r="H322" s="666">
        <v>0</v>
      </c>
      <c r="I322" s="653">
        <v>3</v>
      </c>
      <c r="J322" s="653">
        <v>293.90999999999997</v>
      </c>
      <c r="K322" s="666">
        <v>1</v>
      </c>
      <c r="L322" s="653">
        <v>3</v>
      </c>
      <c r="M322" s="654">
        <v>293.90999999999997</v>
      </c>
    </row>
    <row r="323" spans="1:13" ht="14.4" customHeight="1" x14ac:dyDescent="0.3">
      <c r="A323" s="649" t="s">
        <v>3406</v>
      </c>
      <c r="B323" s="650" t="s">
        <v>3150</v>
      </c>
      <c r="C323" s="650" t="s">
        <v>1461</v>
      </c>
      <c r="D323" s="650" t="s">
        <v>1462</v>
      </c>
      <c r="E323" s="650" t="s">
        <v>1463</v>
      </c>
      <c r="F323" s="653"/>
      <c r="G323" s="653"/>
      <c r="H323" s="666">
        <v>0</v>
      </c>
      <c r="I323" s="653">
        <v>5</v>
      </c>
      <c r="J323" s="653">
        <v>700.15000000000009</v>
      </c>
      <c r="K323" s="666">
        <v>1</v>
      </c>
      <c r="L323" s="653">
        <v>5</v>
      </c>
      <c r="M323" s="654">
        <v>700.15000000000009</v>
      </c>
    </row>
    <row r="324" spans="1:13" ht="14.4" customHeight="1" x14ac:dyDescent="0.3">
      <c r="A324" s="649" t="s">
        <v>3406</v>
      </c>
      <c r="B324" s="650" t="s">
        <v>3151</v>
      </c>
      <c r="C324" s="650" t="s">
        <v>1340</v>
      </c>
      <c r="D324" s="650" t="s">
        <v>1341</v>
      </c>
      <c r="E324" s="650" t="s">
        <v>1342</v>
      </c>
      <c r="F324" s="653"/>
      <c r="G324" s="653"/>
      <c r="H324" s="666"/>
      <c r="I324" s="653">
        <v>2</v>
      </c>
      <c r="J324" s="653">
        <v>0</v>
      </c>
      <c r="K324" s="666"/>
      <c r="L324" s="653">
        <v>2</v>
      </c>
      <c r="M324" s="654">
        <v>0</v>
      </c>
    </row>
    <row r="325" spans="1:13" ht="14.4" customHeight="1" x14ac:dyDescent="0.3">
      <c r="A325" s="649" t="s">
        <v>3406</v>
      </c>
      <c r="B325" s="650" t="s">
        <v>3153</v>
      </c>
      <c r="C325" s="650" t="s">
        <v>5002</v>
      </c>
      <c r="D325" s="650" t="s">
        <v>5003</v>
      </c>
      <c r="E325" s="650" t="s">
        <v>5004</v>
      </c>
      <c r="F325" s="653">
        <v>2</v>
      </c>
      <c r="G325" s="653">
        <v>106.32</v>
      </c>
      <c r="H325" s="666">
        <v>1</v>
      </c>
      <c r="I325" s="653"/>
      <c r="J325" s="653"/>
      <c r="K325" s="666">
        <v>0</v>
      </c>
      <c r="L325" s="653">
        <v>2</v>
      </c>
      <c r="M325" s="654">
        <v>106.32</v>
      </c>
    </row>
    <row r="326" spans="1:13" ht="14.4" customHeight="1" x14ac:dyDescent="0.3">
      <c r="A326" s="649" t="s">
        <v>3406</v>
      </c>
      <c r="B326" s="650" t="s">
        <v>3161</v>
      </c>
      <c r="C326" s="650" t="s">
        <v>1318</v>
      </c>
      <c r="D326" s="650" t="s">
        <v>1319</v>
      </c>
      <c r="E326" s="650" t="s">
        <v>1320</v>
      </c>
      <c r="F326" s="653"/>
      <c r="G326" s="653"/>
      <c r="H326" s="666">
        <v>0</v>
      </c>
      <c r="I326" s="653">
        <v>1</v>
      </c>
      <c r="J326" s="653">
        <v>937.93</v>
      </c>
      <c r="K326" s="666">
        <v>1</v>
      </c>
      <c r="L326" s="653">
        <v>1</v>
      </c>
      <c r="M326" s="654">
        <v>937.93</v>
      </c>
    </row>
    <row r="327" spans="1:13" ht="14.4" customHeight="1" x14ac:dyDescent="0.3">
      <c r="A327" s="649" t="s">
        <v>3406</v>
      </c>
      <c r="B327" s="650" t="s">
        <v>3270</v>
      </c>
      <c r="C327" s="650" t="s">
        <v>1706</v>
      </c>
      <c r="D327" s="650" t="s">
        <v>1707</v>
      </c>
      <c r="E327" s="650" t="s">
        <v>1708</v>
      </c>
      <c r="F327" s="653"/>
      <c r="G327" s="653"/>
      <c r="H327" s="666">
        <v>0</v>
      </c>
      <c r="I327" s="653">
        <v>3</v>
      </c>
      <c r="J327" s="653">
        <v>313.98</v>
      </c>
      <c r="K327" s="666">
        <v>1</v>
      </c>
      <c r="L327" s="653">
        <v>3</v>
      </c>
      <c r="M327" s="654">
        <v>313.98</v>
      </c>
    </row>
    <row r="328" spans="1:13" ht="14.4" customHeight="1" x14ac:dyDescent="0.3">
      <c r="A328" s="649" t="s">
        <v>3406</v>
      </c>
      <c r="B328" s="650" t="s">
        <v>3270</v>
      </c>
      <c r="C328" s="650" t="s">
        <v>4994</v>
      </c>
      <c r="D328" s="650" t="s">
        <v>4995</v>
      </c>
      <c r="E328" s="650" t="s">
        <v>1708</v>
      </c>
      <c r="F328" s="653">
        <v>3</v>
      </c>
      <c r="G328" s="653">
        <v>313.98</v>
      </c>
      <c r="H328" s="666">
        <v>1</v>
      </c>
      <c r="I328" s="653"/>
      <c r="J328" s="653"/>
      <c r="K328" s="666">
        <v>0</v>
      </c>
      <c r="L328" s="653">
        <v>3</v>
      </c>
      <c r="M328" s="654">
        <v>313.98</v>
      </c>
    </row>
    <row r="329" spans="1:13" ht="14.4" customHeight="1" x14ac:dyDescent="0.3">
      <c r="A329" s="649" t="s">
        <v>3406</v>
      </c>
      <c r="B329" s="650" t="s">
        <v>3173</v>
      </c>
      <c r="C329" s="650" t="s">
        <v>4833</v>
      </c>
      <c r="D329" s="650" t="s">
        <v>4834</v>
      </c>
      <c r="E329" s="650" t="s">
        <v>1436</v>
      </c>
      <c r="F329" s="653"/>
      <c r="G329" s="653"/>
      <c r="H329" s="666">
        <v>0</v>
      </c>
      <c r="I329" s="653">
        <v>3</v>
      </c>
      <c r="J329" s="653">
        <v>180.06</v>
      </c>
      <c r="K329" s="666">
        <v>1</v>
      </c>
      <c r="L329" s="653">
        <v>3</v>
      </c>
      <c r="M329" s="654">
        <v>180.06</v>
      </c>
    </row>
    <row r="330" spans="1:13" ht="14.4" customHeight="1" x14ac:dyDescent="0.3">
      <c r="A330" s="649" t="s">
        <v>3406</v>
      </c>
      <c r="B330" s="650" t="s">
        <v>3173</v>
      </c>
      <c r="C330" s="650" t="s">
        <v>4983</v>
      </c>
      <c r="D330" s="650" t="s">
        <v>4984</v>
      </c>
      <c r="E330" s="650" t="s">
        <v>1436</v>
      </c>
      <c r="F330" s="653">
        <v>3</v>
      </c>
      <c r="G330" s="653">
        <v>180.06</v>
      </c>
      <c r="H330" s="666">
        <v>1</v>
      </c>
      <c r="I330" s="653"/>
      <c r="J330" s="653"/>
      <c r="K330" s="666">
        <v>0</v>
      </c>
      <c r="L330" s="653">
        <v>3</v>
      </c>
      <c r="M330" s="654">
        <v>180.06</v>
      </c>
    </row>
    <row r="331" spans="1:13" ht="14.4" customHeight="1" x14ac:dyDescent="0.3">
      <c r="A331" s="649" t="s">
        <v>3406</v>
      </c>
      <c r="B331" s="650" t="s">
        <v>3282</v>
      </c>
      <c r="C331" s="650" t="s">
        <v>2279</v>
      </c>
      <c r="D331" s="650" t="s">
        <v>2280</v>
      </c>
      <c r="E331" s="650" t="s">
        <v>2281</v>
      </c>
      <c r="F331" s="653"/>
      <c r="G331" s="653"/>
      <c r="H331" s="666">
        <v>0</v>
      </c>
      <c r="I331" s="653">
        <v>3</v>
      </c>
      <c r="J331" s="653">
        <v>202.26</v>
      </c>
      <c r="K331" s="666">
        <v>1</v>
      </c>
      <c r="L331" s="653">
        <v>3</v>
      </c>
      <c r="M331" s="654">
        <v>202.26</v>
      </c>
    </row>
    <row r="332" spans="1:13" ht="14.4" customHeight="1" x14ac:dyDescent="0.3">
      <c r="A332" s="649" t="s">
        <v>3406</v>
      </c>
      <c r="B332" s="650" t="s">
        <v>3282</v>
      </c>
      <c r="C332" s="650" t="s">
        <v>5006</v>
      </c>
      <c r="D332" s="650" t="s">
        <v>2280</v>
      </c>
      <c r="E332" s="650" t="s">
        <v>5007</v>
      </c>
      <c r="F332" s="653"/>
      <c r="G332" s="653"/>
      <c r="H332" s="666">
        <v>0</v>
      </c>
      <c r="I332" s="653">
        <v>1</v>
      </c>
      <c r="J332" s="653">
        <v>168.21</v>
      </c>
      <c r="K332" s="666">
        <v>1</v>
      </c>
      <c r="L332" s="653">
        <v>1</v>
      </c>
      <c r="M332" s="654">
        <v>168.21</v>
      </c>
    </row>
    <row r="333" spans="1:13" ht="14.4" customHeight="1" x14ac:dyDescent="0.3">
      <c r="A333" s="649" t="s">
        <v>3406</v>
      </c>
      <c r="B333" s="650" t="s">
        <v>3186</v>
      </c>
      <c r="C333" s="650" t="s">
        <v>1384</v>
      </c>
      <c r="D333" s="650" t="s">
        <v>2696</v>
      </c>
      <c r="E333" s="650" t="s">
        <v>935</v>
      </c>
      <c r="F333" s="653"/>
      <c r="G333" s="653"/>
      <c r="H333" s="666">
        <v>0</v>
      </c>
      <c r="I333" s="653">
        <v>3</v>
      </c>
      <c r="J333" s="653">
        <v>391.77</v>
      </c>
      <c r="K333" s="666">
        <v>1</v>
      </c>
      <c r="L333" s="653">
        <v>3</v>
      </c>
      <c r="M333" s="654">
        <v>391.77</v>
      </c>
    </row>
    <row r="334" spans="1:13" ht="14.4" customHeight="1" x14ac:dyDescent="0.3">
      <c r="A334" s="649" t="s">
        <v>3406</v>
      </c>
      <c r="B334" s="650" t="s">
        <v>3186</v>
      </c>
      <c r="C334" s="650" t="s">
        <v>2695</v>
      </c>
      <c r="D334" s="650" t="s">
        <v>2696</v>
      </c>
      <c r="E334" s="650" t="s">
        <v>1163</v>
      </c>
      <c r="F334" s="653"/>
      <c r="G334" s="653"/>
      <c r="H334" s="666">
        <v>0</v>
      </c>
      <c r="I334" s="653">
        <v>1</v>
      </c>
      <c r="J334" s="653">
        <v>435.3</v>
      </c>
      <c r="K334" s="666">
        <v>1</v>
      </c>
      <c r="L334" s="653">
        <v>1</v>
      </c>
      <c r="M334" s="654">
        <v>435.3</v>
      </c>
    </row>
    <row r="335" spans="1:13" ht="14.4" customHeight="1" x14ac:dyDescent="0.3">
      <c r="A335" s="649" t="s">
        <v>3406</v>
      </c>
      <c r="B335" s="650" t="s">
        <v>3188</v>
      </c>
      <c r="C335" s="650" t="s">
        <v>1434</v>
      </c>
      <c r="D335" s="650" t="s">
        <v>1435</v>
      </c>
      <c r="E335" s="650" t="s">
        <v>1436</v>
      </c>
      <c r="F335" s="653"/>
      <c r="G335" s="653"/>
      <c r="H335" s="666">
        <v>0</v>
      </c>
      <c r="I335" s="653">
        <v>3</v>
      </c>
      <c r="J335" s="653">
        <v>391.77</v>
      </c>
      <c r="K335" s="666">
        <v>1</v>
      </c>
      <c r="L335" s="653">
        <v>3</v>
      </c>
      <c r="M335" s="654">
        <v>391.77</v>
      </c>
    </row>
    <row r="336" spans="1:13" ht="14.4" customHeight="1" x14ac:dyDescent="0.3">
      <c r="A336" s="649" t="s">
        <v>3406</v>
      </c>
      <c r="B336" s="650" t="s">
        <v>3188</v>
      </c>
      <c r="C336" s="650" t="s">
        <v>5008</v>
      </c>
      <c r="D336" s="650" t="s">
        <v>1435</v>
      </c>
      <c r="E336" s="650" t="s">
        <v>1436</v>
      </c>
      <c r="F336" s="653">
        <v>3</v>
      </c>
      <c r="G336" s="653">
        <v>391.77</v>
      </c>
      <c r="H336" s="666">
        <v>1</v>
      </c>
      <c r="I336" s="653"/>
      <c r="J336" s="653"/>
      <c r="K336" s="666">
        <v>0</v>
      </c>
      <c r="L336" s="653">
        <v>3</v>
      </c>
      <c r="M336" s="654">
        <v>391.77</v>
      </c>
    </row>
    <row r="337" spans="1:13" ht="14.4" customHeight="1" x14ac:dyDescent="0.3">
      <c r="A337" s="649" t="s">
        <v>3406</v>
      </c>
      <c r="B337" s="650" t="s">
        <v>3202</v>
      </c>
      <c r="C337" s="650" t="s">
        <v>1544</v>
      </c>
      <c r="D337" s="650" t="s">
        <v>3203</v>
      </c>
      <c r="E337" s="650" t="s">
        <v>3204</v>
      </c>
      <c r="F337" s="653"/>
      <c r="G337" s="653"/>
      <c r="H337" s="666">
        <v>0</v>
      </c>
      <c r="I337" s="653">
        <v>2</v>
      </c>
      <c r="J337" s="653">
        <v>313.72000000000003</v>
      </c>
      <c r="K337" s="666">
        <v>1</v>
      </c>
      <c r="L337" s="653">
        <v>2</v>
      </c>
      <c r="M337" s="654">
        <v>313.72000000000003</v>
      </c>
    </row>
    <row r="338" spans="1:13" ht="14.4" customHeight="1" x14ac:dyDescent="0.3">
      <c r="A338" s="649" t="s">
        <v>3406</v>
      </c>
      <c r="B338" s="650" t="s">
        <v>3233</v>
      </c>
      <c r="C338" s="650" t="s">
        <v>1296</v>
      </c>
      <c r="D338" s="650" t="s">
        <v>1297</v>
      </c>
      <c r="E338" s="650" t="s">
        <v>3234</v>
      </c>
      <c r="F338" s="653"/>
      <c r="G338" s="653"/>
      <c r="H338" s="666">
        <v>0</v>
      </c>
      <c r="I338" s="653">
        <v>4</v>
      </c>
      <c r="J338" s="653">
        <v>312.36</v>
      </c>
      <c r="K338" s="666">
        <v>1</v>
      </c>
      <c r="L338" s="653">
        <v>4</v>
      </c>
      <c r="M338" s="654">
        <v>312.36</v>
      </c>
    </row>
    <row r="339" spans="1:13" ht="14.4" customHeight="1" x14ac:dyDescent="0.3">
      <c r="A339" s="649" t="s">
        <v>3406</v>
      </c>
      <c r="B339" s="650" t="s">
        <v>3235</v>
      </c>
      <c r="C339" s="650" t="s">
        <v>4981</v>
      </c>
      <c r="D339" s="650" t="s">
        <v>4982</v>
      </c>
      <c r="E339" s="650" t="s">
        <v>951</v>
      </c>
      <c r="F339" s="653">
        <v>1</v>
      </c>
      <c r="G339" s="653">
        <v>95.25</v>
      </c>
      <c r="H339" s="666">
        <v>1</v>
      </c>
      <c r="I339" s="653"/>
      <c r="J339" s="653"/>
      <c r="K339" s="666">
        <v>0</v>
      </c>
      <c r="L339" s="653">
        <v>1</v>
      </c>
      <c r="M339" s="654">
        <v>95.25</v>
      </c>
    </row>
    <row r="340" spans="1:13" ht="14.4" customHeight="1" x14ac:dyDescent="0.3">
      <c r="A340" s="649" t="s">
        <v>3406</v>
      </c>
      <c r="B340" s="650" t="s">
        <v>3238</v>
      </c>
      <c r="C340" s="650" t="s">
        <v>2716</v>
      </c>
      <c r="D340" s="650" t="s">
        <v>2717</v>
      </c>
      <c r="E340" s="650" t="s">
        <v>3328</v>
      </c>
      <c r="F340" s="653"/>
      <c r="G340" s="653"/>
      <c r="H340" s="666">
        <v>0</v>
      </c>
      <c r="I340" s="653">
        <v>1</v>
      </c>
      <c r="J340" s="653">
        <v>32.74</v>
      </c>
      <c r="K340" s="666">
        <v>1</v>
      </c>
      <c r="L340" s="653">
        <v>1</v>
      </c>
      <c r="M340" s="654">
        <v>32.74</v>
      </c>
    </row>
    <row r="341" spans="1:13" ht="14.4" customHeight="1" x14ac:dyDescent="0.3">
      <c r="A341" s="649" t="s">
        <v>3406</v>
      </c>
      <c r="B341" s="650" t="s">
        <v>3238</v>
      </c>
      <c r="C341" s="650" t="s">
        <v>4257</v>
      </c>
      <c r="D341" s="650" t="s">
        <v>2717</v>
      </c>
      <c r="E341" s="650" t="s">
        <v>4258</v>
      </c>
      <c r="F341" s="653"/>
      <c r="G341" s="653"/>
      <c r="H341" s="666">
        <v>0</v>
      </c>
      <c r="I341" s="653">
        <v>1</v>
      </c>
      <c r="J341" s="653">
        <v>314.33999999999997</v>
      </c>
      <c r="K341" s="666">
        <v>1</v>
      </c>
      <c r="L341" s="653">
        <v>1</v>
      </c>
      <c r="M341" s="654">
        <v>314.33999999999997</v>
      </c>
    </row>
    <row r="342" spans="1:13" ht="14.4" customHeight="1" x14ac:dyDescent="0.3">
      <c r="A342" s="649" t="s">
        <v>3407</v>
      </c>
      <c r="B342" s="650" t="s">
        <v>3150</v>
      </c>
      <c r="C342" s="650" t="s">
        <v>1461</v>
      </c>
      <c r="D342" s="650" t="s">
        <v>1462</v>
      </c>
      <c r="E342" s="650" t="s">
        <v>1463</v>
      </c>
      <c r="F342" s="653"/>
      <c r="G342" s="653"/>
      <c r="H342" s="666">
        <v>0</v>
      </c>
      <c r="I342" s="653">
        <v>24</v>
      </c>
      <c r="J342" s="653">
        <v>3360.7200000000003</v>
      </c>
      <c r="K342" s="666">
        <v>1</v>
      </c>
      <c r="L342" s="653">
        <v>24</v>
      </c>
      <c r="M342" s="654">
        <v>3360.7200000000003</v>
      </c>
    </row>
    <row r="343" spans="1:13" ht="14.4" customHeight="1" x14ac:dyDescent="0.3">
      <c r="A343" s="649" t="s">
        <v>3407</v>
      </c>
      <c r="B343" s="650" t="s">
        <v>3151</v>
      </c>
      <c r="C343" s="650" t="s">
        <v>1410</v>
      </c>
      <c r="D343" s="650" t="s">
        <v>1341</v>
      </c>
      <c r="E343" s="650" t="s">
        <v>1411</v>
      </c>
      <c r="F343" s="653"/>
      <c r="G343" s="653"/>
      <c r="H343" s="666"/>
      <c r="I343" s="653">
        <v>5</v>
      </c>
      <c r="J343" s="653">
        <v>0</v>
      </c>
      <c r="K343" s="666"/>
      <c r="L343" s="653">
        <v>5</v>
      </c>
      <c r="M343" s="654">
        <v>0</v>
      </c>
    </row>
    <row r="344" spans="1:13" ht="14.4" customHeight="1" x14ac:dyDescent="0.3">
      <c r="A344" s="649" t="s">
        <v>3407</v>
      </c>
      <c r="B344" s="650" t="s">
        <v>3151</v>
      </c>
      <c r="C344" s="650" t="s">
        <v>1340</v>
      </c>
      <c r="D344" s="650" t="s">
        <v>1341</v>
      </c>
      <c r="E344" s="650" t="s">
        <v>1342</v>
      </c>
      <c r="F344" s="653"/>
      <c r="G344" s="653"/>
      <c r="H344" s="666"/>
      <c r="I344" s="653">
        <v>4</v>
      </c>
      <c r="J344" s="653">
        <v>0</v>
      </c>
      <c r="K344" s="666"/>
      <c r="L344" s="653">
        <v>4</v>
      </c>
      <c r="M344" s="654">
        <v>0</v>
      </c>
    </row>
    <row r="345" spans="1:13" ht="14.4" customHeight="1" x14ac:dyDescent="0.3">
      <c r="A345" s="649" t="s">
        <v>3407</v>
      </c>
      <c r="B345" s="650" t="s">
        <v>3161</v>
      </c>
      <c r="C345" s="650" t="s">
        <v>1448</v>
      </c>
      <c r="D345" s="650" t="s">
        <v>1319</v>
      </c>
      <c r="E345" s="650" t="s">
        <v>1449</v>
      </c>
      <c r="F345" s="653"/>
      <c r="G345" s="653"/>
      <c r="H345" s="666">
        <v>0</v>
      </c>
      <c r="I345" s="653">
        <v>1</v>
      </c>
      <c r="J345" s="653">
        <v>625.29</v>
      </c>
      <c r="K345" s="666">
        <v>1</v>
      </c>
      <c r="L345" s="653">
        <v>1</v>
      </c>
      <c r="M345" s="654">
        <v>625.29</v>
      </c>
    </row>
    <row r="346" spans="1:13" ht="14.4" customHeight="1" x14ac:dyDescent="0.3">
      <c r="A346" s="649" t="s">
        <v>3407</v>
      </c>
      <c r="B346" s="650" t="s">
        <v>3161</v>
      </c>
      <c r="C346" s="650" t="s">
        <v>3586</v>
      </c>
      <c r="D346" s="650" t="s">
        <v>1319</v>
      </c>
      <c r="E346" s="650" t="s">
        <v>3587</v>
      </c>
      <c r="F346" s="653"/>
      <c r="G346" s="653"/>
      <c r="H346" s="666">
        <v>0</v>
      </c>
      <c r="I346" s="653">
        <v>3</v>
      </c>
      <c r="J346" s="653">
        <v>562.77</v>
      </c>
      <c r="K346" s="666">
        <v>1</v>
      </c>
      <c r="L346" s="653">
        <v>3</v>
      </c>
      <c r="M346" s="654">
        <v>562.77</v>
      </c>
    </row>
    <row r="347" spans="1:13" ht="14.4" customHeight="1" x14ac:dyDescent="0.3">
      <c r="A347" s="649" t="s">
        <v>3407</v>
      </c>
      <c r="B347" s="650" t="s">
        <v>3161</v>
      </c>
      <c r="C347" s="650" t="s">
        <v>1318</v>
      </c>
      <c r="D347" s="650" t="s">
        <v>1319</v>
      </c>
      <c r="E347" s="650" t="s">
        <v>1320</v>
      </c>
      <c r="F347" s="653"/>
      <c r="G347" s="653"/>
      <c r="H347" s="666">
        <v>0</v>
      </c>
      <c r="I347" s="653">
        <v>2</v>
      </c>
      <c r="J347" s="653">
        <v>1875.86</v>
      </c>
      <c r="K347" s="666">
        <v>1</v>
      </c>
      <c r="L347" s="653">
        <v>2</v>
      </c>
      <c r="M347" s="654">
        <v>1875.86</v>
      </c>
    </row>
    <row r="348" spans="1:13" ht="14.4" customHeight="1" x14ac:dyDescent="0.3">
      <c r="A348" s="649" t="s">
        <v>3407</v>
      </c>
      <c r="B348" s="650" t="s">
        <v>3202</v>
      </c>
      <c r="C348" s="650" t="s">
        <v>1544</v>
      </c>
      <c r="D348" s="650" t="s">
        <v>3203</v>
      </c>
      <c r="E348" s="650" t="s">
        <v>3204</v>
      </c>
      <c r="F348" s="653"/>
      <c r="G348" s="653"/>
      <c r="H348" s="666">
        <v>0</v>
      </c>
      <c r="I348" s="653">
        <v>4</v>
      </c>
      <c r="J348" s="653">
        <v>803.89</v>
      </c>
      <c r="K348" s="666">
        <v>1</v>
      </c>
      <c r="L348" s="653">
        <v>4</v>
      </c>
      <c r="M348" s="654">
        <v>803.89</v>
      </c>
    </row>
    <row r="349" spans="1:13" ht="14.4" customHeight="1" x14ac:dyDescent="0.3">
      <c r="A349" s="649" t="s">
        <v>3407</v>
      </c>
      <c r="B349" s="650" t="s">
        <v>3202</v>
      </c>
      <c r="C349" s="650" t="s">
        <v>2376</v>
      </c>
      <c r="D349" s="650" t="s">
        <v>3290</v>
      </c>
      <c r="E349" s="650" t="s">
        <v>3291</v>
      </c>
      <c r="F349" s="653"/>
      <c r="G349" s="653"/>
      <c r="H349" s="666">
        <v>0</v>
      </c>
      <c r="I349" s="653">
        <v>1</v>
      </c>
      <c r="J349" s="653">
        <v>333.31</v>
      </c>
      <c r="K349" s="666">
        <v>1</v>
      </c>
      <c r="L349" s="653">
        <v>1</v>
      </c>
      <c r="M349" s="654">
        <v>333.31</v>
      </c>
    </row>
    <row r="350" spans="1:13" ht="14.4" customHeight="1" x14ac:dyDescent="0.3">
      <c r="A350" s="649" t="s">
        <v>3407</v>
      </c>
      <c r="B350" s="650" t="s">
        <v>3212</v>
      </c>
      <c r="C350" s="650" t="s">
        <v>4478</v>
      </c>
      <c r="D350" s="650" t="s">
        <v>1641</v>
      </c>
      <c r="E350" s="650" t="s">
        <v>4479</v>
      </c>
      <c r="F350" s="653"/>
      <c r="G350" s="653"/>
      <c r="H350" s="666"/>
      <c r="I350" s="653">
        <v>3</v>
      </c>
      <c r="J350" s="653">
        <v>0</v>
      </c>
      <c r="K350" s="666"/>
      <c r="L350" s="653">
        <v>3</v>
      </c>
      <c r="M350" s="654">
        <v>0</v>
      </c>
    </row>
    <row r="351" spans="1:13" ht="14.4" customHeight="1" x14ac:dyDescent="0.3">
      <c r="A351" s="649" t="s">
        <v>3407</v>
      </c>
      <c r="B351" s="650" t="s">
        <v>5252</v>
      </c>
      <c r="C351" s="650" t="s">
        <v>4613</v>
      </c>
      <c r="D351" s="650" t="s">
        <v>4614</v>
      </c>
      <c r="E351" s="650" t="s">
        <v>4213</v>
      </c>
      <c r="F351" s="653">
        <v>2</v>
      </c>
      <c r="G351" s="653">
        <v>444.5</v>
      </c>
      <c r="H351" s="666">
        <v>1</v>
      </c>
      <c r="I351" s="653"/>
      <c r="J351" s="653"/>
      <c r="K351" s="666">
        <v>0</v>
      </c>
      <c r="L351" s="653">
        <v>2</v>
      </c>
      <c r="M351" s="654">
        <v>444.5</v>
      </c>
    </row>
    <row r="352" spans="1:13" ht="14.4" customHeight="1" x14ac:dyDescent="0.3">
      <c r="A352" s="649" t="s">
        <v>3407</v>
      </c>
      <c r="B352" s="650" t="s">
        <v>3216</v>
      </c>
      <c r="C352" s="650" t="s">
        <v>1659</v>
      </c>
      <c r="D352" s="650" t="s">
        <v>1660</v>
      </c>
      <c r="E352" s="650" t="s">
        <v>1661</v>
      </c>
      <c r="F352" s="653"/>
      <c r="G352" s="653"/>
      <c r="H352" s="666">
        <v>0</v>
      </c>
      <c r="I352" s="653">
        <v>1</v>
      </c>
      <c r="J352" s="653">
        <v>154.01</v>
      </c>
      <c r="K352" s="666">
        <v>1</v>
      </c>
      <c r="L352" s="653">
        <v>1</v>
      </c>
      <c r="M352" s="654">
        <v>154.01</v>
      </c>
    </row>
    <row r="353" spans="1:13" ht="14.4" customHeight="1" x14ac:dyDescent="0.3">
      <c r="A353" s="649" t="s">
        <v>3407</v>
      </c>
      <c r="B353" s="650" t="s">
        <v>3238</v>
      </c>
      <c r="C353" s="650" t="s">
        <v>2716</v>
      </c>
      <c r="D353" s="650" t="s">
        <v>2717</v>
      </c>
      <c r="E353" s="650" t="s">
        <v>3328</v>
      </c>
      <c r="F353" s="653"/>
      <c r="G353" s="653"/>
      <c r="H353" s="666">
        <v>0</v>
      </c>
      <c r="I353" s="653">
        <v>1</v>
      </c>
      <c r="J353" s="653">
        <v>32.74</v>
      </c>
      <c r="K353" s="666">
        <v>1</v>
      </c>
      <c r="L353" s="653">
        <v>1</v>
      </c>
      <c r="M353" s="654">
        <v>32.74</v>
      </c>
    </row>
    <row r="354" spans="1:13" ht="14.4" customHeight="1" x14ac:dyDescent="0.3">
      <c r="A354" s="649" t="s">
        <v>3407</v>
      </c>
      <c r="B354" s="650" t="s">
        <v>3238</v>
      </c>
      <c r="C354" s="650" t="s">
        <v>1372</v>
      </c>
      <c r="D354" s="650" t="s">
        <v>1373</v>
      </c>
      <c r="E354" s="650" t="s">
        <v>3239</v>
      </c>
      <c r="F354" s="653"/>
      <c r="G354" s="653"/>
      <c r="H354" s="666">
        <v>0</v>
      </c>
      <c r="I354" s="653">
        <v>1</v>
      </c>
      <c r="J354" s="653">
        <v>98.23</v>
      </c>
      <c r="K354" s="666">
        <v>1</v>
      </c>
      <c r="L354" s="653">
        <v>1</v>
      </c>
      <c r="M354" s="654">
        <v>98.23</v>
      </c>
    </row>
    <row r="355" spans="1:13" ht="14.4" customHeight="1" x14ac:dyDescent="0.3">
      <c r="A355" s="649" t="s">
        <v>3408</v>
      </c>
      <c r="B355" s="650" t="s">
        <v>3157</v>
      </c>
      <c r="C355" s="650" t="s">
        <v>1428</v>
      </c>
      <c r="D355" s="650" t="s">
        <v>3158</v>
      </c>
      <c r="E355" s="650" t="s">
        <v>3159</v>
      </c>
      <c r="F355" s="653"/>
      <c r="G355" s="653"/>
      <c r="H355" s="666">
        <v>0</v>
      </c>
      <c r="I355" s="653">
        <v>1</v>
      </c>
      <c r="J355" s="653">
        <v>156.25</v>
      </c>
      <c r="K355" s="666">
        <v>1</v>
      </c>
      <c r="L355" s="653">
        <v>1</v>
      </c>
      <c r="M355" s="654">
        <v>156.25</v>
      </c>
    </row>
    <row r="356" spans="1:13" ht="14.4" customHeight="1" x14ac:dyDescent="0.3">
      <c r="A356" s="649" t="s">
        <v>3408</v>
      </c>
      <c r="B356" s="650" t="s">
        <v>3172</v>
      </c>
      <c r="C356" s="650" t="s">
        <v>5048</v>
      </c>
      <c r="D356" s="650" t="s">
        <v>5049</v>
      </c>
      <c r="E356" s="650" t="s">
        <v>1313</v>
      </c>
      <c r="F356" s="653">
        <v>2</v>
      </c>
      <c r="G356" s="653">
        <v>179.54</v>
      </c>
      <c r="H356" s="666">
        <v>1</v>
      </c>
      <c r="I356" s="653"/>
      <c r="J356" s="653"/>
      <c r="K356" s="666">
        <v>0</v>
      </c>
      <c r="L356" s="653">
        <v>2</v>
      </c>
      <c r="M356" s="654">
        <v>179.54</v>
      </c>
    </row>
    <row r="357" spans="1:13" ht="14.4" customHeight="1" x14ac:dyDescent="0.3">
      <c r="A357" s="649" t="s">
        <v>3408</v>
      </c>
      <c r="B357" s="650" t="s">
        <v>3184</v>
      </c>
      <c r="C357" s="650" t="s">
        <v>5088</v>
      </c>
      <c r="D357" s="650" t="s">
        <v>5089</v>
      </c>
      <c r="E357" s="650" t="s">
        <v>5090</v>
      </c>
      <c r="F357" s="653">
        <v>2</v>
      </c>
      <c r="G357" s="653">
        <v>134.13999999999999</v>
      </c>
      <c r="H357" s="666">
        <v>1</v>
      </c>
      <c r="I357" s="653"/>
      <c r="J357" s="653"/>
      <c r="K357" s="666">
        <v>0</v>
      </c>
      <c r="L357" s="653">
        <v>2</v>
      </c>
      <c r="M357" s="654">
        <v>134.13999999999999</v>
      </c>
    </row>
    <row r="358" spans="1:13" ht="14.4" customHeight="1" x14ac:dyDescent="0.3">
      <c r="A358" s="649" t="s">
        <v>3408</v>
      </c>
      <c r="B358" s="650" t="s">
        <v>3184</v>
      </c>
      <c r="C358" s="650" t="s">
        <v>5091</v>
      </c>
      <c r="D358" s="650" t="s">
        <v>5089</v>
      </c>
      <c r="E358" s="650" t="s">
        <v>5092</v>
      </c>
      <c r="F358" s="653">
        <v>1</v>
      </c>
      <c r="G358" s="653">
        <v>134.12</v>
      </c>
      <c r="H358" s="666">
        <v>1</v>
      </c>
      <c r="I358" s="653"/>
      <c r="J358" s="653"/>
      <c r="K358" s="666">
        <v>0</v>
      </c>
      <c r="L358" s="653">
        <v>1</v>
      </c>
      <c r="M358" s="654">
        <v>134.12</v>
      </c>
    </row>
    <row r="359" spans="1:13" ht="14.4" customHeight="1" x14ac:dyDescent="0.3">
      <c r="A359" s="649" t="s">
        <v>3408</v>
      </c>
      <c r="B359" s="650" t="s">
        <v>3184</v>
      </c>
      <c r="C359" s="650" t="s">
        <v>5093</v>
      </c>
      <c r="D359" s="650" t="s">
        <v>5094</v>
      </c>
      <c r="E359" s="650" t="s">
        <v>5095</v>
      </c>
      <c r="F359" s="653">
        <v>1</v>
      </c>
      <c r="G359" s="653">
        <v>0</v>
      </c>
      <c r="H359" s="666"/>
      <c r="I359" s="653"/>
      <c r="J359" s="653"/>
      <c r="K359" s="666"/>
      <c r="L359" s="653">
        <v>1</v>
      </c>
      <c r="M359" s="654">
        <v>0</v>
      </c>
    </row>
    <row r="360" spans="1:13" ht="14.4" customHeight="1" x14ac:dyDescent="0.3">
      <c r="A360" s="649" t="s">
        <v>3408</v>
      </c>
      <c r="B360" s="650" t="s">
        <v>3186</v>
      </c>
      <c r="C360" s="650" t="s">
        <v>5046</v>
      </c>
      <c r="D360" s="650" t="s">
        <v>5047</v>
      </c>
      <c r="E360" s="650" t="s">
        <v>3641</v>
      </c>
      <c r="F360" s="653">
        <v>1</v>
      </c>
      <c r="G360" s="653">
        <v>391.77</v>
      </c>
      <c r="H360" s="666">
        <v>1</v>
      </c>
      <c r="I360" s="653"/>
      <c r="J360" s="653"/>
      <c r="K360" s="666">
        <v>0</v>
      </c>
      <c r="L360" s="653">
        <v>1</v>
      </c>
      <c r="M360" s="654">
        <v>391.77</v>
      </c>
    </row>
    <row r="361" spans="1:13" ht="14.4" customHeight="1" x14ac:dyDescent="0.3">
      <c r="A361" s="649" t="s">
        <v>3408</v>
      </c>
      <c r="B361" s="650" t="s">
        <v>3188</v>
      </c>
      <c r="C361" s="650" t="s">
        <v>4785</v>
      </c>
      <c r="D361" s="650" t="s">
        <v>2273</v>
      </c>
      <c r="E361" s="650" t="s">
        <v>3641</v>
      </c>
      <c r="F361" s="653">
        <v>1</v>
      </c>
      <c r="G361" s="653">
        <v>605.65</v>
      </c>
      <c r="H361" s="666">
        <v>1</v>
      </c>
      <c r="I361" s="653"/>
      <c r="J361" s="653"/>
      <c r="K361" s="666">
        <v>0</v>
      </c>
      <c r="L361" s="653">
        <v>1</v>
      </c>
      <c r="M361" s="654">
        <v>605.65</v>
      </c>
    </row>
    <row r="362" spans="1:13" ht="14.4" customHeight="1" x14ac:dyDescent="0.3">
      <c r="A362" s="649" t="s">
        <v>3408</v>
      </c>
      <c r="B362" s="650" t="s">
        <v>3188</v>
      </c>
      <c r="C362" s="650" t="s">
        <v>5087</v>
      </c>
      <c r="D362" s="650" t="s">
        <v>2273</v>
      </c>
      <c r="E362" s="650" t="s">
        <v>3641</v>
      </c>
      <c r="F362" s="653">
        <v>1</v>
      </c>
      <c r="G362" s="653">
        <v>605.65</v>
      </c>
      <c r="H362" s="666">
        <v>1</v>
      </c>
      <c r="I362" s="653"/>
      <c r="J362" s="653"/>
      <c r="K362" s="666">
        <v>0</v>
      </c>
      <c r="L362" s="653">
        <v>1</v>
      </c>
      <c r="M362" s="654">
        <v>605.65</v>
      </c>
    </row>
    <row r="363" spans="1:13" ht="14.4" customHeight="1" x14ac:dyDescent="0.3">
      <c r="A363" s="649" t="s">
        <v>3408</v>
      </c>
      <c r="B363" s="650" t="s">
        <v>3195</v>
      </c>
      <c r="C363" s="650" t="s">
        <v>2683</v>
      </c>
      <c r="D363" s="650" t="s">
        <v>2684</v>
      </c>
      <c r="E363" s="650" t="s">
        <v>2281</v>
      </c>
      <c r="F363" s="653"/>
      <c r="G363" s="653"/>
      <c r="H363" s="666">
        <v>0</v>
      </c>
      <c r="I363" s="653">
        <v>2</v>
      </c>
      <c r="J363" s="653">
        <v>76.260000000000005</v>
      </c>
      <c r="K363" s="666">
        <v>1</v>
      </c>
      <c r="L363" s="653">
        <v>2</v>
      </c>
      <c r="M363" s="654">
        <v>76.260000000000005</v>
      </c>
    </row>
    <row r="364" spans="1:13" ht="14.4" customHeight="1" x14ac:dyDescent="0.3">
      <c r="A364" s="649" t="s">
        <v>3408</v>
      </c>
      <c r="B364" s="650" t="s">
        <v>3195</v>
      </c>
      <c r="C364" s="650" t="s">
        <v>5072</v>
      </c>
      <c r="D364" s="650" t="s">
        <v>2684</v>
      </c>
      <c r="E364" s="650" t="s">
        <v>5007</v>
      </c>
      <c r="F364" s="653">
        <v>1</v>
      </c>
      <c r="G364" s="653">
        <v>0</v>
      </c>
      <c r="H364" s="666"/>
      <c r="I364" s="653"/>
      <c r="J364" s="653"/>
      <c r="K364" s="666"/>
      <c r="L364" s="653">
        <v>1</v>
      </c>
      <c r="M364" s="654">
        <v>0</v>
      </c>
    </row>
    <row r="365" spans="1:13" ht="14.4" customHeight="1" x14ac:dyDescent="0.3">
      <c r="A365" s="649" t="s">
        <v>3408</v>
      </c>
      <c r="B365" s="650" t="s">
        <v>3296</v>
      </c>
      <c r="C365" s="650" t="s">
        <v>5050</v>
      </c>
      <c r="D365" s="650" t="s">
        <v>3744</v>
      </c>
      <c r="E365" s="650" t="s">
        <v>3209</v>
      </c>
      <c r="F365" s="653">
        <v>4</v>
      </c>
      <c r="G365" s="653">
        <v>279.44</v>
      </c>
      <c r="H365" s="666">
        <v>1</v>
      </c>
      <c r="I365" s="653"/>
      <c r="J365" s="653"/>
      <c r="K365" s="666">
        <v>0</v>
      </c>
      <c r="L365" s="653">
        <v>4</v>
      </c>
      <c r="M365" s="654">
        <v>279.44</v>
      </c>
    </row>
    <row r="366" spans="1:13" ht="14.4" customHeight="1" x14ac:dyDescent="0.3">
      <c r="A366" s="649" t="s">
        <v>3408</v>
      </c>
      <c r="B366" s="650" t="s">
        <v>5261</v>
      </c>
      <c r="C366" s="650" t="s">
        <v>5061</v>
      </c>
      <c r="D366" s="650" t="s">
        <v>5062</v>
      </c>
      <c r="E366" s="650" t="s">
        <v>1163</v>
      </c>
      <c r="F366" s="653">
        <v>1</v>
      </c>
      <c r="G366" s="653">
        <v>5058.3999999999996</v>
      </c>
      <c r="H366" s="666">
        <v>1</v>
      </c>
      <c r="I366" s="653"/>
      <c r="J366" s="653"/>
      <c r="K366" s="666">
        <v>0</v>
      </c>
      <c r="L366" s="653">
        <v>1</v>
      </c>
      <c r="M366" s="654">
        <v>5058.3999999999996</v>
      </c>
    </row>
    <row r="367" spans="1:13" ht="14.4" customHeight="1" x14ac:dyDescent="0.3">
      <c r="A367" s="649" t="s">
        <v>3408</v>
      </c>
      <c r="B367" s="650" t="s">
        <v>5261</v>
      </c>
      <c r="C367" s="650" t="s">
        <v>5063</v>
      </c>
      <c r="D367" s="650" t="s">
        <v>5062</v>
      </c>
      <c r="E367" s="650" t="s">
        <v>1163</v>
      </c>
      <c r="F367" s="653">
        <v>2</v>
      </c>
      <c r="G367" s="653">
        <v>10116.799999999999</v>
      </c>
      <c r="H367" s="666">
        <v>1</v>
      </c>
      <c r="I367" s="653"/>
      <c r="J367" s="653"/>
      <c r="K367" s="666">
        <v>0</v>
      </c>
      <c r="L367" s="653">
        <v>2</v>
      </c>
      <c r="M367" s="654">
        <v>10116.799999999999</v>
      </c>
    </row>
    <row r="368" spans="1:13" ht="14.4" customHeight="1" x14ac:dyDescent="0.3">
      <c r="A368" s="649" t="s">
        <v>3408</v>
      </c>
      <c r="B368" s="650" t="s">
        <v>3235</v>
      </c>
      <c r="C368" s="650" t="s">
        <v>4981</v>
      </c>
      <c r="D368" s="650" t="s">
        <v>4982</v>
      </c>
      <c r="E368" s="650" t="s">
        <v>951</v>
      </c>
      <c r="F368" s="653">
        <v>1</v>
      </c>
      <c r="G368" s="653">
        <v>95.25</v>
      </c>
      <c r="H368" s="666">
        <v>1</v>
      </c>
      <c r="I368" s="653"/>
      <c r="J368" s="653"/>
      <c r="K368" s="666">
        <v>0</v>
      </c>
      <c r="L368" s="653">
        <v>1</v>
      </c>
      <c r="M368" s="654">
        <v>95.25</v>
      </c>
    </row>
    <row r="369" spans="1:13" ht="14.4" customHeight="1" x14ac:dyDescent="0.3">
      <c r="A369" s="649" t="s">
        <v>3408</v>
      </c>
      <c r="B369" s="650" t="s">
        <v>3235</v>
      </c>
      <c r="C369" s="650" t="s">
        <v>1729</v>
      </c>
      <c r="D369" s="650" t="s">
        <v>4982</v>
      </c>
      <c r="E369" s="650" t="s">
        <v>5043</v>
      </c>
      <c r="F369" s="653">
        <v>1</v>
      </c>
      <c r="G369" s="653">
        <v>47.63</v>
      </c>
      <c r="H369" s="666">
        <v>1</v>
      </c>
      <c r="I369" s="653"/>
      <c r="J369" s="653"/>
      <c r="K369" s="666">
        <v>0</v>
      </c>
      <c r="L369" s="653">
        <v>1</v>
      </c>
      <c r="M369" s="654">
        <v>47.63</v>
      </c>
    </row>
    <row r="370" spans="1:13" ht="14.4" customHeight="1" x14ac:dyDescent="0.3">
      <c r="A370" s="649" t="s">
        <v>3408</v>
      </c>
      <c r="B370" s="650" t="s">
        <v>3252</v>
      </c>
      <c r="C370" s="650" t="s">
        <v>5052</v>
      </c>
      <c r="D370" s="650" t="s">
        <v>5053</v>
      </c>
      <c r="E370" s="650" t="s">
        <v>5054</v>
      </c>
      <c r="F370" s="653">
        <v>1</v>
      </c>
      <c r="G370" s="653">
        <v>0</v>
      </c>
      <c r="H370" s="666"/>
      <c r="I370" s="653"/>
      <c r="J370" s="653"/>
      <c r="K370" s="666"/>
      <c r="L370" s="653">
        <v>1</v>
      </c>
      <c r="M370" s="654">
        <v>0</v>
      </c>
    </row>
    <row r="371" spans="1:13" ht="14.4" customHeight="1" x14ac:dyDescent="0.3">
      <c r="A371" s="649" t="s">
        <v>3408</v>
      </c>
      <c r="B371" s="650" t="s">
        <v>3252</v>
      </c>
      <c r="C371" s="650" t="s">
        <v>5055</v>
      </c>
      <c r="D371" s="650" t="s">
        <v>5053</v>
      </c>
      <c r="E371" s="650" t="s">
        <v>5056</v>
      </c>
      <c r="F371" s="653">
        <v>5</v>
      </c>
      <c r="G371" s="653">
        <v>1008.75</v>
      </c>
      <c r="H371" s="666">
        <v>1</v>
      </c>
      <c r="I371" s="653"/>
      <c r="J371" s="653"/>
      <c r="K371" s="666">
        <v>0</v>
      </c>
      <c r="L371" s="653">
        <v>5</v>
      </c>
      <c r="M371" s="654">
        <v>1008.75</v>
      </c>
    </row>
    <row r="372" spans="1:13" ht="14.4" customHeight="1" x14ac:dyDescent="0.3">
      <c r="A372" s="649" t="s">
        <v>3408</v>
      </c>
      <c r="B372" s="650" t="s">
        <v>3252</v>
      </c>
      <c r="C372" s="650" t="s">
        <v>5057</v>
      </c>
      <c r="D372" s="650" t="s">
        <v>5058</v>
      </c>
      <c r="E372" s="650" t="s">
        <v>5059</v>
      </c>
      <c r="F372" s="653">
        <v>1</v>
      </c>
      <c r="G372" s="653">
        <v>0</v>
      </c>
      <c r="H372" s="666"/>
      <c r="I372" s="653"/>
      <c r="J372" s="653"/>
      <c r="K372" s="666"/>
      <c r="L372" s="653">
        <v>1</v>
      </c>
      <c r="M372" s="654">
        <v>0</v>
      </c>
    </row>
    <row r="373" spans="1:13" ht="14.4" customHeight="1" x14ac:dyDescent="0.3">
      <c r="A373" s="649" t="s">
        <v>3408</v>
      </c>
      <c r="B373" s="650" t="s">
        <v>3333</v>
      </c>
      <c r="C373" s="650" t="s">
        <v>5064</v>
      </c>
      <c r="D373" s="650" t="s">
        <v>5065</v>
      </c>
      <c r="E373" s="650" t="s">
        <v>5066</v>
      </c>
      <c r="F373" s="653">
        <v>1</v>
      </c>
      <c r="G373" s="653">
        <v>0</v>
      </c>
      <c r="H373" s="666"/>
      <c r="I373" s="653"/>
      <c r="J373" s="653"/>
      <c r="K373" s="666"/>
      <c r="L373" s="653">
        <v>1</v>
      </c>
      <c r="M373" s="654">
        <v>0</v>
      </c>
    </row>
    <row r="374" spans="1:13" ht="14.4" customHeight="1" x14ac:dyDescent="0.3">
      <c r="A374" s="649" t="s">
        <v>3408</v>
      </c>
      <c r="B374" s="650" t="s">
        <v>3333</v>
      </c>
      <c r="C374" s="650" t="s">
        <v>5067</v>
      </c>
      <c r="D374" s="650" t="s">
        <v>5065</v>
      </c>
      <c r="E374" s="650" t="s">
        <v>5068</v>
      </c>
      <c r="F374" s="653">
        <v>2</v>
      </c>
      <c r="G374" s="653">
        <v>0</v>
      </c>
      <c r="H374" s="666"/>
      <c r="I374" s="653"/>
      <c r="J374" s="653"/>
      <c r="K374" s="666"/>
      <c r="L374" s="653">
        <v>2</v>
      </c>
      <c r="M374" s="654">
        <v>0</v>
      </c>
    </row>
    <row r="375" spans="1:13" ht="14.4" customHeight="1" x14ac:dyDescent="0.3">
      <c r="A375" s="649" t="s">
        <v>3408</v>
      </c>
      <c r="B375" s="650" t="s">
        <v>3333</v>
      </c>
      <c r="C375" s="650" t="s">
        <v>5069</v>
      </c>
      <c r="D375" s="650" t="s">
        <v>5070</v>
      </c>
      <c r="E375" s="650" t="s">
        <v>3662</v>
      </c>
      <c r="F375" s="653">
        <v>1</v>
      </c>
      <c r="G375" s="653">
        <v>198.04</v>
      </c>
      <c r="H375" s="666">
        <v>1</v>
      </c>
      <c r="I375" s="653"/>
      <c r="J375" s="653"/>
      <c r="K375" s="666">
        <v>0</v>
      </c>
      <c r="L375" s="653">
        <v>1</v>
      </c>
      <c r="M375" s="654">
        <v>198.04</v>
      </c>
    </row>
    <row r="376" spans="1:13" ht="14.4" customHeight="1" x14ac:dyDescent="0.3">
      <c r="A376" s="649" t="s">
        <v>3409</v>
      </c>
      <c r="B376" s="650" t="s">
        <v>3151</v>
      </c>
      <c r="C376" s="650" t="s">
        <v>1410</v>
      </c>
      <c r="D376" s="650" t="s">
        <v>1341</v>
      </c>
      <c r="E376" s="650" t="s">
        <v>1411</v>
      </c>
      <c r="F376" s="653"/>
      <c r="G376" s="653"/>
      <c r="H376" s="666"/>
      <c r="I376" s="653">
        <v>1</v>
      </c>
      <c r="J376" s="653">
        <v>0</v>
      </c>
      <c r="K376" s="666"/>
      <c r="L376" s="653">
        <v>1</v>
      </c>
      <c r="M376" s="654">
        <v>0</v>
      </c>
    </row>
    <row r="377" spans="1:13" ht="14.4" customHeight="1" x14ac:dyDescent="0.3">
      <c r="A377" s="649" t="s">
        <v>3409</v>
      </c>
      <c r="B377" s="650" t="s">
        <v>3161</v>
      </c>
      <c r="C377" s="650" t="s">
        <v>1448</v>
      </c>
      <c r="D377" s="650" t="s">
        <v>1319</v>
      </c>
      <c r="E377" s="650" t="s">
        <v>1449</v>
      </c>
      <c r="F377" s="653"/>
      <c r="G377" s="653"/>
      <c r="H377" s="666">
        <v>0</v>
      </c>
      <c r="I377" s="653">
        <v>3</v>
      </c>
      <c r="J377" s="653">
        <v>1875.87</v>
      </c>
      <c r="K377" s="666">
        <v>1</v>
      </c>
      <c r="L377" s="653">
        <v>3</v>
      </c>
      <c r="M377" s="654">
        <v>1875.87</v>
      </c>
    </row>
    <row r="378" spans="1:13" ht="14.4" customHeight="1" x14ac:dyDescent="0.3">
      <c r="A378" s="649" t="s">
        <v>3409</v>
      </c>
      <c r="B378" s="650" t="s">
        <v>3161</v>
      </c>
      <c r="C378" s="650" t="s">
        <v>1318</v>
      </c>
      <c r="D378" s="650" t="s">
        <v>1319</v>
      </c>
      <c r="E378" s="650" t="s">
        <v>1320</v>
      </c>
      <c r="F378" s="653"/>
      <c r="G378" s="653"/>
      <c r="H378" s="666">
        <v>0</v>
      </c>
      <c r="I378" s="653">
        <v>1</v>
      </c>
      <c r="J378" s="653">
        <v>937.93</v>
      </c>
      <c r="K378" s="666">
        <v>1</v>
      </c>
      <c r="L378" s="653">
        <v>1</v>
      </c>
      <c r="M378" s="654">
        <v>937.93</v>
      </c>
    </row>
    <row r="379" spans="1:13" ht="14.4" customHeight="1" x14ac:dyDescent="0.3">
      <c r="A379" s="649" t="s">
        <v>3409</v>
      </c>
      <c r="B379" s="650" t="s">
        <v>3161</v>
      </c>
      <c r="C379" s="650" t="s">
        <v>3617</v>
      </c>
      <c r="D379" s="650" t="s">
        <v>1319</v>
      </c>
      <c r="E379" s="650" t="s">
        <v>3618</v>
      </c>
      <c r="F379" s="653">
        <v>1</v>
      </c>
      <c r="G379" s="653">
        <v>0</v>
      </c>
      <c r="H379" s="666"/>
      <c r="I379" s="653"/>
      <c r="J379" s="653"/>
      <c r="K379" s="666"/>
      <c r="L379" s="653">
        <v>1</v>
      </c>
      <c r="M379" s="654">
        <v>0</v>
      </c>
    </row>
    <row r="380" spans="1:13" ht="14.4" customHeight="1" x14ac:dyDescent="0.3">
      <c r="A380" s="649" t="s">
        <v>3409</v>
      </c>
      <c r="B380" s="650" t="s">
        <v>3202</v>
      </c>
      <c r="C380" s="650" t="s">
        <v>1544</v>
      </c>
      <c r="D380" s="650" t="s">
        <v>3203</v>
      </c>
      <c r="E380" s="650" t="s">
        <v>3204</v>
      </c>
      <c r="F380" s="653"/>
      <c r="G380" s="653"/>
      <c r="H380" s="666">
        <v>0</v>
      </c>
      <c r="I380" s="653">
        <v>3</v>
      </c>
      <c r="J380" s="653">
        <v>470.58000000000004</v>
      </c>
      <c r="K380" s="666">
        <v>1</v>
      </c>
      <c r="L380" s="653">
        <v>3</v>
      </c>
      <c r="M380" s="654">
        <v>470.58000000000004</v>
      </c>
    </row>
    <row r="381" spans="1:13" ht="14.4" customHeight="1" x14ac:dyDescent="0.3">
      <c r="A381" s="649" t="s">
        <v>3409</v>
      </c>
      <c r="B381" s="650" t="s">
        <v>5257</v>
      </c>
      <c r="C381" s="650" t="s">
        <v>5105</v>
      </c>
      <c r="D381" s="650" t="s">
        <v>5106</v>
      </c>
      <c r="E381" s="650" t="s">
        <v>5107</v>
      </c>
      <c r="F381" s="653"/>
      <c r="G381" s="653"/>
      <c r="H381" s="666">
        <v>0</v>
      </c>
      <c r="I381" s="653">
        <v>1</v>
      </c>
      <c r="J381" s="653">
        <v>31.57</v>
      </c>
      <c r="K381" s="666">
        <v>1</v>
      </c>
      <c r="L381" s="653">
        <v>1</v>
      </c>
      <c r="M381" s="654">
        <v>31.57</v>
      </c>
    </row>
    <row r="382" spans="1:13" ht="14.4" customHeight="1" thickBot="1" x14ac:dyDescent="0.35">
      <c r="A382" s="655" t="s">
        <v>3409</v>
      </c>
      <c r="B382" s="656" t="s">
        <v>3254</v>
      </c>
      <c r="C382" s="656" t="s">
        <v>4229</v>
      </c>
      <c r="D382" s="656" t="s">
        <v>4230</v>
      </c>
      <c r="E382" s="656" t="s">
        <v>4231</v>
      </c>
      <c r="F382" s="659"/>
      <c r="G382" s="659"/>
      <c r="H382" s="667">
        <v>0</v>
      </c>
      <c r="I382" s="659">
        <v>2</v>
      </c>
      <c r="J382" s="659">
        <v>189.6</v>
      </c>
      <c r="K382" s="667">
        <v>1</v>
      </c>
      <c r="L382" s="659">
        <v>2</v>
      </c>
      <c r="M382" s="660">
        <v>189.6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595</v>
      </c>
      <c r="B5" s="634" t="s">
        <v>596</v>
      </c>
      <c r="C5" s="635" t="s">
        <v>597</v>
      </c>
      <c r="D5" s="635" t="s">
        <v>597</v>
      </c>
      <c r="E5" s="635"/>
      <c r="F5" s="635" t="s">
        <v>597</v>
      </c>
      <c r="G5" s="635" t="s">
        <v>597</v>
      </c>
      <c r="H5" s="635" t="s">
        <v>597</v>
      </c>
      <c r="I5" s="636" t="s">
        <v>597</v>
      </c>
      <c r="J5" s="637" t="s">
        <v>74</v>
      </c>
    </row>
    <row r="6" spans="1:10" ht="14.4" customHeight="1" x14ac:dyDescent="0.3">
      <c r="A6" s="633" t="s">
        <v>595</v>
      </c>
      <c r="B6" s="634" t="s">
        <v>355</v>
      </c>
      <c r="C6" s="635">
        <v>38.897990000000007</v>
      </c>
      <c r="D6" s="635">
        <v>205.97968000000003</v>
      </c>
      <c r="E6" s="635"/>
      <c r="F6" s="635">
        <v>31.842419999999997</v>
      </c>
      <c r="G6" s="635">
        <v>131.83325166998117</v>
      </c>
      <c r="H6" s="635">
        <v>-99.990831669981162</v>
      </c>
      <c r="I6" s="636">
        <v>0.24153557313227231</v>
      </c>
      <c r="J6" s="637" t="s">
        <v>1</v>
      </c>
    </row>
    <row r="7" spans="1:10" ht="14.4" customHeight="1" x14ac:dyDescent="0.3">
      <c r="A7" s="633" t="s">
        <v>595</v>
      </c>
      <c r="B7" s="634" t="s">
        <v>356</v>
      </c>
      <c r="C7" s="635" t="s">
        <v>597</v>
      </c>
      <c r="D7" s="635" t="s">
        <v>597</v>
      </c>
      <c r="E7" s="635"/>
      <c r="F7" s="635">
        <v>0</v>
      </c>
      <c r="G7" s="635">
        <v>5.8333301924350831</v>
      </c>
      <c r="H7" s="635">
        <v>-5.8333301924350831</v>
      </c>
      <c r="I7" s="636">
        <v>0</v>
      </c>
      <c r="J7" s="637" t="s">
        <v>1</v>
      </c>
    </row>
    <row r="8" spans="1:10" ht="14.4" customHeight="1" x14ac:dyDescent="0.3">
      <c r="A8" s="633" t="s">
        <v>595</v>
      </c>
      <c r="B8" s="634" t="s">
        <v>357</v>
      </c>
      <c r="C8" s="635">
        <v>62.321799999999989</v>
      </c>
      <c r="D8" s="635">
        <v>38.149029999998994</v>
      </c>
      <c r="E8" s="635"/>
      <c r="F8" s="635">
        <v>39.691370000000006</v>
      </c>
      <c r="G8" s="635">
        <v>51.417042874415166</v>
      </c>
      <c r="H8" s="635">
        <v>-11.72567287441516</v>
      </c>
      <c r="I8" s="636">
        <v>0.77194968401712982</v>
      </c>
      <c r="J8" s="637" t="s">
        <v>1</v>
      </c>
    </row>
    <row r="9" spans="1:10" ht="14.4" customHeight="1" x14ac:dyDescent="0.3">
      <c r="A9" s="633" t="s">
        <v>595</v>
      </c>
      <c r="B9" s="634" t="s">
        <v>358</v>
      </c>
      <c r="C9" s="635">
        <v>4.7895599999999998</v>
      </c>
      <c r="D9" s="635">
        <v>1.76135</v>
      </c>
      <c r="E9" s="635"/>
      <c r="F9" s="635">
        <v>1.3430099999999998</v>
      </c>
      <c r="G9" s="635">
        <v>2.1340440686098332</v>
      </c>
      <c r="H9" s="635">
        <v>-0.79103406860983339</v>
      </c>
      <c r="I9" s="636">
        <v>0.62932627294565113</v>
      </c>
      <c r="J9" s="637" t="s">
        <v>1</v>
      </c>
    </row>
    <row r="10" spans="1:10" ht="14.4" customHeight="1" x14ac:dyDescent="0.3">
      <c r="A10" s="633" t="s">
        <v>595</v>
      </c>
      <c r="B10" s="634" t="s">
        <v>359</v>
      </c>
      <c r="C10" s="635">
        <v>408.23242000000005</v>
      </c>
      <c r="D10" s="635">
        <v>403.78966999999699</v>
      </c>
      <c r="E10" s="635"/>
      <c r="F10" s="635">
        <v>394.86823000000004</v>
      </c>
      <c r="G10" s="635">
        <v>525.78412080655175</v>
      </c>
      <c r="H10" s="635">
        <v>-130.91589080655172</v>
      </c>
      <c r="I10" s="636">
        <v>0.75100828338876613</v>
      </c>
      <c r="J10" s="637" t="s">
        <v>1</v>
      </c>
    </row>
    <row r="11" spans="1:10" ht="14.4" customHeight="1" x14ac:dyDescent="0.3">
      <c r="A11" s="633" t="s">
        <v>595</v>
      </c>
      <c r="B11" s="634" t="s">
        <v>360</v>
      </c>
      <c r="C11" s="635">
        <v>1563.6852600000002</v>
      </c>
      <c r="D11" s="635">
        <v>2109.3817999999942</v>
      </c>
      <c r="E11" s="635"/>
      <c r="F11" s="635">
        <v>2229.6588300000012</v>
      </c>
      <c r="G11" s="635">
        <v>2485.6188052420671</v>
      </c>
      <c r="H11" s="635">
        <v>-255.95997524206587</v>
      </c>
      <c r="I11" s="636">
        <v>0.8970236406715878</v>
      </c>
      <c r="J11" s="637" t="s">
        <v>1</v>
      </c>
    </row>
    <row r="12" spans="1:10" ht="14.4" customHeight="1" x14ac:dyDescent="0.3">
      <c r="A12" s="633" t="s">
        <v>595</v>
      </c>
      <c r="B12" s="634" t="s">
        <v>361</v>
      </c>
      <c r="C12" s="635">
        <v>134.52251999999999</v>
      </c>
      <c r="D12" s="635">
        <v>32.284999999999997</v>
      </c>
      <c r="E12" s="635"/>
      <c r="F12" s="635" t="s">
        <v>597</v>
      </c>
      <c r="G12" s="635" t="s">
        <v>597</v>
      </c>
      <c r="H12" s="635" t="s">
        <v>597</v>
      </c>
      <c r="I12" s="636" t="s">
        <v>597</v>
      </c>
      <c r="J12" s="637" t="s">
        <v>1</v>
      </c>
    </row>
    <row r="13" spans="1:10" ht="14.4" customHeight="1" x14ac:dyDescent="0.3">
      <c r="A13" s="633" t="s">
        <v>595</v>
      </c>
      <c r="B13" s="634" t="s">
        <v>362</v>
      </c>
      <c r="C13" s="635">
        <v>60.811739999999993</v>
      </c>
      <c r="D13" s="635">
        <v>65.794799999999995</v>
      </c>
      <c r="E13" s="635"/>
      <c r="F13" s="635">
        <v>73.717500000000001</v>
      </c>
      <c r="G13" s="635">
        <v>74.258241059828578</v>
      </c>
      <c r="H13" s="635">
        <v>-0.54074105982857645</v>
      </c>
      <c r="I13" s="636">
        <v>0.99271810034669539</v>
      </c>
      <c r="J13" s="637" t="s">
        <v>1</v>
      </c>
    </row>
    <row r="14" spans="1:10" ht="14.4" customHeight="1" x14ac:dyDescent="0.3">
      <c r="A14" s="633" t="s">
        <v>595</v>
      </c>
      <c r="B14" s="634" t="s">
        <v>363</v>
      </c>
      <c r="C14" s="635">
        <v>56.352980000000002</v>
      </c>
      <c r="D14" s="635">
        <v>34.526359999999002</v>
      </c>
      <c r="E14" s="635"/>
      <c r="F14" s="635">
        <v>34.486409999999999</v>
      </c>
      <c r="G14" s="635">
        <v>43.497331981544576</v>
      </c>
      <c r="H14" s="635">
        <v>-9.0109219815445769</v>
      </c>
      <c r="I14" s="636">
        <v>0.79283966231841974</v>
      </c>
      <c r="J14" s="637" t="s">
        <v>1</v>
      </c>
    </row>
    <row r="15" spans="1:10" ht="14.4" customHeight="1" x14ac:dyDescent="0.3">
      <c r="A15" s="633" t="s">
        <v>595</v>
      </c>
      <c r="B15" s="634" t="s">
        <v>364</v>
      </c>
      <c r="C15" s="635">
        <v>15.051299999999998</v>
      </c>
      <c r="D15" s="635">
        <v>13.803589999998998</v>
      </c>
      <c r="E15" s="635"/>
      <c r="F15" s="635">
        <v>20.819679999999995</v>
      </c>
      <c r="G15" s="635">
        <v>19.011176013107249</v>
      </c>
      <c r="H15" s="635">
        <v>1.8085039868927453</v>
      </c>
      <c r="I15" s="636">
        <v>1.095128464732843</v>
      </c>
      <c r="J15" s="637" t="s">
        <v>1</v>
      </c>
    </row>
    <row r="16" spans="1:10" ht="14.4" customHeight="1" x14ac:dyDescent="0.3">
      <c r="A16" s="633" t="s">
        <v>595</v>
      </c>
      <c r="B16" s="634" t="s">
        <v>5263</v>
      </c>
      <c r="C16" s="635">
        <v>0</v>
      </c>
      <c r="D16" s="635">
        <v>0</v>
      </c>
      <c r="E16" s="635"/>
      <c r="F16" s="635" t="s">
        <v>597</v>
      </c>
      <c r="G16" s="635" t="s">
        <v>597</v>
      </c>
      <c r="H16" s="635" t="s">
        <v>597</v>
      </c>
      <c r="I16" s="636" t="s">
        <v>597</v>
      </c>
      <c r="J16" s="637" t="s">
        <v>1</v>
      </c>
    </row>
    <row r="17" spans="1:10" ht="14.4" customHeight="1" x14ac:dyDescent="0.3">
      <c r="A17" s="633" t="s">
        <v>595</v>
      </c>
      <c r="B17" s="634" t="s">
        <v>365</v>
      </c>
      <c r="C17" s="635">
        <v>125.28408000000002</v>
      </c>
      <c r="D17" s="635">
        <v>99.898119999999011</v>
      </c>
      <c r="E17" s="635"/>
      <c r="F17" s="635">
        <v>130.03512999999998</v>
      </c>
      <c r="G17" s="635">
        <v>126.75924977847367</v>
      </c>
      <c r="H17" s="635">
        <v>3.2758802215263074</v>
      </c>
      <c r="I17" s="636">
        <v>1.0258433228916335</v>
      </c>
      <c r="J17" s="637" t="s">
        <v>1</v>
      </c>
    </row>
    <row r="18" spans="1:10" ht="14.4" customHeight="1" x14ac:dyDescent="0.3">
      <c r="A18" s="633" t="s">
        <v>595</v>
      </c>
      <c r="B18" s="634" t="s">
        <v>366</v>
      </c>
      <c r="C18" s="635">
        <v>79.858750000000001</v>
      </c>
      <c r="D18" s="635">
        <v>131.79749999999999</v>
      </c>
      <c r="E18" s="635"/>
      <c r="F18" s="635">
        <v>81.454069999999987</v>
      </c>
      <c r="G18" s="635">
        <v>189.87981215214725</v>
      </c>
      <c r="H18" s="635">
        <v>-108.42574215214727</v>
      </c>
      <c r="I18" s="636">
        <v>0.42897698853173666</v>
      </c>
      <c r="J18" s="637" t="s">
        <v>1</v>
      </c>
    </row>
    <row r="19" spans="1:10" ht="14.4" customHeight="1" x14ac:dyDescent="0.3">
      <c r="A19" s="633" t="s">
        <v>595</v>
      </c>
      <c r="B19" s="634" t="s">
        <v>367</v>
      </c>
      <c r="C19" s="635">
        <v>4237.7380600000006</v>
      </c>
      <c r="D19" s="635">
        <v>5287.6327999999985</v>
      </c>
      <c r="E19" s="635"/>
      <c r="F19" s="635">
        <v>5968.306580000004</v>
      </c>
      <c r="G19" s="635">
        <v>6124.4052220878566</v>
      </c>
      <c r="H19" s="635">
        <v>-156.09864208785257</v>
      </c>
      <c r="I19" s="636">
        <v>0.97451203236440365</v>
      </c>
      <c r="J19" s="637" t="s">
        <v>1</v>
      </c>
    </row>
    <row r="20" spans="1:10" ht="14.4" customHeight="1" x14ac:dyDescent="0.3">
      <c r="A20" s="633" t="s">
        <v>595</v>
      </c>
      <c r="B20" s="634" t="s">
        <v>599</v>
      </c>
      <c r="C20" s="635">
        <v>6787.5464600000014</v>
      </c>
      <c r="D20" s="635">
        <v>8424.799699999985</v>
      </c>
      <c r="E20" s="635"/>
      <c r="F20" s="635">
        <v>9006.2232300000051</v>
      </c>
      <c r="G20" s="635">
        <v>9780.431627927017</v>
      </c>
      <c r="H20" s="635">
        <v>-774.2083979270119</v>
      </c>
      <c r="I20" s="636">
        <v>0.92084108070278414</v>
      </c>
      <c r="J20" s="637" t="s">
        <v>600</v>
      </c>
    </row>
    <row r="22" spans="1:10" ht="14.4" customHeight="1" x14ac:dyDescent="0.3">
      <c r="A22" s="633" t="s">
        <v>595</v>
      </c>
      <c r="B22" s="634" t="s">
        <v>596</v>
      </c>
      <c r="C22" s="635" t="s">
        <v>597</v>
      </c>
      <c r="D22" s="635" t="s">
        <v>597</v>
      </c>
      <c r="E22" s="635"/>
      <c r="F22" s="635" t="s">
        <v>597</v>
      </c>
      <c r="G22" s="635" t="s">
        <v>597</v>
      </c>
      <c r="H22" s="635" t="s">
        <v>597</v>
      </c>
      <c r="I22" s="636" t="s">
        <v>597</v>
      </c>
      <c r="J22" s="637" t="s">
        <v>74</v>
      </c>
    </row>
    <row r="23" spans="1:10" ht="14.4" customHeight="1" x14ac:dyDescent="0.3">
      <c r="A23" s="633" t="s">
        <v>601</v>
      </c>
      <c r="B23" s="634" t="s">
        <v>602</v>
      </c>
      <c r="C23" s="635" t="s">
        <v>597</v>
      </c>
      <c r="D23" s="635" t="s">
        <v>597</v>
      </c>
      <c r="E23" s="635"/>
      <c r="F23" s="635" t="s">
        <v>597</v>
      </c>
      <c r="G23" s="635" t="s">
        <v>597</v>
      </c>
      <c r="H23" s="635" t="s">
        <v>597</v>
      </c>
      <c r="I23" s="636" t="s">
        <v>597</v>
      </c>
      <c r="J23" s="637" t="s">
        <v>0</v>
      </c>
    </row>
    <row r="24" spans="1:10" ht="14.4" customHeight="1" x14ac:dyDescent="0.3">
      <c r="A24" s="633" t="s">
        <v>601</v>
      </c>
      <c r="B24" s="634" t="s">
        <v>357</v>
      </c>
      <c r="C24" s="635">
        <v>8.0259199999999993</v>
      </c>
      <c r="D24" s="635">
        <v>8.4322599999999994</v>
      </c>
      <c r="E24" s="635"/>
      <c r="F24" s="635">
        <v>5.7298999999999998</v>
      </c>
      <c r="G24" s="635">
        <v>8.2612979166882496</v>
      </c>
      <c r="H24" s="635">
        <v>-2.5313979166882499</v>
      </c>
      <c r="I24" s="636">
        <v>0.69358350924802081</v>
      </c>
      <c r="J24" s="637" t="s">
        <v>1</v>
      </c>
    </row>
    <row r="25" spans="1:10" ht="14.4" customHeight="1" x14ac:dyDescent="0.3">
      <c r="A25" s="633" t="s">
        <v>601</v>
      </c>
      <c r="B25" s="634" t="s">
        <v>358</v>
      </c>
      <c r="C25" s="635">
        <v>0.1009</v>
      </c>
      <c r="D25" s="635" t="s">
        <v>597</v>
      </c>
      <c r="E25" s="635"/>
      <c r="F25" s="635" t="s">
        <v>597</v>
      </c>
      <c r="G25" s="635" t="s">
        <v>597</v>
      </c>
      <c r="H25" s="635" t="s">
        <v>597</v>
      </c>
      <c r="I25" s="636" t="s">
        <v>597</v>
      </c>
      <c r="J25" s="637" t="s">
        <v>1</v>
      </c>
    </row>
    <row r="26" spans="1:10" ht="14.4" customHeight="1" x14ac:dyDescent="0.3">
      <c r="A26" s="633" t="s">
        <v>601</v>
      </c>
      <c r="B26" s="634" t="s">
        <v>359</v>
      </c>
      <c r="C26" s="635">
        <v>51.674009999999996</v>
      </c>
      <c r="D26" s="635">
        <v>47.247559999999005</v>
      </c>
      <c r="E26" s="635"/>
      <c r="F26" s="635">
        <v>47.316929999999999</v>
      </c>
      <c r="G26" s="635">
        <v>49.906061424021829</v>
      </c>
      <c r="H26" s="635">
        <v>-2.5891314240218293</v>
      </c>
      <c r="I26" s="636">
        <v>0.94811990066650353</v>
      </c>
      <c r="J26" s="637" t="s">
        <v>1</v>
      </c>
    </row>
    <row r="27" spans="1:10" ht="14.4" customHeight="1" x14ac:dyDescent="0.3">
      <c r="A27" s="633" t="s">
        <v>601</v>
      </c>
      <c r="B27" s="634" t="s">
        <v>360</v>
      </c>
      <c r="C27" s="635">
        <v>103.80529</v>
      </c>
      <c r="D27" s="635">
        <v>95.008059999998991</v>
      </c>
      <c r="E27" s="635"/>
      <c r="F27" s="635">
        <v>127.6806</v>
      </c>
      <c r="G27" s="635">
        <v>122.01981410963749</v>
      </c>
      <c r="H27" s="635">
        <v>5.6607858903625043</v>
      </c>
      <c r="I27" s="636">
        <v>1.0463923497316276</v>
      </c>
      <c r="J27" s="637" t="s">
        <v>1</v>
      </c>
    </row>
    <row r="28" spans="1:10" ht="14.4" customHeight="1" x14ac:dyDescent="0.3">
      <c r="A28" s="633" t="s">
        <v>601</v>
      </c>
      <c r="B28" s="634" t="s">
        <v>362</v>
      </c>
      <c r="C28" s="635">
        <v>11.254100000000001</v>
      </c>
      <c r="D28" s="635">
        <v>14.552</v>
      </c>
      <c r="E28" s="635"/>
      <c r="F28" s="635">
        <v>15.943100000000001</v>
      </c>
      <c r="G28" s="635">
        <v>15.788810421926501</v>
      </c>
      <c r="H28" s="635">
        <v>0.15428957807350052</v>
      </c>
      <c r="I28" s="636">
        <v>1.0097720837701132</v>
      </c>
      <c r="J28" s="637" t="s">
        <v>1</v>
      </c>
    </row>
    <row r="29" spans="1:10" ht="14.4" customHeight="1" x14ac:dyDescent="0.3">
      <c r="A29" s="633" t="s">
        <v>601</v>
      </c>
      <c r="B29" s="634" t="s">
        <v>364</v>
      </c>
      <c r="C29" s="635">
        <v>2.7873000000000001</v>
      </c>
      <c r="D29" s="635">
        <v>2.2869999999999999</v>
      </c>
      <c r="E29" s="635"/>
      <c r="F29" s="635">
        <v>2.7959999999999998</v>
      </c>
      <c r="G29" s="635">
        <v>2.828003095897583</v>
      </c>
      <c r="H29" s="635">
        <v>-3.2003095897583211E-2</v>
      </c>
      <c r="I29" s="636">
        <v>0.98868350040210062</v>
      </c>
      <c r="J29" s="637" t="s">
        <v>1</v>
      </c>
    </row>
    <row r="30" spans="1:10" ht="14.4" customHeight="1" x14ac:dyDescent="0.3">
      <c r="A30" s="633" t="s">
        <v>601</v>
      </c>
      <c r="B30" s="634" t="s">
        <v>365</v>
      </c>
      <c r="C30" s="635">
        <v>17.89</v>
      </c>
      <c r="D30" s="635">
        <v>11.243399999999999</v>
      </c>
      <c r="E30" s="635"/>
      <c r="F30" s="635">
        <v>12.254999999999997</v>
      </c>
      <c r="G30" s="635">
        <v>16.825383989506165</v>
      </c>
      <c r="H30" s="635">
        <v>-4.5703839895061673</v>
      </c>
      <c r="I30" s="636">
        <v>0.72836376320702856</v>
      </c>
      <c r="J30" s="637" t="s">
        <v>1</v>
      </c>
    </row>
    <row r="31" spans="1:10" ht="14.4" customHeight="1" x14ac:dyDescent="0.3">
      <c r="A31" s="633" t="s">
        <v>601</v>
      </c>
      <c r="B31" s="634" t="s">
        <v>366</v>
      </c>
      <c r="C31" s="635">
        <v>6.6908500000000002</v>
      </c>
      <c r="D31" s="635">
        <v>19.290800000000001</v>
      </c>
      <c r="E31" s="635"/>
      <c r="F31" s="635">
        <v>23.983160000000002</v>
      </c>
      <c r="G31" s="635">
        <v>27.552627380021917</v>
      </c>
      <c r="H31" s="635">
        <v>-3.5694673800219157</v>
      </c>
      <c r="I31" s="636">
        <v>0.87044911068589803</v>
      </c>
      <c r="J31" s="637" t="s">
        <v>1</v>
      </c>
    </row>
    <row r="32" spans="1:10" ht="14.4" customHeight="1" x14ac:dyDescent="0.3">
      <c r="A32" s="633" t="s">
        <v>601</v>
      </c>
      <c r="B32" s="634" t="s">
        <v>603</v>
      </c>
      <c r="C32" s="635">
        <v>202.22836999999998</v>
      </c>
      <c r="D32" s="635">
        <v>198.06107999999799</v>
      </c>
      <c r="E32" s="635"/>
      <c r="F32" s="635">
        <v>235.70468999999997</v>
      </c>
      <c r="G32" s="635">
        <v>243.18199833769978</v>
      </c>
      <c r="H32" s="635">
        <v>-7.4773083376998102</v>
      </c>
      <c r="I32" s="636">
        <v>0.96925221279201645</v>
      </c>
      <c r="J32" s="637" t="s">
        <v>604</v>
      </c>
    </row>
    <row r="33" spans="1:10" ht="14.4" customHeight="1" x14ac:dyDescent="0.3">
      <c r="A33" s="633" t="s">
        <v>597</v>
      </c>
      <c r="B33" s="634" t="s">
        <v>597</v>
      </c>
      <c r="C33" s="635" t="s">
        <v>597</v>
      </c>
      <c r="D33" s="635" t="s">
        <v>597</v>
      </c>
      <c r="E33" s="635"/>
      <c r="F33" s="635" t="s">
        <v>597</v>
      </c>
      <c r="G33" s="635" t="s">
        <v>597</v>
      </c>
      <c r="H33" s="635" t="s">
        <v>597</v>
      </c>
      <c r="I33" s="636" t="s">
        <v>597</v>
      </c>
      <c r="J33" s="637" t="s">
        <v>605</v>
      </c>
    </row>
    <row r="34" spans="1:10" ht="14.4" customHeight="1" x14ac:dyDescent="0.3">
      <c r="A34" s="633" t="s">
        <v>606</v>
      </c>
      <c r="B34" s="634" t="s">
        <v>607</v>
      </c>
      <c r="C34" s="635" t="s">
        <v>597</v>
      </c>
      <c r="D34" s="635" t="s">
        <v>597</v>
      </c>
      <c r="E34" s="635"/>
      <c r="F34" s="635" t="s">
        <v>597</v>
      </c>
      <c r="G34" s="635" t="s">
        <v>597</v>
      </c>
      <c r="H34" s="635" t="s">
        <v>597</v>
      </c>
      <c r="I34" s="636" t="s">
        <v>597</v>
      </c>
      <c r="J34" s="637" t="s">
        <v>0</v>
      </c>
    </row>
    <row r="35" spans="1:10" ht="14.4" customHeight="1" x14ac:dyDescent="0.3">
      <c r="A35" s="633" t="s">
        <v>606</v>
      </c>
      <c r="B35" s="634" t="s">
        <v>357</v>
      </c>
      <c r="C35" s="635">
        <v>12.51709</v>
      </c>
      <c r="D35" s="635">
        <v>3.3465400000000001</v>
      </c>
      <c r="E35" s="635"/>
      <c r="F35" s="635">
        <v>7.9609500000000004</v>
      </c>
      <c r="G35" s="635">
        <v>5.0582179759066666</v>
      </c>
      <c r="H35" s="635">
        <v>2.9027320240933339</v>
      </c>
      <c r="I35" s="636">
        <v>1.5738645582139092</v>
      </c>
      <c r="J35" s="637" t="s">
        <v>1</v>
      </c>
    </row>
    <row r="36" spans="1:10" ht="14.4" customHeight="1" x14ac:dyDescent="0.3">
      <c r="A36" s="633" t="s">
        <v>606</v>
      </c>
      <c r="B36" s="634" t="s">
        <v>358</v>
      </c>
      <c r="C36" s="635">
        <v>0.82155</v>
      </c>
      <c r="D36" s="635" t="s">
        <v>597</v>
      </c>
      <c r="E36" s="635"/>
      <c r="F36" s="635" t="s">
        <v>597</v>
      </c>
      <c r="G36" s="635" t="s">
        <v>597</v>
      </c>
      <c r="H36" s="635" t="s">
        <v>597</v>
      </c>
      <c r="I36" s="636" t="s">
        <v>597</v>
      </c>
      <c r="J36" s="637" t="s">
        <v>1</v>
      </c>
    </row>
    <row r="37" spans="1:10" ht="14.4" customHeight="1" x14ac:dyDescent="0.3">
      <c r="A37" s="633" t="s">
        <v>606</v>
      </c>
      <c r="B37" s="634" t="s">
        <v>359</v>
      </c>
      <c r="C37" s="635">
        <v>60.252240000000008</v>
      </c>
      <c r="D37" s="635">
        <v>95.480249999999998</v>
      </c>
      <c r="E37" s="635"/>
      <c r="F37" s="635">
        <v>92.464160000000007</v>
      </c>
      <c r="G37" s="635">
        <v>115.79637463621617</v>
      </c>
      <c r="H37" s="635">
        <v>-23.332214636216165</v>
      </c>
      <c r="I37" s="636">
        <v>0.79850651879632473</v>
      </c>
      <c r="J37" s="637" t="s">
        <v>1</v>
      </c>
    </row>
    <row r="38" spans="1:10" ht="14.4" customHeight="1" x14ac:dyDescent="0.3">
      <c r="A38" s="633" t="s">
        <v>606</v>
      </c>
      <c r="B38" s="634" t="s">
        <v>360</v>
      </c>
      <c r="C38" s="635">
        <v>106.86479999999999</v>
      </c>
      <c r="D38" s="635">
        <v>116.48065000000001</v>
      </c>
      <c r="E38" s="635"/>
      <c r="F38" s="635">
        <v>114.45608</v>
      </c>
      <c r="G38" s="635">
        <v>146.02636075879249</v>
      </c>
      <c r="H38" s="635">
        <v>-31.570280758792492</v>
      </c>
      <c r="I38" s="636">
        <v>0.78380423510697128</v>
      </c>
      <c r="J38" s="637" t="s">
        <v>1</v>
      </c>
    </row>
    <row r="39" spans="1:10" ht="14.4" customHeight="1" x14ac:dyDescent="0.3">
      <c r="A39" s="633" t="s">
        <v>606</v>
      </c>
      <c r="B39" s="634" t="s">
        <v>362</v>
      </c>
      <c r="C39" s="635">
        <v>16.121500000000001</v>
      </c>
      <c r="D39" s="635">
        <v>17.334500000000002</v>
      </c>
      <c r="E39" s="635"/>
      <c r="F39" s="635">
        <v>19.5808</v>
      </c>
      <c r="G39" s="635">
        <v>17.786305036712331</v>
      </c>
      <c r="H39" s="635">
        <v>1.7944949632876686</v>
      </c>
      <c r="I39" s="636">
        <v>1.1008919480231385</v>
      </c>
      <c r="J39" s="637" t="s">
        <v>1</v>
      </c>
    </row>
    <row r="40" spans="1:10" ht="14.4" customHeight="1" x14ac:dyDescent="0.3">
      <c r="A40" s="633" t="s">
        <v>606</v>
      </c>
      <c r="B40" s="634" t="s">
        <v>363</v>
      </c>
      <c r="C40" s="635">
        <v>4.14194</v>
      </c>
      <c r="D40" s="635" t="s">
        <v>597</v>
      </c>
      <c r="E40" s="635"/>
      <c r="F40" s="635" t="s">
        <v>597</v>
      </c>
      <c r="G40" s="635" t="s">
        <v>597</v>
      </c>
      <c r="H40" s="635" t="s">
        <v>597</v>
      </c>
      <c r="I40" s="636" t="s">
        <v>597</v>
      </c>
      <c r="J40" s="637" t="s">
        <v>1</v>
      </c>
    </row>
    <row r="41" spans="1:10" ht="14.4" customHeight="1" x14ac:dyDescent="0.3">
      <c r="A41" s="633" t="s">
        <v>606</v>
      </c>
      <c r="B41" s="634" t="s">
        <v>364</v>
      </c>
      <c r="C41" s="635">
        <v>3.5710000000000002</v>
      </c>
      <c r="D41" s="635">
        <v>3.5799999999999996</v>
      </c>
      <c r="E41" s="635"/>
      <c r="F41" s="635">
        <v>5.872679999999999</v>
      </c>
      <c r="G41" s="635">
        <v>3.8291137982755004</v>
      </c>
      <c r="H41" s="635">
        <v>2.0435662017244987</v>
      </c>
      <c r="I41" s="636">
        <v>1.5336916867408981</v>
      </c>
      <c r="J41" s="637" t="s">
        <v>1</v>
      </c>
    </row>
    <row r="42" spans="1:10" ht="14.4" customHeight="1" x14ac:dyDescent="0.3">
      <c r="A42" s="633" t="s">
        <v>606</v>
      </c>
      <c r="B42" s="634" t="s">
        <v>365</v>
      </c>
      <c r="C42" s="635">
        <v>15.582000000000001</v>
      </c>
      <c r="D42" s="635">
        <v>14.25</v>
      </c>
      <c r="E42" s="635"/>
      <c r="F42" s="635">
        <v>19.817</v>
      </c>
      <c r="G42" s="635">
        <v>18.229507113739249</v>
      </c>
      <c r="H42" s="635">
        <v>1.5874928862607511</v>
      </c>
      <c r="I42" s="636">
        <v>1.0870836976751985</v>
      </c>
      <c r="J42" s="637" t="s">
        <v>1</v>
      </c>
    </row>
    <row r="43" spans="1:10" ht="14.4" customHeight="1" x14ac:dyDescent="0.3">
      <c r="A43" s="633" t="s">
        <v>606</v>
      </c>
      <c r="B43" s="634" t="s">
        <v>366</v>
      </c>
      <c r="C43" s="635">
        <v>14.35351</v>
      </c>
      <c r="D43" s="635">
        <v>22.73415</v>
      </c>
      <c r="E43" s="635"/>
      <c r="F43" s="635">
        <v>38.644769999999994</v>
      </c>
      <c r="G43" s="635">
        <v>40.495578856495577</v>
      </c>
      <c r="H43" s="635">
        <v>-1.8508088564955827</v>
      </c>
      <c r="I43" s="636">
        <v>0.95429602665875435</v>
      </c>
      <c r="J43" s="637" t="s">
        <v>1</v>
      </c>
    </row>
    <row r="44" spans="1:10" ht="14.4" customHeight="1" x14ac:dyDescent="0.3">
      <c r="A44" s="633" t="s">
        <v>606</v>
      </c>
      <c r="B44" s="634" t="s">
        <v>608</v>
      </c>
      <c r="C44" s="635">
        <v>234.22563</v>
      </c>
      <c r="D44" s="635">
        <v>273.20609000000002</v>
      </c>
      <c r="E44" s="635"/>
      <c r="F44" s="635">
        <v>298.79644000000002</v>
      </c>
      <c r="G44" s="635">
        <v>347.22145817613801</v>
      </c>
      <c r="H44" s="635">
        <v>-48.425018176137996</v>
      </c>
      <c r="I44" s="636">
        <v>0.8605356407679936</v>
      </c>
      <c r="J44" s="637" t="s">
        <v>604</v>
      </c>
    </row>
    <row r="45" spans="1:10" ht="14.4" customHeight="1" x14ac:dyDescent="0.3">
      <c r="A45" s="633" t="s">
        <v>597</v>
      </c>
      <c r="B45" s="634" t="s">
        <v>597</v>
      </c>
      <c r="C45" s="635" t="s">
        <v>597</v>
      </c>
      <c r="D45" s="635" t="s">
        <v>597</v>
      </c>
      <c r="E45" s="635"/>
      <c r="F45" s="635" t="s">
        <v>597</v>
      </c>
      <c r="G45" s="635" t="s">
        <v>597</v>
      </c>
      <c r="H45" s="635" t="s">
        <v>597</v>
      </c>
      <c r="I45" s="636" t="s">
        <v>597</v>
      </c>
      <c r="J45" s="637" t="s">
        <v>605</v>
      </c>
    </row>
    <row r="46" spans="1:10" ht="14.4" customHeight="1" x14ac:dyDescent="0.3">
      <c r="A46" s="633" t="s">
        <v>609</v>
      </c>
      <c r="B46" s="634" t="s">
        <v>610</v>
      </c>
      <c r="C46" s="635" t="s">
        <v>597</v>
      </c>
      <c r="D46" s="635" t="s">
        <v>597</v>
      </c>
      <c r="E46" s="635"/>
      <c r="F46" s="635" t="s">
        <v>597</v>
      </c>
      <c r="G46" s="635" t="s">
        <v>597</v>
      </c>
      <c r="H46" s="635" t="s">
        <v>597</v>
      </c>
      <c r="I46" s="636" t="s">
        <v>597</v>
      </c>
      <c r="J46" s="637" t="s">
        <v>0</v>
      </c>
    </row>
    <row r="47" spans="1:10" ht="14.4" customHeight="1" x14ac:dyDescent="0.3">
      <c r="A47" s="633" t="s">
        <v>609</v>
      </c>
      <c r="B47" s="634" t="s">
        <v>357</v>
      </c>
      <c r="C47" s="635">
        <v>15.41489</v>
      </c>
      <c r="D47" s="635">
        <v>5.6119700000000003</v>
      </c>
      <c r="E47" s="635"/>
      <c r="F47" s="635">
        <v>7.8605900000000002</v>
      </c>
      <c r="G47" s="635">
        <v>11.396003653437083</v>
      </c>
      <c r="H47" s="635">
        <v>-3.5354136534370824</v>
      </c>
      <c r="I47" s="636">
        <v>0.68976724113537935</v>
      </c>
      <c r="J47" s="637" t="s">
        <v>1</v>
      </c>
    </row>
    <row r="48" spans="1:10" ht="14.4" customHeight="1" x14ac:dyDescent="0.3">
      <c r="A48" s="633" t="s">
        <v>609</v>
      </c>
      <c r="B48" s="634" t="s">
        <v>358</v>
      </c>
      <c r="C48" s="635" t="s">
        <v>597</v>
      </c>
      <c r="D48" s="635">
        <v>0</v>
      </c>
      <c r="E48" s="635"/>
      <c r="F48" s="635">
        <v>0</v>
      </c>
      <c r="G48" s="635">
        <v>0.21317514236783336</v>
      </c>
      <c r="H48" s="635">
        <v>-0.21317514236783336</v>
      </c>
      <c r="I48" s="636">
        <v>0</v>
      </c>
      <c r="J48" s="637" t="s">
        <v>1</v>
      </c>
    </row>
    <row r="49" spans="1:10" ht="14.4" customHeight="1" x14ac:dyDescent="0.3">
      <c r="A49" s="633" t="s">
        <v>609</v>
      </c>
      <c r="B49" s="634" t="s">
        <v>359</v>
      </c>
      <c r="C49" s="635">
        <v>91.032330000000002</v>
      </c>
      <c r="D49" s="635">
        <v>108.50543999999898</v>
      </c>
      <c r="E49" s="635"/>
      <c r="F49" s="635">
        <v>137.07359</v>
      </c>
      <c r="G49" s="635">
        <v>185.90341976075916</v>
      </c>
      <c r="H49" s="635">
        <v>-48.829829760759168</v>
      </c>
      <c r="I49" s="636">
        <v>0.73733764648547762</v>
      </c>
      <c r="J49" s="637" t="s">
        <v>1</v>
      </c>
    </row>
    <row r="50" spans="1:10" ht="14.4" customHeight="1" x14ac:dyDescent="0.3">
      <c r="A50" s="633" t="s">
        <v>609</v>
      </c>
      <c r="B50" s="634" t="s">
        <v>360</v>
      </c>
      <c r="C50" s="635">
        <v>88.504169999999988</v>
      </c>
      <c r="D50" s="635">
        <v>63.625469999998998</v>
      </c>
      <c r="E50" s="635"/>
      <c r="F50" s="635">
        <v>90.402439999999999</v>
      </c>
      <c r="G50" s="635">
        <v>103.99871236975092</v>
      </c>
      <c r="H50" s="635">
        <v>-13.59627236975092</v>
      </c>
      <c r="I50" s="636">
        <v>0.8692649931913432</v>
      </c>
      <c r="J50" s="637" t="s">
        <v>1</v>
      </c>
    </row>
    <row r="51" spans="1:10" ht="14.4" customHeight="1" x14ac:dyDescent="0.3">
      <c r="A51" s="633" t="s">
        <v>609</v>
      </c>
      <c r="B51" s="634" t="s">
        <v>362</v>
      </c>
      <c r="C51" s="635">
        <v>13.7776</v>
      </c>
      <c r="D51" s="635">
        <v>3.2679999999999998</v>
      </c>
      <c r="E51" s="635"/>
      <c r="F51" s="635">
        <v>9.9441999999999986</v>
      </c>
      <c r="G51" s="635">
        <v>10.951792322203833</v>
      </c>
      <c r="H51" s="635">
        <v>-1.0075923222038341</v>
      </c>
      <c r="I51" s="636">
        <v>0.90799749551851661</v>
      </c>
      <c r="J51" s="637" t="s">
        <v>1</v>
      </c>
    </row>
    <row r="52" spans="1:10" ht="14.4" customHeight="1" x14ac:dyDescent="0.3">
      <c r="A52" s="633" t="s">
        <v>609</v>
      </c>
      <c r="B52" s="634" t="s">
        <v>363</v>
      </c>
      <c r="C52" s="635">
        <v>0</v>
      </c>
      <c r="D52" s="635" t="s">
        <v>597</v>
      </c>
      <c r="E52" s="635"/>
      <c r="F52" s="635" t="s">
        <v>597</v>
      </c>
      <c r="G52" s="635" t="s">
        <v>597</v>
      </c>
      <c r="H52" s="635" t="s">
        <v>597</v>
      </c>
      <c r="I52" s="636" t="s">
        <v>597</v>
      </c>
      <c r="J52" s="637" t="s">
        <v>1</v>
      </c>
    </row>
    <row r="53" spans="1:10" ht="14.4" customHeight="1" x14ac:dyDescent="0.3">
      <c r="A53" s="633" t="s">
        <v>609</v>
      </c>
      <c r="B53" s="634" t="s">
        <v>364</v>
      </c>
      <c r="C53" s="635">
        <v>3.282</v>
      </c>
      <c r="D53" s="635">
        <v>1.7509999999999999</v>
      </c>
      <c r="E53" s="635"/>
      <c r="F53" s="635">
        <v>3.2839999999999998</v>
      </c>
      <c r="G53" s="635">
        <v>6.4798849946938333</v>
      </c>
      <c r="H53" s="635">
        <v>-3.1958849946938335</v>
      </c>
      <c r="I53" s="636">
        <v>0.50679911799193356</v>
      </c>
      <c r="J53" s="637" t="s">
        <v>1</v>
      </c>
    </row>
    <row r="54" spans="1:10" ht="14.4" customHeight="1" x14ac:dyDescent="0.3">
      <c r="A54" s="633" t="s">
        <v>609</v>
      </c>
      <c r="B54" s="634" t="s">
        <v>365</v>
      </c>
      <c r="C54" s="635">
        <v>26.316000000000003</v>
      </c>
      <c r="D54" s="635">
        <v>15.540000000000001</v>
      </c>
      <c r="E54" s="635"/>
      <c r="F54" s="635">
        <v>16.161999999999999</v>
      </c>
      <c r="G54" s="635">
        <v>25.204597401447337</v>
      </c>
      <c r="H54" s="635">
        <v>-9.0425974014473383</v>
      </c>
      <c r="I54" s="636">
        <v>0.64123222214499331</v>
      </c>
      <c r="J54" s="637" t="s">
        <v>1</v>
      </c>
    </row>
    <row r="55" spans="1:10" ht="14.4" customHeight="1" x14ac:dyDescent="0.3">
      <c r="A55" s="633" t="s">
        <v>609</v>
      </c>
      <c r="B55" s="634" t="s">
        <v>366</v>
      </c>
      <c r="C55" s="635">
        <v>20.16863</v>
      </c>
      <c r="D55" s="635">
        <v>51.722499999999997</v>
      </c>
      <c r="E55" s="635"/>
      <c r="F55" s="635">
        <v>8.0336999999999996</v>
      </c>
      <c r="G55" s="635">
        <v>75.448062203252078</v>
      </c>
      <c r="H55" s="635">
        <v>-67.414362203252082</v>
      </c>
      <c r="I55" s="636">
        <v>0.10647987191980815</v>
      </c>
      <c r="J55" s="637" t="s">
        <v>1</v>
      </c>
    </row>
    <row r="56" spans="1:10" ht="14.4" customHeight="1" x14ac:dyDescent="0.3">
      <c r="A56" s="633" t="s">
        <v>609</v>
      </c>
      <c r="B56" s="634" t="s">
        <v>611</v>
      </c>
      <c r="C56" s="635">
        <v>258.49562000000003</v>
      </c>
      <c r="D56" s="635">
        <v>250.02437999999796</v>
      </c>
      <c r="E56" s="635"/>
      <c r="F56" s="635">
        <v>272.76051999999999</v>
      </c>
      <c r="G56" s="635">
        <v>419.59564784791212</v>
      </c>
      <c r="H56" s="635">
        <v>-146.83512784791213</v>
      </c>
      <c r="I56" s="636">
        <v>0.65005564618931788</v>
      </c>
      <c r="J56" s="637" t="s">
        <v>604</v>
      </c>
    </row>
    <row r="57" spans="1:10" ht="14.4" customHeight="1" x14ac:dyDescent="0.3">
      <c r="A57" s="633" t="s">
        <v>597</v>
      </c>
      <c r="B57" s="634" t="s">
        <v>597</v>
      </c>
      <c r="C57" s="635" t="s">
        <v>597</v>
      </c>
      <c r="D57" s="635" t="s">
        <v>597</v>
      </c>
      <c r="E57" s="635"/>
      <c r="F57" s="635" t="s">
        <v>597</v>
      </c>
      <c r="G57" s="635" t="s">
        <v>597</v>
      </c>
      <c r="H57" s="635" t="s">
        <v>597</v>
      </c>
      <c r="I57" s="636" t="s">
        <v>597</v>
      </c>
      <c r="J57" s="637" t="s">
        <v>605</v>
      </c>
    </row>
    <row r="58" spans="1:10" ht="14.4" customHeight="1" x14ac:dyDescent="0.3">
      <c r="A58" s="633" t="s">
        <v>612</v>
      </c>
      <c r="B58" s="634" t="s">
        <v>613</v>
      </c>
      <c r="C58" s="635" t="s">
        <v>597</v>
      </c>
      <c r="D58" s="635" t="s">
        <v>597</v>
      </c>
      <c r="E58" s="635"/>
      <c r="F58" s="635" t="s">
        <v>597</v>
      </c>
      <c r="G58" s="635" t="s">
        <v>597</v>
      </c>
      <c r="H58" s="635" t="s">
        <v>597</v>
      </c>
      <c r="I58" s="636" t="s">
        <v>597</v>
      </c>
      <c r="J58" s="637" t="s">
        <v>0</v>
      </c>
    </row>
    <row r="59" spans="1:10" ht="14.4" customHeight="1" x14ac:dyDescent="0.3">
      <c r="A59" s="633" t="s">
        <v>612</v>
      </c>
      <c r="B59" s="634" t="s">
        <v>359</v>
      </c>
      <c r="C59" s="635">
        <v>44.034520000000001</v>
      </c>
      <c r="D59" s="635">
        <v>45.751089999998996</v>
      </c>
      <c r="E59" s="635"/>
      <c r="F59" s="635">
        <v>52.268229999999996</v>
      </c>
      <c r="G59" s="635">
        <v>48.85385661890416</v>
      </c>
      <c r="H59" s="635">
        <v>3.4143733810958352</v>
      </c>
      <c r="I59" s="636">
        <v>1.0698895362085832</v>
      </c>
      <c r="J59" s="637" t="s">
        <v>1</v>
      </c>
    </row>
    <row r="60" spans="1:10" ht="14.4" customHeight="1" x14ac:dyDescent="0.3">
      <c r="A60" s="633" t="s">
        <v>612</v>
      </c>
      <c r="B60" s="634" t="s">
        <v>360</v>
      </c>
      <c r="C60" s="635">
        <v>16.96706</v>
      </c>
      <c r="D60" s="635">
        <v>22.522999999998998</v>
      </c>
      <c r="E60" s="635"/>
      <c r="F60" s="635">
        <v>33.055080000000004</v>
      </c>
      <c r="G60" s="635">
        <v>32.476132844399423</v>
      </c>
      <c r="H60" s="635">
        <v>0.57894715560058074</v>
      </c>
      <c r="I60" s="636">
        <v>1.0178268502094892</v>
      </c>
      <c r="J60" s="637" t="s">
        <v>1</v>
      </c>
    </row>
    <row r="61" spans="1:10" ht="14.4" customHeight="1" x14ac:dyDescent="0.3">
      <c r="A61" s="633" t="s">
        <v>612</v>
      </c>
      <c r="B61" s="634" t="s">
        <v>363</v>
      </c>
      <c r="C61" s="635">
        <v>11.469430000000001</v>
      </c>
      <c r="D61" s="635">
        <v>15.577539999999999</v>
      </c>
      <c r="E61" s="635"/>
      <c r="F61" s="635">
        <v>19.65579</v>
      </c>
      <c r="G61" s="635">
        <v>22.168635107645834</v>
      </c>
      <c r="H61" s="635">
        <v>-2.512845107645834</v>
      </c>
      <c r="I61" s="636">
        <v>0.88664863238336367</v>
      </c>
      <c r="J61" s="637" t="s">
        <v>1</v>
      </c>
    </row>
    <row r="62" spans="1:10" ht="14.4" customHeight="1" x14ac:dyDescent="0.3">
      <c r="A62" s="633" t="s">
        <v>612</v>
      </c>
      <c r="B62" s="634" t="s">
        <v>364</v>
      </c>
      <c r="C62" s="635">
        <v>5.6000000000000001E-2</v>
      </c>
      <c r="D62" s="635">
        <v>0.21</v>
      </c>
      <c r="E62" s="635"/>
      <c r="F62" s="635">
        <v>0</v>
      </c>
      <c r="G62" s="635">
        <v>0.16156598304933334</v>
      </c>
      <c r="H62" s="635">
        <v>-0.16156598304933334</v>
      </c>
      <c r="I62" s="636">
        <v>0</v>
      </c>
      <c r="J62" s="637" t="s">
        <v>1</v>
      </c>
    </row>
    <row r="63" spans="1:10" ht="14.4" customHeight="1" x14ac:dyDescent="0.3">
      <c r="A63" s="633" t="s">
        <v>612</v>
      </c>
      <c r="B63" s="634" t="s">
        <v>365</v>
      </c>
      <c r="C63" s="635">
        <v>4.5007000000000001</v>
      </c>
      <c r="D63" s="635">
        <v>13.674720000000001</v>
      </c>
      <c r="E63" s="635"/>
      <c r="F63" s="635">
        <v>16.46003</v>
      </c>
      <c r="G63" s="635">
        <v>17.627511525432666</v>
      </c>
      <c r="H63" s="635">
        <v>-1.1674815254326667</v>
      </c>
      <c r="I63" s="636">
        <v>0.93376935117879545</v>
      </c>
      <c r="J63" s="637" t="s">
        <v>1</v>
      </c>
    </row>
    <row r="64" spans="1:10" ht="14.4" customHeight="1" x14ac:dyDescent="0.3">
      <c r="A64" s="633" t="s">
        <v>612</v>
      </c>
      <c r="B64" s="634" t="s">
        <v>614</v>
      </c>
      <c r="C64" s="635">
        <v>77.027709999999999</v>
      </c>
      <c r="D64" s="635">
        <v>97.736349999997998</v>
      </c>
      <c r="E64" s="635"/>
      <c r="F64" s="635">
        <v>121.43912999999999</v>
      </c>
      <c r="G64" s="635">
        <v>121.2877020794314</v>
      </c>
      <c r="H64" s="635">
        <v>0.15142792056859378</v>
      </c>
      <c r="I64" s="636">
        <v>1.0012485018511557</v>
      </c>
      <c r="J64" s="637" t="s">
        <v>604</v>
      </c>
    </row>
    <row r="65" spans="1:10" ht="14.4" customHeight="1" x14ac:dyDescent="0.3">
      <c r="A65" s="633" t="s">
        <v>597</v>
      </c>
      <c r="B65" s="634" t="s">
        <v>597</v>
      </c>
      <c r="C65" s="635" t="s">
        <v>597</v>
      </c>
      <c r="D65" s="635" t="s">
        <v>597</v>
      </c>
      <c r="E65" s="635"/>
      <c r="F65" s="635" t="s">
        <v>597</v>
      </c>
      <c r="G65" s="635" t="s">
        <v>597</v>
      </c>
      <c r="H65" s="635" t="s">
        <v>597</v>
      </c>
      <c r="I65" s="636" t="s">
        <v>597</v>
      </c>
      <c r="J65" s="637" t="s">
        <v>605</v>
      </c>
    </row>
    <row r="66" spans="1:10" ht="14.4" customHeight="1" x14ac:dyDescent="0.3">
      <c r="A66" s="633" t="s">
        <v>615</v>
      </c>
      <c r="B66" s="634" t="s">
        <v>616</v>
      </c>
      <c r="C66" s="635" t="s">
        <v>597</v>
      </c>
      <c r="D66" s="635" t="s">
        <v>597</v>
      </c>
      <c r="E66" s="635"/>
      <c r="F66" s="635" t="s">
        <v>597</v>
      </c>
      <c r="G66" s="635" t="s">
        <v>597</v>
      </c>
      <c r="H66" s="635" t="s">
        <v>597</v>
      </c>
      <c r="I66" s="636" t="s">
        <v>597</v>
      </c>
      <c r="J66" s="637" t="s">
        <v>0</v>
      </c>
    </row>
    <row r="67" spans="1:10" ht="14.4" customHeight="1" x14ac:dyDescent="0.3">
      <c r="A67" s="633" t="s">
        <v>615</v>
      </c>
      <c r="B67" s="634" t="s">
        <v>357</v>
      </c>
      <c r="C67" s="635">
        <v>25.360699999999998</v>
      </c>
      <c r="D67" s="635">
        <v>19.39096</v>
      </c>
      <c r="E67" s="635"/>
      <c r="F67" s="635">
        <v>16.379180000000002</v>
      </c>
      <c r="G67" s="635">
        <v>20.599193182303747</v>
      </c>
      <c r="H67" s="635">
        <v>-4.2200131823037452</v>
      </c>
      <c r="I67" s="636">
        <v>0.79513696750370533</v>
      </c>
      <c r="J67" s="637" t="s">
        <v>1</v>
      </c>
    </row>
    <row r="68" spans="1:10" ht="14.4" customHeight="1" x14ac:dyDescent="0.3">
      <c r="A68" s="633" t="s">
        <v>615</v>
      </c>
      <c r="B68" s="634" t="s">
        <v>358</v>
      </c>
      <c r="C68" s="635">
        <v>3.8671099999999998</v>
      </c>
      <c r="D68" s="635">
        <v>1.76135</v>
      </c>
      <c r="E68" s="635"/>
      <c r="F68" s="635">
        <v>1.3430099999999998</v>
      </c>
      <c r="G68" s="635">
        <v>1.920868926242</v>
      </c>
      <c r="H68" s="635">
        <v>-0.57785892624200019</v>
      </c>
      <c r="I68" s="636">
        <v>0.6991679555291016</v>
      </c>
      <c r="J68" s="637" t="s">
        <v>1</v>
      </c>
    </row>
    <row r="69" spans="1:10" ht="14.4" customHeight="1" x14ac:dyDescent="0.3">
      <c r="A69" s="633" t="s">
        <v>615</v>
      </c>
      <c r="B69" s="634" t="s">
        <v>359</v>
      </c>
      <c r="C69" s="635">
        <v>143.17694</v>
      </c>
      <c r="D69" s="635">
        <v>93.228529999999992</v>
      </c>
      <c r="E69" s="635"/>
      <c r="F69" s="635">
        <v>59.926299999999998</v>
      </c>
      <c r="G69" s="635">
        <v>110.83271327724168</v>
      </c>
      <c r="H69" s="635">
        <v>-50.906413277241683</v>
      </c>
      <c r="I69" s="636">
        <v>0.54069144594608809</v>
      </c>
      <c r="J69" s="637" t="s">
        <v>1</v>
      </c>
    </row>
    <row r="70" spans="1:10" ht="14.4" customHeight="1" x14ac:dyDescent="0.3">
      <c r="A70" s="633" t="s">
        <v>615</v>
      </c>
      <c r="B70" s="634" t="s">
        <v>360</v>
      </c>
      <c r="C70" s="635">
        <v>308.53563000000003</v>
      </c>
      <c r="D70" s="635">
        <v>323.39366999999902</v>
      </c>
      <c r="E70" s="635"/>
      <c r="F70" s="635">
        <v>323.93459999999999</v>
      </c>
      <c r="G70" s="635">
        <v>326.35725808789368</v>
      </c>
      <c r="H70" s="635">
        <v>-2.4226580878936943</v>
      </c>
      <c r="I70" s="636">
        <v>0.9925766685806594</v>
      </c>
      <c r="J70" s="637" t="s">
        <v>1</v>
      </c>
    </row>
    <row r="71" spans="1:10" ht="14.4" customHeight="1" x14ac:dyDescent="0.3">
      <c r="A71" s="633" t="s">
        <v>615</v>
      </c>
      <c r="B71" s="634" t="s">
        <v>362</v>
      </c>
      <c r="C71" s="635">
        <v>19.42634</v>
      </c>
      <c r="D71" s="635">
        <v>26.042300000000001</v>
      </c>
      <c r="E71" s="635"/>
      <c r="F71" s="635">
        <v>28.249400000000001</v>
      </c>
      <c r="G71" s="635">
        <v>25.201694187199251</v>
      </c>
      <c r="H71" s="635">
        <v>3.0477058128007499</v>
      </c>
      <c r="I71" s="636">
        <v>1.1209325766022817</v>
      </c>
      <c r="J71" s="637" t="s">
        <v>1</v>
      </c>
    </row>
    <row r="72" spans="1:10" ht="14.4" customHeight="1" x14ac:dyDescent="0.3">
      <c r="A72" s="633" t="s">
        <v>615</v>
      </c>
      <c r="B72" s="634" t="s">
        <v>363</v>
      </c>
      <c r="C72" s="635">
        <v>1.1175900000000001</v>
      </c>
      <c r="D72" s="635">
        <v>2.38306</v>
      </c>
      <c r="E72" s="635"/>
      <c r="F72" s="635">
        <v>1.2556099999999999</v>
      </c>
      <c r="G72" s="635">
        <v>1.3628995037612501</v>
      </c>
      <c r="H72" s="635">
        <v>-0.10728950376125024</v>
      </c>
      <c r="I72" s="636">
        <v>0.92127849231351322</v>
      </c>
      <c r="J72" s="637" t="s">
        <v>1</v>
      </c>
    </row>
    <row r="73" spans="1:10" ht="14.4" customHeight="1" x14ac:dyDescent="0.3">
      <c r="A73" s="633" t="s">
        <v>615</v>
      </c>
      <c r="B73" s="634" t="s">
        <v>364</v>
      </c>
      <c r="C73" s="635">
        <v>5.2510000000000003</v>
      </c>
      <c r="D73" s="635">
        <v>5.9755899999990003</v>
      </c>
      <c r="E73" s="635"/>
      <c r="F73" s="635">
        <v>8.6910000000000007</v>
      </c>
      <c r="G73" s="635">
        <v>5.7126081411909997</v>
      </c>
      <c r="H73" s="635">
        <v>2.978391858809001</v>
      </c>
      <c r="I73" s="636">
        <v>1.5213716371219623</v>
      </c>
      <c r="J73" s="637" t="s">
        <v>1</v>
      </c>
    </row>
    <row r="74" spans="1:10" ht="14.4" customHeight="1" x14ac:dyDescent="0.3">
      <c r="A74" s="633" t="s">
        <v>615</v>
      </c>
      <c r="B74" s="634" t="s">
        <v>5263</v>
      </c>
      <c r="C74" s="635">
        <v>0</v>
      </c>
      <c r="D74" s="635" t="s">
        <v>597</v>
      </c>
      <c r="E74" s="635"/>
      <c r="F74" s="635" t="s">
        <v>597</v>
      </c>
      <c r="G74" s="635" t="s">
        <v>597</v>
      </c>
      <c r="H74" s="635" t="s">
        <v>597</v>
      </c>
      <c r="I74" s="636" t="s">
        <v>597</v>
      </c>
      <c r="J74" s="637" t="s">
        <v>1</v>
      </c>
    </row>
    <row r="75" spans="1:10" ht="14.4" customHeight="1" x14ac:dyDescent="0.3">
      <c r="A75" s="633" t="s">
        <v>615</v>
      </c>
      <c r="B75" s="634" t="s">
        <v>365</v>
      </c>
      <c r="C75" s="635">
        <v>55.800000000000004</v>
      </c>
      <c r="D75" s="635">
        <v>45.189999999999003</v>
      </c>
      <c r="E75" s="635"/>
      <c r="F75" s="635">
        <v>65.341099999999997</v>
      </c>
      <c r="G75" s="635">
        <v>48.410811279315922</v>
      </c>
      <c r="H75" s="635">
        <v>16.930288720684075</v>
      </c>
      <c r="I75" s="636">
        <v>1.3497212352629533</v>
      </c>
      <c r="J75" s="637" t="s">
        <v>1</v>
      </c>
    </row>
    <row r="76" spans="1:10" ht="14.4" customHeight="1" x14ac:dyDescent="0.3">
      <c r="A76" s="633" t="s">
        <v>615</v>
      </c>
      <c r="B76" s="634" t="s">
        <v>366</v>
      </c>
      <c r="C76" s="635">
        <v>35.915459999999996</v>
      </c>
      <c r="D76" s="635">
        <v>37.222409999999996</v>
      </c>
      <c r="E76" s="635"/>
      <c r="F76" s="635">
        <v>8.8477599999999992</v>
      </c>
      <c r="G76" s="635">
        <v>44.935180518174924</v>
      </c>
      <c r="H76" s="635">
        <v>-36.087420518174923</v>
      </c>
      <c r="I76" s="636">
        <v>0.19690051086856872</v>
      </c>
      <c r="J76" s="637" t="s">
        <v>1</v>
      </c>
    </row>
    <row r="77" spans="1:10" ht="14.4" customHeight="1" x14ac:dyDescent="0.3">
      <c r="A77" s="633" t="s">
        <v>615</v>
      </c>
      <c r="B77" s="634" t="s">
        <v>617</v>
      </c>
      <c r="C77" s="635">
        <v>598.45076999999992</v>
      </c>
      <c r="D77" s="635">
        <v>554.587869999997</v>
      </c>
      <c r="E77" s="635"/>
      <c r="F77" s="635">
        <v>513.96795999999995</v>
      </c>
      <c r="G77" s="635">
        <v>585.33322710332345</v>
      </c>
      <c r="H77" s="635">
        <v>-71.365267103323504</v>
      </c>
      <c r="I77" s="636">
        <v>0.87807753976910996</v>
      </c>
      <c r="J77" s="637" t="s">
        <v>604</v>
      </c>
    </row>
    <row r="78" spans="1:10" ht="14.4" customHeight="1" x14ac:dyDescent="0.3">
      <c r="A78" s="633" t="s">
        <v>597</v>
      </c>
      <c r="B78" s="634" t="s">
        <v>597</v>
      </c>
      <c r="C78" s="635" t="s">
        <v>597</v>
      </c>
      <c r="D78" s="635" t="s">
        <v>597</v>
      </c>
      <c r="E78" s="635"/>
      <c r="F78" s="635" t="s">
        <v>597</v>
      </c>
      <c r="G78" s="635" t="s">
        <v>597</v>
      </c>
      <c r="H78" s="635" t="s">
        <v>597</v>
      </c>
      <c r="I78" s="636" t="s">
        <v>597</v>
      </c>
      <c r="J78" s="637" t="s">
        <v>605</v>
      </c>
    </row>
    <row r="79" spans="1:10" ht="14.4" customHeight="1" x14ac:dyDescent="0.3">
      <c r="A79" s="633" t="s">
        <v>618</v>
      </c>
      <c r="B79" s="634" t="s">
        <v>619</v>
      </c>
      <c r="C79" s="635" t="s">
        <v>597</v>
      </c>
      <c r="D79" s="635" t="s">
        <v>597</v>
      </c>
      <c r="E79" s="635"/>
      <c r="F79" s="635" t="s">
        <v>597</v>
      </c>
      <c r="G79" s="635" t="s">
        <v>597</v>
      </c>
      <c r="H79" s="635" t="s">
        <v>597</v>
      </c>
      <c r="I79" s="636" t="s">
        <v>597</v>
      </c>
      <c r="J79" s="637" t="s">
        <v>0</v>
      </c>
    </row>
    <row r="80" spans="1:10" ht="14.4" customHeight="1" x14ac:dyDescent="0.3">
      <c r="A80" s="633" t="s">
        <v>618</v>
      </c>
      <c r="B80" s="634" t="s">
        <v>355</v>
      </c>
      <c r="C80" s="635">
        <v>38.897990000000007</v>
      </c>
      <c r="D80" s="635">
        <v>205.97968000000003</v>
      </c>
      <c r="E80" s="635"/>
      <c r="F80" s="635">
        <v>31.842419999999997</v>
      </c>
      <c r="G80" s="635">
        <v>131.83325166998117</v>
      </c>
      <c r="H80" s="635">
        <v>-99.990831669981162</v>
      </c>
      <c r="I80" s="636">
        <v>0.24153557313227231</v>
      </c>
      <c r="J80" s="637" t="s">
        <v>1</v>
      </c>
    </row>
    <row r="81" spans="1:10" ht="14.4" customHeight="1" x14ac:dyDescent="0.3">
      <c r="A81" s="633" t="s">
        <v>618</v>
      </c>
      <c r="B81" s="634" t="s">
        <v>356</v>
      </c>
      <c r="C81" s="635" t="s">
        <v>597</v>
      </c>
      <c r="D81" s="635" t="s">
        <v>597</v>
      </c>
      <c r="E81" s="635"/>
      <c r="F81" s="635">
        <v>0</v>
      </c>
      <c r="G81" s="635">
        <v>5.8333301924350831</v>
      </c>
      <c r="H81" s="635">
        <v>-5.8333301924350831</v>
      </c>
      <c r="I81" s="636">
        <v>0</v>
      </c>
      <c r="J81" s="637" t="s">
        <v>1</v>
      </c>
    </row>
    <row r="82" spans="1:10" ht="14.4" customHeight="1" x14ac:dyDescent="0.3">
      <c r="A82" s="633" t="s">
        <v>618</v>
      </c>
      <c r="B82" s="634" t="s">
        <v>359</v>
      </c>
      <c r="C82" s="635">
        <v>0.96599999999999997</v>
      </c>
      <c r="D82" s="635">
        <v>12.62988</v>
      </c>
      <c r="E82" s="635"/>
      <c r="F82" s="635">
        <v>2.5065</v>
      </c>
      <c r="G82" s="635">
        <v>7.3841780683737506</v>
      </c>
      <c r="H82" s="635">
        <v>-4.8776780683737506</v>
      </c>
      <c r="I82" s="636">
        <v>0.33944197672253823</v>
      </c>
      <c r="J82" s="637" t="s">
        <v>1</v>
      </c>
    </row>
    <row r="83" spans="1:10" ht="14.4" customHeight="1" x14ac:dyDescent="0.3">
      <c r="A83" s="633" t="s">
        <v>618</v>
      </c>
      <c r="B83" s="634" t="s">
        <v>360</v>
      </c>
      <c r="C83" s="635">
        <v>876.08480000000009</v>
      </c>
      <c r="D83" s="635">
        <v>1381.4409699999999</v>
      </c>
      <c r="E83" s="635"/>
      <c r="F83" s="635">
        <v>1428.139810000001</v>
      </c>
      <c r="G83" s="635">
        <v>1620.6163166491781</v>
      </c>
      <c r="H83" s="635">
        <v>-192.47650664917705</v>
      </c>
      <c r="I83" s="636">
        <v>0.8812325257546797</v>
      </c>
      <c r="J83" s="637" t="s">
        <v>1</v>
      </c>
    </row>
    <row r="84" spans="1:10" ht="14.4" customHeight="1" x14ac:dyDescent="0.3">
      <c r="A84" s="633" t="s">
        <v>618</v>
      </c>
      <c r="B84" s="634" t="s">
        <v>361</v>
      </c>
      <c r="C84" s="635">
        <v>134.52251999999999</v>
      </c>
      <c r="D84" s="635">
        <v>32.284999999999997</v>
      </c>
      <c r="E84" s="635"/>
      <c r="F84" s="635" t="s">
        <v>597</v>
      </c>
      <c r="G84" s="635" t="s">
        <v>597</v>
      </c>
      <c r="H84" s="635" t="s">
        <v>597</v>
      </c>
      <c r="I84" s="636" t="s">
        <v>597</v>
      </c>
      <c r="J84" s="637" t="s">
        <v>1</v>
      </c>
    </row>
    <row r="85" spans="1:10" ht="14.4" customHeight="1" x14ac:dyDescent="0.3">
      <c r="A85" s="633" t="s">
        <v>618</v>
      </c>
      <c r="B85" s="634" t="s">
        <v>362</v>
      </c>
      <c r="C85" s="635">
        <v>0</v>
      </c>
      <c r="D85" s="635">
        <v>0</v>
      </c>
      <c r="E85" s="635"/>
      <c r="F85" s="635" t="s">
        <v>597</v>
      </c>
      <c r="G85" s="635" t="s">
        <v>597</v>
      </c>
      <c r="H85" s="635" t="s">
        <v>597</v>
      </c>
      <c r="I85" s="636" t="s">
        <v>597</v>
      </c>
      <c r="J85" s="637" t="s">
        <v>1</v>
      </c>
    </row>
    <row r="86" spans="1:10" ht="14.4" customHeight="1" x14ac:dyDescent="0.3">
      <c r="A86" s="633" t="s">
        <v>618</v>
      </c>
      <c r="B86" s="634" t="s">
        <v>363</v>
      </c>
      <c r="C86" s="635">
        <v>39.624020000000002</v>
      </c>
      <c r="D86" s="635">
        <v>16.565759999998999</v>
      </c>
      <c r="E86" s="635"/>
      <c r="F86" s="635">
        <v>13.575010000000001</v>
      </c>
      <c r="G86" s="635">
        <v>19.965797370137498</v>
      </c>
      <c r="H86" s="635">
        <v>-6.3907873701374971</v>
      </c>
      <c r="I86" s="636">
        <v>0.67991324104610573</v>
      </c>
      <c r="J86" s="637" t="s">
        <v>1</v>
      </c>
    </row>
    <row r="87" spans="1:10" ht="14.4" customHeight="1" x14ac:dyDescent="0.3">
      <c r="A87" s="633" t="s">
        <v>618</v>
      </c>
      <c r="B87" s="634" t="s">
        <v>364</v>
      </c>
      <c r="C87" s="635">
        <v>0</v>
      </c>
      <c r="D87" s="635">
        <v>0</v>
      </c>
      <c r="E87" s="635"/>
      <c r="F87" s="635" t="s">
        <v>597</v>
      </c>
      <c r="G87" s="635" t="s">
        <v>597</v>
      </c>
      <c r="H87" s="635" t="s">
        <v>597</v>
      </c>
      <c r="I87" s="636" t="s">
        <v>597</v>
      </c>
      <c r="J87" s="637" t="s">
        <v>1</v>
      </c>
    </row>
    <row r="88" spans="1:10" ht="14.4" customHeight="1" x14ac:dyDescent="0.3">
      <c r="A88" s="633" t="s">
        <v>618</v>
      </c>
      <c r="B88" s="634" t="s">
        <v>5263</v>
      </c>
      <c r="C88" s="635">
        <v>0</v>
      </c>
      <c r="D88" s="635">
        <v>0</v>
      </c>
      <c r="E88" s="635"/>
      <c r="F88" s="635" t="s">
        <v>597</v>
      </c>
      <c r="G88" s="635" t="s">
        <v>597</v>
      </c>
      <c r="H88" s="635" t="s">
        <v>597</v>
      </c>
      <c r="I88" s="636" t="s">
        <v>597</v>
      </c>
      <c r="J88" s="637" t="s">
        <v>1</v>
      </c>
    </row>
    <row r="89" spans="1:10" ht="14.4" customHeight="1" x14ac:dyDescent="0.3">
      <c r="A89" s="633" t="s">
        <v>618</v>
      </c>
      <c r="B89" s="634" t="s">
        <v>365</v>
      </c>
      <c r="C89" s="635">
        <v>0</v>
      </c>
      <c r="D89" s="635">
        <v>0</v>
      </c>
      <c r="E89" s="635"/>
      <c r="F89" s="635">
        <v>0</v>
      </c>
      <c r="G89" s="635">
        <v>0.46143846903233338</v>
      </c>
      <c r="H89" s="635">
        <v>-0.46143846903233338</v>
      </c>
      <c r="I89" s="636">
        <v>0</v>
      </c>
      <c r="J89" s="637" t="s">
        <v>1</v>
      </c>
    </row>
    <row r="90" spans="1:10" ht="14.4" customHeight="1" x14ac:dyDescent="0.3">
      <c r="A90" s="633" t="s">
        <v>618</v>
      </c>
      <c r="B90" s="634" t="s">
        <v>366</v>
      </c>
      <c r="C90" s="635">
        <v>0</v>
      </c>
      <c r="D90" s="635">
        <v>0.82764000000000004</v>
      </c>
      <c r="E90" s="635"/>
      <c r="F90" s="635">
        <v>1.94468</v>
      </c>
      <c r="G90" s="635">
        <v>1.4483631942027502</v>
      </c>
      <c r="H90" s="635">
        <v>0.49631680579724979</v>
      </c>
      <c r="I90" s="636">
        <v>1.3426742738173809</v>
      </c>
      <c r="J90" s="637" t="s">
        <v>1</v>
      </c>
    </row>
    <row r="91" spans="1:10" ht="14.4" customHeight="1" x14ac:dyDescent="0.3">
      <c r="A91" s="633" t="s">
        <v>618</v>
      </c>
      <c r="B91" s="634" t="s">
        <v>367</v>
      </c>
      <c r="C91" s="635">
        <v>4067.2671</v>
      </c>
      <c r="D91" s="635">
        <v>5006.4604699999982</v>
      </c>
      <c r="E91" s="635"/>
      <c r="F91" s="635">
        <v>5677.0775300000041</v>
      </c>
      <c r="G91" s="635">
        <v>5813.084350277074</v>
      </c>
      <c r="H91" s="635">
        <v>-136.00682027706989</v>
      </c>
      <c r="I91" s="636">
        <v>0.9766033293030425</v>
      </c>
      <c r="J91" s="637" t="s">
        <v>1</v>
      </c>
    </row>
    <row r="92" spans="1:10" ht="14.4" customHeight="1" x14ac:dyDescent="0.3">
      <c r="A92" s="633" t="s">
        <v>618</v>
      </c>
      <c r="B92" s="634" t="s">
        <v>620</v>
      </c>
      <c r="C92" s="635">
        <v>5157.3624300000001</v>
      </c>
      <c r="D92" s="635">
        <v>6656.1893999999975</v>
      </c>
      <c r="E92" s="635"/>
      <c r="F92" s="635">
        <v>7155.0859500000051</v>
      </c>
      <c r="G92" s="635">
        <v>7600.6270258904151</v>
      </c>
      <c r="H92" s="635">
        <v>-445.54107589040996</v>
      </c>
      <c r="I92" s="636">
        <v>0.94138101049127398</v>
      </c>
      <c r="J92" s="637" t="s">
        <v>604</v>
      </c>
    </row>
    <row r="93" spans="1:10" ht="14.4" customHeight="1" x14ac:dyDescent="0.3">
      <c r="A93" s="633" t="s">
        <v>597</v>
      </c>
      <c r="B93" s="634" t="s">
        <v>597</v>
      </c>
      <c r="C93" s="635" t="s">
        <v>597</v>
      </c>
      <c r="D93" s="635" t="s">
        <v>597</v>
      </c>
      <c r="E93" s="635"/>
      <c r="F93" s="635" t="s">
        <v>597</v>
      </c>
      <c r="G93" s="635" t="s">
        <v>597</v>
      </c>
      <c r="H93" s="635" t="s">
        <v>597</v>
      </c>
      <c r="I93" s="636" t="s">
        <v>597</v>
      </c>
      <c r="J93" s="637" t="s">
        <v>605</v>
      </c>
    </row>
    <row r="94" spans="1:10" ht="14.4" customHeight="1" x14ac:dyDescent="0.3">
      <c r="A94" s="633" t="s">
        <v>621</v>
      </c>
      <c r="B94" s="634" t="s">
        <v>622</v>
      </c>
      <c r="C94" s="635" t="s">
        <v>597</v>
      </c>
      <c r="D94" s="635" t="s">
        <v>597</v>
      </c>
      <c r="E94" s="635"/>
      <c r="F94" s="635" t="s">
        <v>597</v>
      </c>
      <c r="G94" s="635" t="s">
        <v>597</v>
      </c>
      <c r="H94" s="635" t="s">
        <v>597</v>
      </c>
      <c r="I94" s="636" t="s">
        <v>597</v>
      </c>
      <c r="J94" s="637" t="s">
        <v>0</v>
      </c>
    </row>
    <row r="95" spans="1:10" ht="14.4" customHeight="1" x14ac:dyDescent="0.3">
      <c r="A95" s="633" t="s">
        <v>621</v>
      </c>
      <c r="B95" s="634" t="s">
        <v>355</v>
      </c>
      <c r="C95" s="635">
        <v>0</v>
      </c>
      <c r="D95" s="635" t="s">
        <v>597</v>
      </c>
      <c r="E95" s="635"/>
      <c r="F95" s="635" t="s">
        <v>597</v>
      </c>
      <c r="G95" s="635" t="s">
        <v>597</v>
      </c>
      <c r="H95" s="635" t="s">
        <v>597</v>
      </c>
      <c r="I95" s="636" t="s">
        <v>597</v>
      </c>
      <c r="J95" s="637" t="s">
        <v>1</v>
      </c>
    </row>
    <row r="96" spans="1:10" ht="14.4" customHeight="1" x14ac:dyDescent="0.3">
      <c r="A96" s="633" t="s">
        <v>621</v>
      </c>
      <c r="B96" s="634" t="s">
        <v>359</v>
      </c>
      <c r="C96" s="635">
        <v>15.46988</v>
      </c>
      <c r="D96" s="635" t="s">
        <v>597</v>
      </c>
      <c r="E96" s="635"/>
      <c r="F96" s="635" t="s">
        <v>597</v>
      </c>
      <c r="G96" s="635" t="s">
        <v>597</v>
      </c>
      <c r="H96" s="635" t="s">
        <v>597</v>
      </c>
      <c r="I96" s="636" t="s">
        <v>597</v>
      </c>
      <c r="J96" s="637" t="s">
        <v>1</v>
      </c>
    </row>
    <row r="97" spans="1:10" ht="14.4" customHeight="1" x14ac:dyDescent="0.3">
      <c r="A97" s="633" t="s">
        <v>621</v>
      </c>
      <c r="B97" s="634" t="s">
        <v>360</v>
      </c>
      <c r="C97" s="635">
        <v>34.001179999999998</v>
      </c>
      <c r="D97" s="635">
        <v>49.530929999998996</v>
      </c>
      <c r="E97" s="635"/>
      <c r="F97" s="635">
        <v>53.252360000000003</v>
      </c>
      <c r="G97" s="635">
        <v>66.842006452632248</v>
      </c>
      <c r="H97" s="635">
        <v>-13.589646452632245</v>
      </c>
      <c r="I97" s="636">
        <v>0.79669002811484146</v>
      </c>
      <c r="J97" s="637" t="s">
        <v>1</v>
      </c>
    </row>
    <row r="98" spans="1:10" ht="14.4" customHeight="1" x14ac:dyDescent="0.3">
      <c r="A98" s="633" t="s">
        <v>621</v>
      </c>
      <c r="B98" s="634" t="s">
        <v>363</v>
      </c>
      <c r="C98" s="635">
        <v>0</v>
      </c>
      <c r="D98" s="635" t="s">
        <v>597</v>
      </c>
      <c r="E98" s="635"/>
      <c r="F98" s="635" t="s">
        <v>597</v>
      </c>
      <c r="G98" s="635" t="s">
        <v>597</v>
      </c>
      <c r="H98" s="635" t="s">
        <v>597</v>
      </c>
      <c r="I98" s="636" t="s">
        <v>597</v>
      </c>
      <c r="J98" s="637" t="s">
        <v>1</v>
      </c>
    </row>
    <row r="99" spans="1:10" ht="14.4" customHeight="1" x14ac:dyDescent="0.3">
      <c r="A99" s="633" t="s">
        <v>621</v>
      </c>
      <c r="B99" s="634" t="s">
        <v>364</v>
      </c>
      <c r="C99" s="635">
        <v>0</v>
      </c>
      <c r="D99" s="635">
        <v>0</v>
      </c>
      <c r="E99" s="635"/>
      <c r="F99" s="635" t="s">
        <v>597</v>
      </c>
      <c r="G99" s="635" t="s">
        <v>597</v>
      </c>
      <c r="H99" s="635" t="s">
        <v>597</v>
      </c>
      <c r="I99" s="636" t="s">
        <v>597</v>
      </c>
      <c r="J99" s="637" t="s">
        <v>1</v>
      </c>
    </row>
    <row r="100" spans="1:10" ht="14.4" customHeight="1" x14ac:dyDescent="0.3">
      <c r="A100" s="633" t="s">
        <v>621</v>
      </c>
      <c r="B100" s="634" t="s">
        <v>365</v>
      </c>
      <c r="C100" s="635">
        <v>0</v>
      </c>
      <c r="D100" s="635">
        <v>0</v>
      </c>
      <c r="E100" s="635"/>
      <c r="F100" s="635" t="s">
        <v>597</v>
      </c>
      <c r="G100" s="635" t="s">
        <v>597</v>
      </c>
      <c r="H100" s="635" t="s">
        <v>597</v>
      </c>
      <c r="I100" s="636" t="s">
        <v>597</v>
      </c>
      <c r="J100" s="637" t="s">
        <v>1</v>
      </c>
    </row>
    <row r="101" spans="1:10" ht="14.4" customHeight="1" x14ac:dyDescent="0.3">
      <c r="A101" s="633" t="s">
        <v>621</v>
      </c>
      <c r="B101" s="634" t="s">
        <v>366</v>
      </c>
      <c r="C101" s="635">
        <v>2.7303000000000002</v>
      </c>
      <c r="D101" s="635" t="s">
        <v>597</v>
      </c>
      <c r="E101" s="635"/>
      <c r="F101" s="635" t="s">
        <v>597</v>
      </c>
      <c r="G101" s="635" t="s">
        <v>597</v>
      </c>
      <c r="H101" s="635" t="s">
        <v>597</v>
      </c>
      <c r="I101" s="636" t="s">
        <v>597</v>
      </c>
      <c r="J101" s="637" t="s">
        <v>1</v>
      </c>
    </row>
    <row r="102" spans="1:10" ht="14.4" customHeight="1" x14ac:dyDescent="0.3">
      <c r="A102" s="633" t="s">
        <v>621</v>
      </c>
      <c r="B102" s="634" t="s">
        <v>367</v>
      </c>
      <c r="C102" s="635">
        <v>159.42496</v>
      </c>
      <c r="D102" s="635">
        <v>281.17232999999999</v>
      </c>
      <c r="E102" s="635"/>
      <c r="F102" s="635">
        <v>291.22905000000003</v>
      </c>
      <c r="G102" s="635">
        <v>311.32087181078219</v>
      </c>
      <c r="H102" s="635">
        <v>-20.091821810782164</v>
      </c>
      <c r="I102" s="636">
        <v>0.93546265724517896</v>
      </c>
      <c r="J102" s="637" t="s">
        <v>1</v>
      </c>
    </row>
    <row r="103" spans="1:10" ht="14.4" customHeight="1" x14ac:dyDescent="0.3">
      <c r="A103" s="633" t="s">
        <v>621</v>
      </c>
      <c r="B103" s="634" t="s">
        <v>623</v>
      </c>
      <c r="C103" s="635">
        <v>211.62631999999999</v>
      </c>
      <c r="D103" s="635">
        <v>330.70325999999898</v>
      </c>
      <c r="E103" s="635"/>
      <c r="F103" s="635">
        <v>344.48141000000004</v>
      </c>
      <c r="G103" s="635">
        <v>378.16287826341443</v>
      </c>
      <c r="H103" s="635">
        <v>-33.681468263414388</v>
      </c>
      <c r="I103" s="636">
        <v>0.91093396470302646</v>
      </c>
      <c r="J103" s="637" t="s">
        <v>604</v>
      </c>
    </row>
    <row r="104" spans="1:10" ht="14.4" customHeight="1" x14ac:dyDescent="0.3">
      <c r="A104" s="633" t="s">
        <v>597</v>
      </c>
      <c r="B104" s="634" t="s">
        <v>597</v>
      </c>
      <c r="C104" s="635" t="s">
        <v>597</v>
      </c>
      <c r="D104" s="635" t="s">
        <v>597</v>
      </c>
      <c r="E104" s="635"/>
      <c r="F104" s="635" t="s">
        <v>597</v>
      </c>
      <c r="G104" s="635" t="s">
        <v>597</v>
      </c>
      <c r="H104" s="635" t="s">
        <v>597</v>
      </c>
      <c r="I104" s="636" t="s">
        <v>597</v>
      </c>
      <c r="J104" s="637" t="s">
        <v>605</v>
      </c>
    </row>
    <row r="105" spans="1:10" ht="14.4" customHeight="1" x14ac:dyDescent="0.3">
      <c r="A105" s="633" t="s">
        <v>624</v>
      </c>
      <c r="B105" s="634" t="s">
        <v>625</v>
      </c>
      <c r="C105" s="635" t="s">
        <v>597</v>
      </c>
      <c r="D105" s="635" t="s">
        <v>597</v>
      </c>
      <c r="E105" s="635"/>
      <c r="F105" s="635" t="s">
        <v>597</v>
      </c>
      <c r="G105" s="635" t="s">
        <v>597</v>
      </c>
      <c r="H105" s="635" t="s">
        <v>597</v>
      </c>
      <c r="I105" s="636" t="s">
        <v>597</v>
      </c>
      <c r="J105" s="637" t="s">
        <v>0</v>
      </c>
    </row>
    <row r="106" spans="1:10" ht="14.4" customHeight="1" x14ac:dyDescent="0.3">
      <c r="A106" s="633" t="s">
        <v>624</v>
      </c>
      <c r="B106" s="634" t="s">
        <v>357</v>
      </c>
      <c r="C106" s="635">
        <v>1.0032000000000001</v>
      </c>
      <c r="D106" s="635">
        <v>1.3672999999990001</v>
      </c>
      <c r="E106" s="635"/>
      <c r="F106" s="635">
        <v>1.76075</v>
      </c>
      <c r="G106" s="635">
        <v>6.1023301460794164</v>
      </c>
      <c r="H106" s="635">
        <v>-4.3415801460794166</v>
      </c>
      <c r="I106" s="636">
        <v>0.28853732227700507</v>
      </c>
      <c r="J106" s="637" t="s">
        <v>1</v>
      </c>
    </row>
    <row r="107" spans="1:10" ht="14.4" customHeight="1" x14ac:dyDescent="0.3">
      <c r="A107" s="633" t="s">
        <v>624</v>
      </c>
      <c r="B107" s="634" t="s">
        <v>359</v>
      </c>
      <c r="C107" s="635">
        <v>1.6265000000000001</v>
      </c>
      <c r="D107" s="635">
        <v>0.94691999999999998</v>
      </c>
      <c r="E107" s="635"/>
      <c r="F107" s="635">
        <v>3.3125199999999997</v>
      </c>
      <c r="G107" s="635">
        <v>7.1075170210350826</v>
      </c>
      <c r="H107" s="635">
        <v>-3.794997021035083</v>
      </c>
      <c r="I107" s="636">
        <v>0.46605867987321264</v>
      </c>
      <c r="J107" s="637" t="s">
        <v>1</v>
      </c>
    </row>
    <row r="108" spans="1:10" ht="14.4" customHeight="1" x14ac:dyDescent="0.3">
      <c r="A108" s="633" t="s">
        <v>624</v>
      </c>
      <c r="B108" s="634" t="s">
        <v>360</v>
      </c>
      <c r="C108" s="635">
        <v>28.922329999999999</v>
      </c>
      <c r="D108" s="635">
        <v>57.379049999998998</v>
      </c>
      <c r="E108" s="635"/>
      <c r="F108" s="635">
        <v>58.737859999999998</v>
      </c>
      <c r="G108" s="635">
        <v>67.282203969783239</v>
      </c>
      <c r="H108" s="635">
        <v>-8.5443439697832417</v>
      </c>
      <c r="I108" s="636">
        <v>0.87300737095918335</v>
      </c>
      <c r="J108" s="637" t="s">
        <v>1</v>
      </c>
    </row>
    <row r="109" spans="1:10" ht="14.4" customHeight="1" x14ac:dyDescent="0.3">
      <c r="A109" s="633" t="s">
        <v>624</v>
      </c>
      <c r="B109" s="634" t="s">
        <v>362</v>
      </c>
      <c r="C109" s="635">
        <v>0.23219999999999999</v>
      </c>
      <c r="D109" s="635">
        <v>4.5979999999999999</v>
      </c>
      <c r="E109" s="635"/>
      <c r="F109" s="635">
        <v>0</v>
      </c>
      <c r="G109" s="635">
        <v>4.5296390917866667</v>
      </c>
      <c r="H109" s="635">
        <v>-4.5296390917866667</v>
      </c>
      <c r="I109" s="636">
        <v>0</v>
      </c>
      <c r="J109" s="637" t="s">
        <v>1</v>
      </c>
    </row>
    <row r="110" spans="1:10" ht="14.4" customHeight="1" x14ac:dyDescent="0.3">
      <c r="A110" s="633" t="s">
        <v>624</v>
      </c>
      <c r="B110" s="634" t="s">
        <v>363</v>
      </c>
      <c r="C110" s="635">
        <v>0</v>
      </c>
      <c r="D110" s="635" t="s">
        <v>597</v>
      </c>
      <c r="E110" s="635"/>
      <c r="F110" s="635" t="s">
        <v>597</v>
      </c>
      <c r="G110" s="635" t="s">
        <v>597</v>
      </c>
      <c r="H110" s="635" t="s">
        <v>597</v>
      </c>
      <c r="I110" s="636" t="s">
        <v>597</v>
      </c>
      <c r="J110" s="637" t="s">
        <v>1</v>
      </c>
    </row>
    <row r="111" spans="1:10" ht="14.4" customHeight="1" x14ac:dyDescent="0.3">
      <c r="A111" s="633" t="s">
        <v>624</v>
      </c>
      <c r="B111" s="634" t="s">
        <v>364</v>
      </c>
      <c r="C111" s="635">
        <v>0.104</v>
      </c>
      <c r="D111" s="635" t="s">
        <v>597</v>
      </c>
      <c r="E111" s="635"/>
      <c r="F111" s="635">
        <v>0.17599999999999999</v>
      </c>
      <c r="G111" s="635">
        <v>0</v>
      </c>
      <c r="H111" s="635">
        <v>0.17599999999999999</v>
      </c>
      <c r="I111" s="636" t="s">
        <v>597</v>
      </c>
      <c r="J111" s="637" t="s">
        <v>1</v>
      </c>
    </row>
    <row r="112" spans="1:10" ht="14.4" customHeight="1" x14ac:dyDescent="0.3">
      <c r="A112" s="633" t="s">
        <v>624</v>
      </c>
      <c r="B112" s="634" t="s">
        <v>365</v>
      </c>
      <c r="C112" s="635">
        <v>5.1953800000000001</v>
      </c>
      <c r="D112" s="635" t="s">
        <v>597</v>
      </c>
      <c r="E112" s="635"/>
      <c r="F112" s="635" t="s">
        <v>597</v>
      </c>
      <c r="G112" s="635" t="s">
        <v>597</v>
      </c>
      <c r="H112" s="635" t="s">
        <v>597</v>
      </c>
      <c r="I112" s="636" t="s">
        <v>597</v>
      </c>
      <c r="J112" s="637" t="s">
        <v>1</v>
      </c>
    </row>
    <row r="113" spans="1:10" ht="14.4" customHeight="1" x14ac:dyDescent="0.3">
      <c r="A113" s="633" t="s">
        <v>624</v>
      </c>
      <c r="B113" s="634" t="s">
        <v>366</v>
      </c>
      <c r="C113" s="635">
        <v>0</v>
      </c>
      <c r="D113" s="635" t="s">
        <v>597</v>
      </c>
      <c r="E113" s="635"/>
      <c r="F113" s="635" t="s">
        <v>597</v>
      </c>
      <c r="G113" s="635" t="s">
        <v>597</v>
      </c>
      <c r="H113" s="635" t="s">
        <v>597</v>
      </c>
      <c r="I113" s="636" t="s">
        <v>597</v>
      </c>
      <c r="J113" s="637" t="s">
        <v>1</v>
      </c>
    </row>
    <row r="114" spans="1:10" ht="14.4" customHeight="1" x14ac:dyDescent="0.3">
      <c r="A114" s="633" t="s">
        <v>624</v>
      </c>
      <c r="B114" s="634" t="s">
        <v>367</v>
      </c>
      <c r="C114" s="635">
        <v>11.045999999999999</v>
      </c>
      <c r="D114" s="635" t="s">
        <v>597</v>
      </c>
      <c r="E114" s="635"/>
      <c r="F114" s="635" t="s">
        <v>597</v>
      </c>
      <c r="G114" s="635" t="s">
        <v>597</v>
      </c>
      <c r="H114" s="635" t="s">
        <v>597</v>
      </c>
      <c r="I114" s="636" t="s">
        <v>597</v>
      </c>
      <c r="J114" s="637" t="s">
        <v>1</v>
      </c>
    </row>
    <row r="115" spans="1:10" ht="14.4" customHeight="1" x14ac:dyDescent="0.3">
      <c r="A115" s="633" t="s">
        <v>624</v>
      </c>
      <c r="B115" s="634" t="s">
        <v>626</v>
      </c>
      <c r="C115" s="635">
        <v>48.129609999999992</v>
      </c>
      <c r="D115" s="635">
        <v>64.291269999997994</v>
      </c>
      <c r="E115" s="635"/>
      <c r="F115" s="635">
        <v>63.987130000000001</v>
      </c>
      <c r="G115" s="635">
        <v>85.021690228684406</v>
      </c>
      <c r="H115" s="635">
        <v>-21.034560228684406</v>
      </c>
      <c r="I115" s="636">
        <v>0.75259771745177773</v>
      </c>
      <c r="J115" s="637" t="s">
        <v>604</v>
      </c>
    </row>
    <row r="116" spans="1:10" ht="14.4" customHeight="1" x14ac:dyDescent="0.3">
      <c r="A116" s="633" t="s">
        <v>597</v>
      </c>
      <c r="B116" s="634" t="s">
        <v>597</v>
      </c>
      <c r="C116" s="635" t="s">
        <v>597</v>
      </c>
      <c r="D116" s="635" t="s">
        <v>597</v>
      </c>
      <c r="E116" s="635"/>
      <c r="F116" s="635" t="s">
        <v>597</v>
      </c>
      <c r="G116" s="635" t="s">
        <v>597</v>
      </c>
      <c r="H116" s="635" t="s">
        <v>597</v>
      </c>
      <c r="I116" s="636" t="s">
        <v>597</v>
      </c>
      <c r="J116" s="637" t="s">
        <v>605</v>
      </c>
    </row>
    <row r="117" spans="1:10" ht="14.4" customHeight="1" x14ac:dyDescent="0.3">
      <c r="A117" s="633" t="s">
        <v>595</v>
      </c>
      <c r="B117" s="634" t="s">
        <v>599</v>
      </c>
      <c r="C117" s="635">
        <v>6787.5464600000023</v>
      </c>
      <c r="D117" s="635">
        <v>8424.7996999999868</v>
      </c>
      <c r="E117" s="635"/>
      <c r="F117" s="635">
        <v>9006.2232300000032</v>
      </c>
      <c r="G117" s="635">
        <v>9780.4316279270188</v>
      </c>
      <c r="H117" s="635">
        <v>-774.20839792701554</v>
      </c>
      <c r="I117" s="636">
        <v>0.92084108070278381</v>
      </c>
      <c r="J117" s="637" t="s">
        <v>600</v>
      </c>
    </row>
  </sheetData>
  <mergeCells count="3">
    <mergeCell ref="A1:I1"/>
    <mergeCell ref="F3:I3"/>
    <mergeCell ref="C4:D4"/>
  </mergeCells>
  <conditionalFormatting sqref="F21 F118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117">
    <cfRule type="expression" dxfId="27" priority="5">
      <formula>$H22&gt;0</formula>
    </cfRule>
  </conditionalFormatting>
  <conditionalFormatting sqref="A22:A117">
    <cfRule type="expression" dxfId="26" priority="2">
      <formula>AND($J22&lt;&gt;"mezeraKL",$J22&lt;&gt;"")</formula>
    </cfRule>
  </conditionalFormatting>
  <conditionalFormatting sqref="I22:I117">
    <cfRule type="expression" dxfId="25" priority="6">
      <formula>$I22&gt;1</formula>
    </cfRule>
  </conditionalFormatting>
  <conditionalFormatting sqref="B22:B117">
    <cfRule type="expression" dxfId="24" priority="1">
      <formula>OR($J22="NS",$J22="SumaNS",$J22="Účet")</formula>
    </cfRule>
  </conditionalFormatting>
  <conditionalFormatting sqref="A22:D117 F22:I117">
    <cfRule type="expression" dxfId="23" priority="8">
      <formula>AND($J22&lt;&gt;"",$J22&lt;&gt;"mezeraKL")</formula>
    </cfRule>
  </conditionalFormatting>
  <conditionalFormatting sqref="B22:D117 F22:I117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17 F22:I117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6226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16.386994670550564</v>
      </c>
      <c r="J3" s="207">
        <f>SUBTOTAL(9,J5:J1048576)</f>
        <v>549963</v>
      </c>
      <c r="K3" s="208">
        <f>SUBTOTAL(9,K5:K1048576)</f>
        <v>9012240.75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595</v>
      </c>
      <c r="B5" s="723" t="s">
        <v>3038</v>
      </c>
      <c r="C5" s="726" t="s">
        <v>601</v>
      </c>
      <c r="D5" s="741" t="s">
        <v>3039</v>
      </c>
      <c r="E5" s="726" t="s">
        <v>6203</v>
      </c>
      <c r="F5" s="741" t="s">
        <v>6204</v>
      </c>
      <c r="G5" s="726" t="s">
        <v>5264</v>
      </c>
      <c r="H5" s="726" t="s">
        <v>5265</v>
      </c>
      <c r="I5" s="229">
        <v>2.4066666666666667</v>
      </c>
      <c r="J5" s="229">
        <v>60</v>
      </c>
      <c r="K5" s="736">
        <v>144.39999999999998</v>
      </c>
    </row>
    <row r="6" spans="1:11" ht="14.4" customHeight="1" x14ac:dyDescent="0.3">
      <c r="A6" s="649" t="s">
        <v>595</v>
      </c>
      <c r="B6" s="650" t="s">
        <v>3038</v>
      </c>
      <c r="C6" s="651" t="s">
        <v>601</v>
      </c>
      <c r="D6" s="652" t="s">
        <v>3039</v>
      </c>
      <c r="E6" s="651" t="s">
        <v>6203</v>
      </c>
      <c r="F6" s="652" t="s">
        <v>6204</v>
      </c>
      <c r="G6" s="651" t="s">
        <v>5266</v>
      </c>
      <c r="H6" s="651" t="s">
        <v>5267</v>
      </c>
      <c r="I6" s="653">
        <v>12.08</v>
      </c>
      <c r="J6" s="653">
        <v>50</v>
      </c>
      <c r="K6" s="654">
        <v>604</v>
      </c>
    </row>
    <row r="7" spans="1:11" ht="14.4" customHeight="1" x14ac:dyDescent="0.3">
      <c r="A7" s="649" t="s">
        <v>595</v>
      </c>
      <c r="B7" s="650" t="s">
        <v>3038</v>
      </c>
      <c r="C7" s="651" t="s">
        <v>601</v>
      </c>
      <c r="D7" s="652" t="s">
        <v>3039</v>
      </c>
      <c r="E7" s="651" t="s">
        <v>6203</v>
      </c>
      <c r="F7" s="652" t="s">
        <v>6204</v>
      </c>
      <c r="G7" s="651" t="s">
        <v>5268</v>
      </c>
      <c r="H7" s="651" t="s">
        <v>5269</v>
      </c>
      <c r="I7" s="653">
        <v>0.40000000000000008</v>
      </c>
      <c r="J7" s="653">
        <v>2300</v>
      </c>
      <c r="K7" s="654">
        <v>920</v>
      </c>
    </row>
    <row r="8" spans="1:11" ht="14.4" customHeight="1" x14ac:dyDescent="0.3">
      <c r="A8" s="649" t="s">
        <v>595</v>
      </c>
      <c r="B8" s="650" t="s">
        <v>3038</v>
      </c>
      <c r="C8" s="651" t="s">
        <v>601</v>
      </c>
      <c r="D8" s="652" t="s">
        <v>3039</v>
      </c>
      <c r="E8" s="651" t="s">
        <v>6203</v>
      </c>
      <c r="F8" s="652" t="s">
        <v>6204</v>
      </c>
      <c r="G8" s="651" t="s">
        <v>5270</v>
      </c>
      <c r="H8" s="651" t="s">
        <v>5271</v>
      </c>
      <c r="I8" s="653">
        <v>27.561428571428568</v>
      </c>
      <c r="J8" s="653">
        <v>170</v>
      </c>
      <c r="K8" s="654">
        <v>4667</v>
      </c>
    </row>
    <row r="9" spans="1:11" ht="14.4" customHeight="1" x14ac:dyDescent="0.3">
      <c r="A9" s="649" t="s">
        <v>595</v>
      </c>
      <c r="B9" s="650" t="s">
        <v>3038</v>
      </c>
      <c r="C9" s="651" t="s">
        <v>601</v>
      </c>
      <c r="D9" s="652" t="s">
        <v>3039</v>
      </c>
      <c r="E9" s="651" t="s">
        <v>6203</v>
      </c>
      <c r="F9" s="652" t="s">
        <v>6204</v>
      </c>
      <c r="G9" s="651" t="s">
        <v>5272</v>
      </c>
      <c r="H9" s="651" t="s">
        <v>5273</v>
      </c>
      <c r="I9" s="653">
        <v>2.0499999999999998</v>
      </c>
      <c r="J9" s="653">
        <v>150</v>
      </c>
      <c r="K9" s="654">
        <v>307.7</v>
      </c>
    </row>
    <row r="10" spans="1:11" ht="14.4" customHeight="1" x14ac:dyDescent="0.3">
      <c r="A10" s="649" t="s">
        <v>595</v>
      </c>
      <c r="B10" s="650" t="s">
        <v>3038</v>
      </c>
      <c r="C10" s="651" t="s">
        <v>601</v>
      </c>
      <c r="D10" s="652" t="s">
        <v>3039</v>
      </c>
      <c r="E10" s="651" t="s">
        <v>6203</v>
      </c>
      <c r="F10" s="652" t="s">
        <v>6204</v>
      </c>
      <c r="G10" s="651" t="s">
        <v>5274</v>
      </c>
      <c r="H10" s="651" t="s">
        <v>5275</v>
      </c>
      <c r="I10" s="653">
        <v>2.74</v>
      </c>
      <c r="J10" s="653">
        <v>100</v>
      </c>
      <c r="K10" s="654">
        <v>273.60000000000002</v>
      </c>
    </row>
    <row r="11" spans="1:11" ht="14.4" customHeight="1" x14ac:dyDescent="0.3">
      <c r="A11" s="649" t="s">
        <v>595</v>
      </c>
      <c r="B11" s="650" t="s">
        <v>3038</v>
      </c>
      <c r="C11" s="651" t="s">
        <v>601</v>
      </c>
      <c r="D11" s="652" t="s">
        <v>3039</v>
      </c>
      <c r="E11" s="651" t="s">
        <v>6203</v>
      </c>
      <c r="F11" s="652" t="s">
        <v>6204</v>
      </c>
      <c r="G11" s="651" t="s">
        <v>5276</v>
      </c>
      <c r="H11" s="651" t="s">
        <v>5277</v>
      </c>
      <c r="I11" s="653">
        <v>22.149999999999995</v>
      </c>
      <c r="J11" s="653">
        <v>200</v>
      </c>
      <c r="K11" s="654">
        <v>4430</v>
      </c>
    </row>
    <row r="12" spans="1:11" ht="14.4" customHeight="1" x14ac:dyDescent="0.3">
      <c r="A12" s="649" t="s">
        <v>595</v>
      </c>
      <c r="B12" s="650" t="s">
        <v>3038</v>
      </c>
      <c r="C12" s="651" t="s">
        <v>601</v>
      </c>
      <c r="D12" s="652" t="s">
        <v>3039</v>
      </c>
      <c r="E12" s="651" t="s">
        <v>6203</v>
      </c>
      <c r="F12" s="652" t="s">
        <v>6204</v>
      </c>
      <c r="G12" s="651" t="s">
        <v>5278</v>
      </c>
      <c r="H12" s="651" t="s">
        <v>5279</v>
      </c>
      <c r="I12" s="653">
        <v>30.18</v>
      </c>
      <c r="J12" s="653">
        <v>50</v>
      </c>
      <c r="K12" s="654">
        <v>1509</v>
      </c>
    </row>
    <row r="13" spans="1:11" ht="14.4" customHeight="1" x14ac:dyDescent="0.3">
      <c r="A13" s="649" t="s">
        <v>595</v>
      </c>
      <c r="B13" s="650" t="s">
        <v>3038</v>
      </c>
      <c r="C13" s="651" t="s">
        <v>601</v>
      </c>
      <c r="D13" s="652" t="s">
        <v>3039</v>
      </c>
      <c r="E13" s="651" t="s">
        <v>6203</v>
      </c>
      <c r="F13" s="652" t="s">
        <v>6204</v>
      </c>
      <c r="G13" s="651" t="s">
        <v>5280</v>
      </c>
      <c r="H13" s="651" t="s">
        <v>5281</v>
      </c>
      <c r="I13" s="653">
        <v>0.6</v>
      </c>
      <c r="J13" s="653">
        <v>300</v>
      </c>
      <c r="K13" s="654">
        <v>180</v>
      </c>
    </row>
    <row r="14" spans="1:11" ht="14.4" customHeight="1" x14ac:dyDescent="0.3">
      <c r="A14" s="649" t="s">
        <v>595</v>
      </c>
      <c r="B14" s="650" t="s">
        <v>3038</v>
      </c>
      <c r="C14" s="651" t="s">
        <v>601</v>
      </c>
      <c r="D14" s="652" t="s">
        <v>3039</v>
      </c>
      <c r="E14" s="651" t="s">
        <v>6203</v>
      </c>
      <c r="F14" s="652" t="s">
        <v>6204</v>
      </c>
      <c r="G14" s="651" t="s">
        <v>5282</v>
      </c>
      <c r="H14" s="651" t="s">
        <v>5283</v>
      </c>
      <c r="I14" s="653">
        <v>4.2699999999999996</v>
      </c>
      <c r="J14" s="653">
        <v>60</v>
      </c>
      <c r="K14" s="654">
        <v>256.20000000000005</v>
      </c>
    </row>
    <row r="15" spans="1:11" ht="14.4" customHeight="1" x14ac:dyDescent="0.3">
      <c r="A15" s="649" t="s">
        <v>595</v>
      </c>
      <c r="B15" s="650" t="s">
        <v>3038</v>
      </c>
      <c r="C15" s="651" t="s">
        <v>601</v>
      </c>
      <c r="D15" s="652" t="s">
        <v>3039</v>
      </c>
      <c r="E15" s="651" t="s">
        <v>6203</v>
      </c>
      <c r="F15" s="652" t="s">
        <v>6204</v>
      </c>
      <c r="G15" s="651" t="s">
        <v>5284</v>
      </c>
      <c r="H15" s="651" t="s">
        <v>5285</v>
      </c>
      <c r="I15" s="653">
        <v>8.58</v>
      </c>
      <c r="J15" s="653">
        <v>236</v>
      </c>
      <c r="K15" s="654">
        <v>2024.88</v>
      </c>
    </row>
    <row r="16" spans="1:11" ht="14.4" customHeight="1" x14ac:dyDescent="0.3">
      <c r="A16" s="649" t="s">
        <v>595</v>
      </c>
      <c r="B16" s="650" t="s">
        <v>3038</v>
      </c>
      <c r="C16" s="651" t="s">
        <v>601</v>
      </c>
      <c r="D16" s="652" t="s">
        <v>3039</v>
      </c>
      <c r="E16" s="651" t="s">
        <v>6203</v>
      </c>
      <c r="F16" s="652" t="s">
        <v>6204</v>
      </c>
      <c r="G16" s="651" t="s">
        <v>5286</v>
      </c>
      <c r="H16" s="651" t="s">
        <v>5287</v>
      </c>
      <c r="I16" s="653">
        <v>28.148333333333337</v>
      </c>
      <c r="J16" s="653">
        <v>27</v>
      </c>
      <c r="K16" s="654">
        <v>758.64</v>
      </c>
    </row>
    <row r="17" spans="1:11" ht="14.4" customHeight="1" x14ac:dyDescent="0.3">
      <c r="A17" s="649" t="s">
        <v>595</v>
      </c>
      <c r="B17" s="650" t="s">
        <v>3038</v>
      </c>
      <c r="C17" s="651" t="s">
        <v>601</v>
      </c>
      <c r="D17" s="652" t="s">
        <v>3039</v>
      </c>
      <c r="E17" s="651" t="s">
        <v>6203</v>
      </c>
      <c r="F17" s="652" t="s">
        <v>6204</v>
      </c>
      <c r="G17" s="651" t="s">
        <v>5288</v>
      </c>
      <c r="H17" s="651" t="s">
        <v>5289</v>
      </c>
      <c r="I17" s="653">
        <v>1.274</v>
      </c>
      <c r="J17" s="653">
        <v>11500</v>
      </c>
      <c r="K17" s="654">
        <v>14765</v>
      </c>
    </row>
    <row r="18" spans="1:11" ht="14.4" customHeight="1" x14ac:dyDescent="0.3">
      <c r="A18" s="649" t="s">
        <v>595</v>
      </c>
      <c r="B18" s="650" t="s">
        <v>3038</v>
      </c>
      <c r="C18" s="651" t="s">
        <v>601</v>
      </c>
      <c r="D18" s="652" t="s">
        <v>3039</v>
      </c>
      <c r="E18" s="651" t="s">
        <v>6203</v>
      </c>
      <c r="F18" s="652" t="s">
        <v>6204</v>
      </c>
      <c r="G18" s="651" t="s">
        <v>5290</v>
      </c>
      <c r="H18" s="651" t="s">
        <v>5291</v>
      </c>
      <c r="I18" s="653">
        <v>46.08</v>
      </c>
      <c r="J18" s="653">
        <v>2</v>
      </c>
      <c r="K18" s="654">
        <v>92.16</v>
      </c>
    </row>
    <row r="19" spans="1:11" ht="14.4" customHeight="1" x14ac:dyDescent="0.3">
      <c r="A19" s="649" t="s">
        <v>595</v>
      </c>
      <c r="B19" s="650" t="s">
        <v>3038</v>
      </c>
      <c r="C19" s="651" t="s">
        <v>601</v>
      </c>
      <c r="D19" s="652" t="s">
        <v>3039</v>
      </c>
      <c r="E19" s="651" t="s">
        <v>6203</v>
      </c>
      <c r="F19" s="652" t="s">
        <v>6204</v>
      </c>
      <c r="G19" s="651" t="s">
        <v>5292</v>
      </c>
      <c r="H19" s="651" t="s">
        <v>5293</v>
      </c>
      <c r="I19" s="653">
        <v>98.38</v>
      </c>
      <c r="J19" s="653">
        <v>2</v>
      </c>
      <c r="K19" s="654">
        <v>196.76</v>
      </c>
    </row>
    <row r="20" spans="1:11" ht="14.4" customHeight="1" x14ac:dyDescent="0.3">
      <c r="A20" s="649" t="s">
        <v>595</v>
      </c>
      <c r="B20" s="650" t="s">
        <v>3038</v>
      </c>
      <c r="C20" s="651" t="s">
        <v>601</v>
      </c>
      <c r="D20" s="652" t="s">
        <v>3039</v>
      </c>
      <c r="E20" s="651" t="s">
        <v>6203</v>
      </c>
      <c r="F20" s="652" t="s">
        <v>6204</v>
      </c>
      <c r="G20" s="651" t="s">
        <v>5294</v>
      </c>
      <c r="H20" s="651" t="s">
        <v>5295</v>
      </c>
      <c r="I20" s="653">
        <v>8.01</v>
      </c>
      <c r="J20" s="653">
        <v>750</v>
      </c>
      <c r="K20" s="654">
        <v>6007.6</v>
      </c>
    </row>
    <row r="21" spans="1:11" ht="14.4" customHeight="1" x14ac:dyDescent="0.3">
      <c r="A21" s="649" t="s">
        <v>595</v>
      </c>
      <c r="B21" s="650" t="s">
        <v>3038</v>
      </c>
      <c r="C21" s="651" t="s">
        <v>601</v>
      </c>
      <c r="D21" s="652" t="s">
        <v>3039</v>
      </c>
      <c r="E21" s="651" t="s">
        <v>6203</v>
      </c>
      <c r="F21" s="652" t="s">
        <v>6204</v>
      </c>
      <c r="G21" s="651" t="s">
        <v>5296</v>
      </c>
      <c r="H21" s="651" t="s">
        <v>5297</v>
      </c>
      <c r="I21" s="653">
        <v>122.07</v>
      </c>
      <c r="J21" s="653">
        <v>20</v>
      </c>
      <c r="K21" s="654">
        <v>2441.4300000000003</v>
      </c>
    </row>
    <row r="22" spans="1:11" ht="14.4" customHeight="1" x14ac:dyDescent="0.3">
      <c r="A22" s="649" t="s">
        <v>595</v>
      </c>
      <c r="B22" s="650" t="s">
        <v>3038</v>
      </c>
      <c r="C22" s="651" t="s">
        <v>601</v>
      </c>
      <c r="D22" s="652" t="s">
        <v>3039</v>
      </c>
      <c r="E22" s="651" t="s">
        <v>6203</v>
      </c>
      <c r="F22" s="652" t="s">
        <v>6204</v>
      </c>
      <c r="G22" s="651" t="s">
        <v>5298</v>
      </c>
      <c r="H22" s="651" t="s">
        <v>5299</v>
      </c>
      <c r="I22" s="653">
        <v>7.51</v>
      </c>
      <c r="J22" s="653">
        <v>32</v>
      </c>
      <c r="K22" s="654">
        <v>240.32</v>
      </c>
    </row>
    <row r="23" spans="1:11" ht="14.4" customHeight="1" x14ac:dyDescent="0.3">
      <c r="A23" s="649" t="s">
        <v>595</v>
      </c>
      <c r="B23" s="650" t="s">
        <v>3038</v>
      </c>
      <c r="C23" s="651" t="s">
        <v>601</v>
      </c>
      <c r="D23" s="652" t="s">
        <v>3039</v>
      </c>
      <c r="E23" s="651" t="s">
        <v>6203</v>
      </c>
      <c r="F23" s="652" t="s">
        <v>6204</v>
      </c>
      <c r="G23" s="651" t="s">
        <v>5300</v>
      </c>
      <c r="H23" s="651" t="s">
        <v>5301</v>
      </c>
      <c r="I23" s="653">
        <v>0.86</v>
      </c>
      <c r="J23" s="653">
        <v>300</v>
      </c>
      <c r="K23" s="654">
        <v>258</v>
      </c>
    </row>
    <row r="24" spans="1:11" ht="14.4" customHeight="1" x14ac:dyDescent="0.3">
      <c r="A24" s="649" t="s">
        <v>595</v>
      </c>
      <c r="B24" s="650" t="s">
        <v>3038</v>
      </c>
      <c r="C24" s="651" t="s">
        <v>601</v>
      </c>
      <c r="D24" s="652" t="s">
        <v>3039</v>
      </c>
      <c r="E24" s="651" t="s">
        <v>6203</v>
      </c>
      <c r="F24" s="652" t="s">
        <v>6204</v>
      </c>
      <c r="G24" s="651" t="s">
        <v>5302</v>
      </c>
      <c r="H24" s="651" t="s">
        <v>5303</v>
      </c>
      <c r="I24" s="653">
        <v>2.92</v>
      </c>
      <c r="J24" s="653">
        <v>50</v>
      </c>
      <c r="K24" s="654">
        <v>146.11000000000001</v>
      </c>
    </row>
    <row r="25" spans="1:11" ht="14.4" customHeight="1" x14ac:dyDescent="0.3">
      <c r="A25" s="649" t="s">
        <v>595</v>
      </c>
      <c r="B25" s="650" t="s">
        <v>3038</v>
      </c>
      <c r="C25" s="651" t="s">
        <v>601</v>
      </c>
      <c r="D25" s="652" t="s">
        <v>3039</v>
      </c>
      <c r="E25" s="651" t="s">
        <v>6203</v>
      </c>
      <c r="F25" s="652" t="s">
        <v>6204</v>
      </c>
      <c r="G25" s="651" t="s">
        <v>5304</v>
      </c>
      <c r="H25" s="651" t="s">
        <v>5305</v>
      </c>
      <c r="I25" s="653">
        <v>878.8</v>
      </c>
      <c r="J25" s="653">
        <v>1</v>
      </c>
      <c r="K25" s="654">
        <v>878.8</v>
      </c>
    </row>
    <row r="26" spans="1:11" ht="14.4" customHeight="1" x14ac:dyDescent="0.3">
      <c r="A26" s="649" t="s">
        <v>595</v>
      </c>
      <c r="B26" s="650" t="s">
        <v>3038</v>
      </c>
      <c r="C26" s="651" t="s">
        <v>601</v>
      </c>
      <c r="D26" s="652" t="s">
        <v>3039</v>
      </c>
      <c r="E26" s="651" t="s">
        <v>6203</v>
      </c>
      <c r="F26" s="652" t="s">
        <v>6204</v>
      </c>
      <c r="G26" s="651" t="s">
        <v>5306</v>
      </c>
      <c r="H26" s="651" t="s">
        <v>5307</v>
      </c>
      <c r="I26" s="653">
        <v>5.1633333333333331</v>
      </c>
      <c r="J26" s="653">
        <v>120</v>
      </c>
      <c r="K26" s="654">
        <v>619.5</v>
      </c>
    </row>
    <row r="27" spans="1:11" ht="14.4" customHeight="1" x14ac:dyDescent="0.3">
      <c r="A27" s="649" t="s">
        <v>595</v>
      </c>
      <c r="B27" s="650" t="s">
        <v>3038</v>
      </c>
      <c r="C27" s="651" t="s">
        <v>601</v>
      </c>
      <c r="D27" s="652" t="s">
        <v>3039</v>
      </c>
      <c r="E27" s="651" t="s">
        <v>6203</v>
      </c>
      <c r="F27" s="652" t="s">
        <v>6204</v>
      </c>
      <c r="G27" s="651" t="s">
        <v>5308</v>
      </c>
      <c r="H27" s="651" t="s">
        <v>5309</v>
      </c>
      <c r="I27" s="653">
        <v>9.7799999999999994</v>
      </c>
      <c r="J27" s="653">
        <v>40</v>
      </c>
      <c r="K27" s="654">
        <v>391</v>
      </c>
    </row>
    <row r="28" spans="1:11" ht="14.4" customHeight="1" x14ac:dyDescent="0.3">
      <c r="A28" s="649" t="s">
        <v>595</v>
      </c>
      <c r="B28" s="650" t="s">
        <v>3038</v>
      </c>
      <c r="C28" s="651" t="s">
        <v>601</v>
      </c>
      <c r="D28" s="652" t="s">
        <v>3039</v>
      </c>
      <c r="E28" s="651" t="s">
        <v>6203</v>
      </c>
      <c r="F28" s="652" t="s">
        <v>6204</v>
      </c>
      <c r="G28" s="651" t="s">
        <v>5310</v>
      </c>
      <c r="H28" s="651" t="s">
        <v>5311</v>
      </c>
      <c r="I28" s="653">
        <v>0.31</v>
      </c>
      <c r="J28" s="653">
        <v>10</v>
      </c>
      <c r="K28" s="654">
        <v>3.1</v>
      </c>
    </row>
    <row r="29" spans="1:11" ht="14.4" customHeight="1" x14ac:dyDescent="0.3">
      <c r="A29" s="649" t="s">
        <v>595</v>
      </c>
      <c r="B29" s="650" t="s">
        <v>3038</v>
      </c>
      <c r="C29" s="651" t="s">
        <v>601</v>
      </c>
      <c r="D29" s="652" t="s">
        <v>3039</v>
      </c>
      <c r="E29" s="651" t="s">
        <v>6203</v>
      </c>
      <c r="F29" s="652" t="s">
        <v>6204</v>
      </c>
      <c r="G29" s="651" t="s">
        <v>5312</v>
      </c>
      <c r="H29" s="651" t="s">
        <v>5313</v>
      </c>
      <c r="I29" s="653">
        <v>43</v>
      </c>
      <c r="J29" s="653">
        <v>10</v>
      </c>
      <c r="K29" s="654">
        <v>430</v>
      </c>
    </row>
    <row r="30" spans="1:11" ht="14.4" customHeight="1" x14ac:dyDescent="0.3">
      <c r="A30" s="649" t="s">
        <v>595</v>
      </c>
      <c r="B30" s="650" t="s">
        <v>3038</v>
      </c>
      <c r="C30" s="651" t="s">
        <v>601</v>
      </c>
      <c r="D30" s="652" t="s">
        <v>3039</v>
      </c>
      <c r="E30" s="651" t="s">
        <v>6203</v>
      </c>
      <c r="F30" s="652" t="s">
        <v>6204</v>
      </c>
      <c r="G30" s="651" t="s">
        <v>5314</v>
      </c>
      <c r="H30" s="651" t="s">
        <v>5315</v>
      </c>
      <c r="I30" s="653">
        <v>7.1</v>
      </c>
      <c r="J30" s="653">
        <v>1</v>
      </c>
      <c r="K30" s="654">
        <v>7.1</v>
      </c>
    </row>
    <row r="31" spans="1:11" ht="14.4" customHeight="1" x14ac:dyDescent="0.3">
      <c r="A31" s="649" t="s">
        <v>595</v>
      </c>
      <c r="B31" s="650" t="s">
        <v>3038</v>
      </c>
      <c r="C31" s="651" t="s">
        <v>601</v>
      </c>
      <c r="D31" s="652" t="s">
        <v>3039</v>
      </c>
      <c r="E31" s="651" t="s">
        <v>6203</v>
      </c>
      <c r="F31" s="652" t="s">
        <v>6204</v>
      </c>
      <c r="G31" s="651" t="s">
        <v>5316</v>
      </c>
      <c r="H31" s="651" t="s">
        <v>5317</v>
      </c>
      <c r="I31" s="653">
        <v>3.4500000000000006</v>
      </c>
      <c r="J31" s="653">
        <v>150</v>
      </c>
      <c r="K31" s="654">
        <v>517.5</v>
      </c>
    </row>
    <row r="32" spans="1:11" ht="14.4" customHeight="1" x14ac:dyDescent="0.3">
      <c r="A32" s="649" t="s">
        <v>595</v>
      </c>
      <c r="B32" s="650" t="s">
        <v>3038</v>
      </c>
      <c r="C32" s="651" t="s">
        <v>601</v>
      </c>
      <c r="D32" s="652" t="s">
        <v>3039</v>
      </c>
      <c r="E32" s="651" t="s">
        <v>6203</v>
      </c>
      <c r="F32" s="652" t="s">
        <v>6204</v>
      </c>
      <c r="G32" s="651" t="s">
        <v>5318</v>
      </c>
      <c r="H32" s="651" t="s">
        <v>5319</v>
      </c>
      <c r="I32" s="653">
        <v>1480</v>
      </c>
      <c r="J32" s="653">
        <v>1</v>
      </c>
      <c r="K32" s="654">
        <v>1480</v>
      </c>
    </row>
    <row r="33" spans="1:11" ht="14.4" customHeight="1" x14ac:dyDescent="0.3">
      <c r="A33" s="649" t="s">
        <v>595</v>
      </c>
      <c r="B33" s="650" t="s">
        <v>3038</v>
      </c>
      <c r="C33" s="651" t="s">
        <v>601</v>
      </c>
      <c r="D33" s="652" t="s">
        <v>3039</v>
      </c>
      <c r="E33" s="651" t="s">
        <v>6203</v>
      </c>
      <c r="F33" s="652" t="s">
        <v>6204</v>
      </c>
      <c r="G33" s="651" t="s">
        <v>5320</v>
      </c>
      <c r="H33" s="651" t="s">
        <v>5321</v>
      </c>
      <c r="I33" s="653">
        <v>5.92</v>
      </c>
      <c r="J33" s="653">
        <v>1</v>
      </c>
      <c r="K33" s="654">
        <v>5.92</v>
      </c>
    </row>
    <row r="34" spans="1:11" ht="14.4" customHeight="1" x14ac:dyDescent="0.3">
      <c r="A34" s="649" t="s">
        <v>595</v>
      </c>
      <c r="B34" s="650" t="s">
        <v>3038</v>
      </c>
      <c r="C34" s="651" t="s">
        <v>601</v>
      </c>
      <c r="D34" s="652" t="s">
        <v>3039</v>
      </c>
      <c r="E34" s="651" t="s">
        <v>6203</v>
      </c>
      <c r="F34" s="652" t="s">
        <v>6204</v>
      </c>
      <c r="G34" s="651" t="s">
        <v>5322</v>
      </c>
      <c r="H34" s="651" t="s">
        <v>5323</v>
      </c>
      <c r="I34" s="653">
        <v>314.75</v>
      </c>
      <c r="J34" s="653">
        <v>2</v>
      </c>
      <c r="K34" s="654">
        <v>629.5</v>
      </c>
    </row>
    <row r="35" spans="1:11" ht="14.4" customHeight="1" x14ac:dyDescent="0.3">
      <c r="A35" s="649" t="s">
        <v>595</v>
      </c>
      <c r="B35" s="650" t="s">
        <v>3038</v>
      </c>
      <c r="C35" s="651" t="s">
        <v>601</v>
      </c>
      <c r="D35" s="652" t="s">
        <v>3039</v>
      </c>
      <c r="E35" s="651" t="s">
        <v>6203</v>
      </c>
      <c r="F35" s="652" t="s">
        <v>6204</v>
      </c>
      <c r="G35" s="651" t="s">
        <v>5324</v>
      </c>
      <c r="H35" s="651" t="s">
        <v>5325</v>
      </c>
      <c r="I35" s="653">
        <v>410.36</v>
      </c>
      <c r="J35" s="653">
        <v>2</v>
      </c>
      <c r="K35" s="654">
        <v>820.71</v>
      </c>
    </row>
    <row r="36" spans="1:11" ht="14.4" customHeight="1" x14ac:dyDescent="0.3">
      <c r="A36" s="649" t="s">
        <v>595</v>
      </c>
      <c r="B36" s="650" t="s">
        <v>3038</v>
      </c>
      <c r="C36" s="651" t="s">
        <v>601</v>
      </c>
      <c r="D36" s="652" t="s">
        <v>3039</v>
      </c>
      <c r="E36" s="651" t="s">
        <v>6203</v>
      </c>
      <c r="F36" s="652" t="s">
        <v>6204</v>
      </c>
      <c r="G36" s="651" t="s">
        <v>5326</v>
      </c>
      <c r="H36" s="651" t="s">
        <v>5327</v>
      </c>
      <c r="I36" s="653">
        <v>21.85</v>
      </c>
      <c r="J36" s="653">
        <v>60</v>
      </c>
      <c r="K36" s="654">
        <v>1311</v>
      </c>
    </row>
    <row r="37" spans="1:11" ht="14.4" customHeight="1" x14ac:dyDescent="0.3">
      <c r="A37" s="649" t="s">
        <v>595</v>
      </c>
      <c r="B37" s="650" t="s">
        <v>3038</v>
      </c>
      <c r="C37" s="651" t="s">
        <v>601</v>
      </c>
      <c r="D37" s="652" t="s">
        <v>3039</v>
      </c>
      <c r="E37" s="651" t="s">
        <v>6205</v>
      </c>
      <c r="F37" s="652" t="s">
        <v>6206</v>
      </c>
      <c r="G37" s="651" t="s">
        <v>5328</v>
      </c>
      <c r="H37" s="651" t="s">
        <v>5329</v>
      </c>
      <c r="I37" s="653">
        <v>5.206666666666667</v>
      </c>
      <c r="J37" s="653">
        <v>440</v>
      </c>
      <c r="K37" s="654">
        <v>2290.8000000000002</v>
      </c>
    </row>
    <row r="38" spans="1:11" ht="14.4" customHeight="1" x14ac:dyDescent="0.3">
      <c r="A38" s="649" t="s">
        <v>595</v>
      </c>
      <c r="B38" s="650" t="s">
        <v>3038</v>
      </c>
      <c r="C38" s="651" t="s">
        <v>601</v>
      </c>
      <c r="D38" s="652" t="s">
        <v>3039</v>
      </c>
      <c r="E38" s="651" t="s">
        <v>6205</v>
      </c>
      <c r="F38" s="652" t="s">
        <v>6206</v>
      </c>
      <c r="G38" s="651" t="s">
        <v>5330</v>
      </c>
      <c r="H38" s="651" t="s">
        <v>5331</v>
      </c>
      <c r="I38" s="653">
        <v>3.51</v>
      </c>
      <c r="J38" s="653">
        <v>30</v>
      </c>
      <c r="K38" s="654">
        <v>105.30000000000001</v>
      </c>
    </row>
    <row r="39" spans="1:11" ht="14.4" customHeight="1" x14ac:dyDescent="0.3">
      <c r="A39" s="649" t="s">
        <v>595</v>
      </c>
      <c r="B39" s="650" t="s">
        <v>3038</v>
      </c>
      <c r="C39" s="651" t="s">
        <v>601</v>
      </c>
      <c r="D39" s="652" t="s">
        <v>3039</v>
      </c>
      <c r="E39" s="651" t="s">
        <v>6205</v>
      </c>
      <c r="F39" s="652" t="s">
        <v>6206</v>
      </c>
      <c r="G39" s="651" t="s">
        <v>5332</v>
      </c>
      <c r="H39" s="651" t="s">
        <v>5333</v>
      </c>
      <c r="I39" s="653">
        <v>15.92</v>
      </c>
      <c r="J39" s="653">
        <v>150</v>
      </c>
      <c r="K39" s="654">
        <v>2388</v>
      </c>
    </row>
    <row r="40" spans="1:11" ht="14.4" customHeight="1" x14ac:dyDescent="0.3">
      <c r="A40" s="649" t="s">
        <v>595</v>
      </c>
      <c r="B40" s="650" t="s">
        <v>3038</v>
      </c>
      <c r="C40" s="651" t="s">
        <v>601</v>
      </c>
      <c r="D40" s="652" t="s">
        <v>3039</v>
      </c>
      <c r="E40" s="651" t="s">
        <v>6205</v>
      </c>
      <c r="F40" s="652" t="s">
        <v>6206</v>
      </c>
      <c r="G40" s="651" t="s">
        <v>5334</v>
      </c>
      <c r="H40" s="651" t="s">
        <v>5335</v>
      </c>
      <c r="I40" s="653">
        <v>11.15</v>
      </c>
      <c r="J40" s="653">
        <v>200</v>
      </c>
      <c r="K40" s="654">
        <v>2230</v>
      </c>
    </row>
    <row r="41" spans="1:11" ht="14.4" customHeight="1" x14ac:dyDescent="0.3">
      <c r="A41" s="649" t="s">
        <v>595</v>
      </c>
      <c r="B41" s="650" t="s">
        <v>3038</v>
      </c>
      <c r="C41" s="651" t="s">
        <v>601</v>
      </c>
      <c r="D41" s="652" t="s">
        <v>3039</v>
      </c>
      <c r="E41" s="651" t="s">
        <v>6205</v>
      </c>
      <c r="F41" s="652" t="s">
        <v>6206</v>
      </c>
      <c r="G41" s="651" t="s">
        <v>5336</v>
      </c>
      <c r="H41" s="651" t="s">
        <v>5337</v>
      </c>
      <c r="I41" s="653">
        <v>0.98363636363636364</v>
      </c>
      <c r="J41" s="653">
        <v>6500</v>
      </c>
      <c r="K41" s="654">
        <v>6388</v>
      </c>
    </row>
    <row r="42" spans="1:11" ht="14.4" customHeight="1" x14ac:dyDescent="0.3">
      <c r="A42" s="649" t="s">
        <v>595</v>
      </c>
      <c r="B42" s="650" t="s">
        <v>3038</v>
      </c>
      <c r="C42" s="651" t="s">
        <v>601</v>
      </c>
      <c r="D42" s="652" t="s">
        <v>3039</v>
      </c>
      <c r="E42" s="651" t="s">
        <v>6205</v>
      </c>
      <c r="F42" s="652" t="s">
        <v>6206</v>
      </c>
      <c r="G42" s="651" t="s">
        <v>5338</v>
      </c>
      <c r="H42" s="651" t="s">
        <v>5339</v>
      </c>
      <c r="I42" s="653">
        <v>1.5218181818181817</v>
      </c>
      <c r="J42" s="653">
        <v>5600</v>
      </c>
      <c r="K42" s="654">
        <v>8538</v>
      </c>
    </row>
    <row r="43" spans="1:11" ht="14.4" customHeight="1" x14ac:dyDescent="0.3">
      <c r="A43" s="649" t="s">
        <v>595</v>
      </c>
      <c r="B43" s="650" t="s">
        <v>3038</v>
      </c>
      <c r="C43" s="651" t="s">
        <v>601</v>
      </c>
      <c r="D43" s="652" t="s">
        <v>3039</v>
      </c>
      <c r="E43" s="651" t="s">
        <v>6205</v>
      </c>
      <c r="F43" s="652" t="s">
        <v>6206</v>
      </c>
      <c r="G43" s="651" t="s">
        <v>5340</v>
      </c>
      <c r="H43" s="651" t="s">
        <v>5341</v>
      </c>
      <c r="I43" s="653">
        <v>0.44285714285714278</v>
      </c>
      <c r="J43" s="653">
        <v>2000</v>
      </c>
      <c r="K43" s="654">
        <v>883</v>
      </c>
    </row>
    <row r="44" spans="1:11" ht="14.4" customHeight="1" x14ac:dyDescent="0.3">
      <c r="A44" s="649" t="s">
        <v>595</v>
      </c>
      <c r="B44" s="650" t="s">
        <v>3038</v>
      </c>
      <c r="C44" s="651" t="s">
        <v>601</v>
      </c>
      <c r="D44" s="652" t="s">
        <v>3039</v>
      </c>
      <c r="E44" s="651" t="s">
        <v>6205</v>
      </c>
      <c r="F44" s="652" t="s">
        <v>6206</v>
      </c>
      <c r="G44" s="651" t="s">
        <v>5342</v>
      </c>
      <c r="H44" s="651" t="s">
        <v>5343</v>
      </c>
      <c r="I44" s="653">
        <v>0.61222222222222233</v>
      </c>
      <c r="J44" s="653">
        <v>3800</v>
      </c>
      <c r="K44" s="654">
        <v>2321</v>
      </c>
    </row>
    <row r="45" spans="1:11" ht="14.4" customHeight="1" x14ac:dyDescent="0.3">
      <c r="A45" s="649" t="s">
        <v>595</v>
      </c>
      <c r="B45" s="650" t="s">
        <v>3038</v>
      </c>
      <c r="C45" s="651" t="s">
        <v>601</v>
      </c>
      <c r="D45" s="652" t="s">
        <v>3039</v>
      </c>
      <c r="E45" s="651" t="s">
        <v>6205</v>
      </c>
      <c r="F45" s="652" t="s">
        <v>6206</v>
      </c>
      <c r="G45" s="651" t="s">
        <v>5344</v>
      </c>
      <c r="H45" s="651" t="s">
        <v>5345</v>
      </c>
      <c r="I45" s="653">
        <v>3.1349999999999998</v>
      </c>
      <c r="J45" s="653">
        <v>150</v>
      </c>
      <c r="K45" s="654">
        <v>470</v>
      </c>
    </row>
    <row r="46" spans="1:11" ht="14.4" customHeight="1" x14ac:dyDescent="0.3">
      <c r="A46" s="649" t="s">
        <v>595</v>
      </c>
      <c r="B46" s="650" t="s">
        <v>3038</v>
      </c>
      <c r="C46" s="651" t="s">
        <v>601</v>
      </c>
      <c r="D46" s="652" t="s">
        <v>3039</v>
      </c>
      <c r="E46" s="651" t="s">
        <v>6205</v>
      </c>
      <c r="F46" s="652" t="s">
        <v>6206</v>
      </c>
      <c r="G46" s="651" t="s">
        <v>5346</v>
      </c>
      <c r="H46" s="651" t="s">
        <v>5347</v>
      </c>
      <c r="I46" s="653">
        <v>6.2919999999999998</v>
      </c>
      <c r="J46" s="653">
        <v>245</v>
      </c>
      <c r="K46" s="654">
        <v>1541.4</v>
      </c>
    </row>
    <row r="47" spans="1:11" ht="14.4" customHeight="1" x14ac:dyDescent="0.3">
      <c r="A47" s="649" t="s">
        <v>595</v>
      </c>
      <c r="B47" s="650" t="s">
        <v>3038</v>
      </c>
      <c r="C47" s="651" t="s">
        <v>601</v>
      </c>
      <c r="D47" s="652" t="s">
        <v>3039</v>
      </c>
      <c r="E47" s="651" t="s">
        <v>6205</v>
      </c>
      <c r="F47" s="652" t="s">
        <v>6206</v>
      </c>
      <c r="G47" s="651" t="s">
        <v>5348</v>
      </c>
      <c r="H47" s="651" t="s">
        <v>5349</v>
      </c>
      <c r="I47" s="653">
        <v>6.0600000000000005</v>
      </c>
      <c r="J47" s="653">
        <v>70</v>
      </c>
      <c r="K47" s="654">
        <v>427.5</v>
      </c>
    </row>
    <row r="48" spans="1:11" ht="14.4" customHeight="1" x14ac:dyDescent="0.3">
      <c r="A48" s="649" t="s">
        <v>595</v>
      </c>
      <c r="B48" s="650" t="s">
        <v>3038</v>
      </c>
      <c r="C48" s="651" t="s">
        <v>601</v>
      </c>
      <c r="D48" s="652" t="s">
        <v>3039</v>
      </c>
      <c r="E48" s="651" t="s">
        <v>6205</v>
      </c>
      <c r="F48" s="652" t="s">
        <v>6206</v>
      </c>
      <c r="G48" s="651" t="s">
        <v>5348</v>
      </c>
      <c r="H48" s="651" t="s">
        <v>5350</v>
      </c>
      <c r="I48" s="653">
        <v>6.2166666666666677</v>
      </c>
      <c r="J48" s="653">
        <v>80</v>
      </c>
      <c r="K48" s="654">
        <v>498</v>
      </c>
    </row>
    <row r="49" spans="1:11" ht="14.4" customHeight="1" x14ac:dyDescent="0.3">
      <c r="A49" s="649" t="s">
        <v>595</v>
      </c>
      <c r="B49" s="650" t="s">
        <v>3038</v>
      </c>
      <c r="C49" s="651" t="s">
        <v>601</v>
      </c>
      <c r="D49" s="652" t="s">
        <v>3039</v>
      </c>
      <c r="E49" s="651" t="s">
        <v>6205</v>
      </c>
      <c r="F49" s="652" t="s">
        <v>6206</v>
      </c>
      <c r="G49" s="651" t="s">
        <v>5351</v>
      </c>
      <c r="H49" s="651" t="s">
        <v>5352</v>
      </c>
      <c r="I49" s="653">
        <v>80.569999999999993</v>
      </c>
      <c r="J49" s="653">
        <v>10</v>
      </c>
      <c r="K49" s="654">
        <v>805.7</v>
      </c>
    </row>
    <row r="50" spans="1:11" ht="14.4" customHeight="1" x14ac:dyDescent="0.3">
      <c r="A50" s="649" t="s">
        <v>595</v>
      </c>
      <c r="B50" s="650" t="s">
        <v>3038</v>
      </c>
      <c r="C50" s="651" t="s">
        <v>601</v>
      </c>
      <c r="D50" s="652" t="s">
        <v>3039</v>
      </c>
      <c r="E50" s="651" t="s">
        <v>6205</v>
      </c>
      <c r="F50" s="652" t="s">
        <v>6206</v>
      </c>
      <c r="G50" s="651" t="s">
        <v>5353</v>
      </c>
      <c r="H50" s="651" t="s">
        <v>5354</v>
      </c>
      <c r="I50" s="653">
        <v>5.5662500000000001</v>
      </c>
      <c r="J50" s="653">
        <v>450</v>
      </c>
      <c r="K50" s="654">
        <v>2505</v>
      </c>
    </row>
    <row r="51" spans="1:11" ht="14.4" customHeight="1" x14ac:dyDescent="0.3">
      <c r="A51" s="649" t="s">
        <v>595</v>
      </c>
      <c r="B51" s="650" t="s">
        <v>3038</v>
      </c>
      <c r="C51" s="651" t="s">
        <v>601</v>
      </c>
      <c r="D51" s="652" t="s">
        <v>3039</v>
      </c>
      <c r="E51" s="651" t="s">
        <v>6205</v>
      </c>
      <c r="F51" s="652" t="s">
        <v>6206</v>
      </c>
      <c r="G51" s="651" t="s">
        <v>5355</v>
      </c>
      <c r="H51" s="651" t="s">
        <v>5356</v>
      </c>
      <c r="I51" s="653">
        <v>9.2166666666666668</v>
      </c>
      <c r="J51" s="653">
        <v>50</v>
      </c>
      <c r="K51" s="654">
        <v>463.4</v>
      </c>
    </row>
    <row r="52" spans="1:11" ht="14.4" customHeight="1" x14ac:dyDescent="0.3">
      <c r="A52" s="649" t="s">
        <v>595</v>
      </c>
      <c r="B52" s="650" t="s">
        <v>3038</v>
      </c>
      <c r="C52" s="651" t="s">
        <v>601</v>
      </c>
      <c r="D52" s="652" t="s">
        <v>3039</v>
      </c>
      <c r="E52" s="651" t="s">
        <v>6205</v>
      </c>
      <c r="F52" s="652" t="s">
        <v>6206</v>
      </c>
      <c r="G52" s="651" t="s">
        <v>5357</v>
      </c>
      <c r="H52" s="651" t="s">
        <v>5358</v>
      </c>
      <c r="I52" s="653">
        <v>59.72</v>
      </c>
      <c r="J52" s="653">
        <v>20</v>
      </c>
      <c r="K52" s="654">
        <v>1194.4000000000001</v>
      </c>
    </row>
    <row r="53" spans="1:11" ht="14.4" customHeight="1" x14ac:dyDescent="0.3">
      <c r="A53" s="649" t="s">
        <v>595</v>
      </c>
      <c r="B53" s="650" t="s">
        <v>3038</v>
      </c>
      <c r="C53" s="651" t="s">
        <v>601</v>
      </c>
      <c r="D53" s="652" t="s">
        <v>3039</v>
      </c>
      <c r="E53" s="651" t="s">
        <v>6205</v>
      </c>
      <c r="F53" s="652" t="s">
        <v>6206</v>
      </c>
      <c r="G53" s="651" t="s">
        <v>5359</v>
      </c>
      <c r="H53" s="651" t="s">
        <v>5360</v>
      </c>
      <c r="I53" s="653">
        <v>1.8414285714285714</v>
      </c>
      <c r="J53" s="653">
        <v>650</v>
      </c>
      <c r="K53" s="654">
        <v>1200</v>
      </c>
    </row>
    <row r="54" spans="1:11" ht="14.4" customHeight="1" x14ac:dyDescent="0.3">
      <c r="A54" s="649" t="s">
        <v>595</v>
      </c>
      <c r="B54" s="650" t="s">
        <v>3038</v>
      </c>
      <c r="C54" s="651" t="s">
        <v>601</v>
      </c>
      <c r="D54" s="652" t="s">
        <v>3039</v>
      </c>
      <c r="E54" s="651" t="s">
        <v>6205</v>
      </c>
      <c r="F54" s="652" t="s">
        <v>6206</v>
      </c>
      <c r="G54" s="651" t="s">
        <v>5361</v>
      </c>
      <c r="H54" s="651" t="s">
        <v>5362</v>
      </c>
      <c r="I54" s="653">
        <v>1.78</v>
      </c>
      <c r="J54" s="653">
        <v>100</v>
      </c>
      <c r="K54" s="654">
        <v>178</v>
      </c>
    </row>
    <row r="55" spans="1:11" ht="14.4" customHeight="1" x14ac:dyDescent="0.3">
      <c r="A55" s="649" t="s">
        <v>595</v>
      </c>
      <c r="B55" s="650" t="s">
        <v>3038</v>
      </c>
      <c r="C55" s="651" t="s">
        <v>601</v>
      </c>
      <c r="D55" s="652" t="s">
        <v>3039</v>
      </c>
      <c r="E55" s="651" t="s">
        <v>6205</v>
      </c>
      <c r="F55" s="652" t="s">
        <v>6206</v>
      </c>
      <c r="G55" s="651" t="s">
        <v>5363</v>
      </c>
      <c r="H55" s="651" t="s">
        <v>5364</v>
      </c>
      <c r="I55" s="653">
        <v>2.94</v>
      </c>
      <c r="J55" s="653">
        <v>150</v>
      </c>
      <c r="K55" s="654">
        <v>441</v>
      </c>
    </row>
    <row r="56" spans="1:11" ht="14.4" customHeight="1" x14ac:dyDescent="0.3">
      <c r="A56" s="649" t="s">
        <v>595</v>
      </c>
      <c r="B56" s="650" t="s">
        <v>3038</v>
      </c>
      <c r="C56" s="651" t="s">
        <v>601</v>
      </c>
      <c r="D56" s="652" t="s">
        <v>3039</v>
      </c>
      <c r="E56" s="651" t="s">
        <v>6205</v>
      </c>
      <c r="F56" s="652" t="s">
        <v>6206</v>
      </c>
      <c r="G56" s="651" t="s">
        <v>5365</v>
      </c>
      <c r="H56" s="651" t="s">
        <v>5366</v>
      </c>
      <c r="I56" s="653">
        <v>1.2857142857142857E-2</v>
      </c>
      <c r="J56" s="653">
        <v>700</v>
      </c>
      <c r="K56" s="654">
        <v>8.5</v>
      </c>
    </row>
    <row r="57" spans="1:11" ht="14.4" customHeight="1" x14ac:dyDescent="0.3">
      <c r="A57" s="649" t="s">
        <v>595</v>
      </c>
      <c r="B57" s="650" t="s">
        <v>3038</v>
      </c>
      <c r="C57" s="651" t="s">
        <v>601</v>
      </c>
      <c r="D57" s="652" t="s">
        <v>3039</v>
      </c>
      <c r="E57" s="651" t="s">
        <v>6205</v>
      </c>
      <c r="F57" s="652" t="s">
        <v>6206</v>
      </c>
      <c r="G57" s="651" t="s">
        <v>5367</v>
      </c>
      <c r="H57" s="651" t="s">
        <v>5368</v>
      </c>
      <c r="I57" s="653">
        <v>2.0549999999999997</v>
      </c>
      <c r="J57" s="653">
        <v>200</v>
      </c>
      <c r="K57" s="654">
        <v>411</v>
      </c>
    </row>
    <row r="58" spans="1:11" ht="14.4" customHeight="1" x14ac:dyDescent="0.3">
      <c r="A58" s="649" t="s">
        <v>595</v>
      </c>
      <c r="B58" s="650" t="s">
        <v>3038</v>
      </c>
      <c r="C58" s="651" t="s">
        <v>601</v>
      </c>
      <c r="D58" s="652" t="s">
        <v>3039</v>
      </c>
      <c r="E58" s="651" t="s">
        <v>6205</v>
      </c>
      <c r="F58" s="652" t="s">
        <v>6206</v>
      </c>
      <c r="G58" s="651" t="s">
        <v>5369</v>
      </c>
      <c r="H58" s="651" t="s">
        <v>5370</v>
      </c>
      <c r="I58" s="653">
        <v>2.0449999999999999</v>
      </c>
      <c r="J58" s="653">
        <v>100</v>
      </c>
      <c r="K58" s="654">
        <v>204.5</v>
      </c>
    </row>
    <row r="59" spans="1:11" ht="14.4" customHeight="1" x14ac:dyDescent="0.3">
      <c r="A59" s="649" t="s">
        <v>595</v>
      </c>
      <c r="B59" s="650" t="s">
        <v>3038</v>
      </c>
      <c r="C59" s="651" t="s">
        <v>601</v>
      </c>
      <c r="D59" s="652" t="s">
        <v>3039</v>
      </c>
      <c r="E59" s="651" t="s">
        <v>6205</v>
      </c>
      <c r="F59" s="652" t="s">
        <v>6206</v>
      </c>
      <c r="G59" s="651" t="s">
        <v>5371</v>
      </c>
      <c r="H59" s="651" t="s">
        <v>5372</v>
      </c>
      <c r="I59" s="653">
        <v>2.41</v>
      </c>
      <c r="J59" s="653">
        <v>550</v>
      </c>
      <c r="K59" s="654">
        <v>1325.5</v>
      </c>
    </row>
    <row r="60" spans="1:11" ht="14.4" customHeight="1" x14ac:dyDescent="0.3">
      <c r="A60" s="649" t="s">
        <v>595</v>
      </c>
      <c r="B60" s="650" t="s">
        <v>3038</v>
      </c>
      <c r="C60" s="651" t="s">
        <v>601</v>
      </c>
      <c r="D60" s="652" t="s">
        <v>3039</v>
      </c>
      <c r="E60" s="651" t="s">
        <v>6205</v>
      </c>
      <c r="F60" s="652" t="s">
        <v>6206</v>
      </c>
      <c r="G60" s="651" t="s">
        <v>5373</v>
      </c>
      <c r="H60" s="651" t="s">
        <v>5374</v>
      </c>
      <c r="I60" s="653">
        <v>4.24</v>
      </c>
      <c r="J60" s="653">
        <v>50</v>
      </c>
      <c r="K60" s="654">
        <v>212</v>
      </c>
    </row>
    <row r="61" spans="1:11" ht="14.4" customHeight="1" x14ac:dyDescent="0.3">
      <c r="A61" s="649" t="s">
        <v>595</v>
      </c>
      <c r="B61" s="650" t="s">
        <v>3038</v>
      </c>
      <c r="C61" s="651" t="s">
        <v>601</v>
      </c>
      <c r="D61" s="652" t="s">
        <v>3039</v>
      </c>
      <c r="E61" s="651" t="s">
        <v>6205</v>
      </c>
      <c r="F61" s="652" t="s">
        <v>6206</v>
      </c>
      <c r="G61" s="651" t="s">
        <v>5375</v>
      </c>
      <c r="H61" s="651" t="s">
        <v>5376</v>
      </c>
      <c r="I61" s="653">
        <v>2.1785714285714284</v>
      </c>
      <c r="J61" s="653">
        <v>3400</v>
      </c>
      <c r="K61" s="654">
        <v>7407</v>
      </c>
    </row>
    <row r="62" spans="1:11" ht="14.4" customHeight="1" x14ac:dyDescent="0.3">
      <c r="A62" s="649" t="s">
        <v>595</v>
      </c>
      <c r="B62" s="650" t="s">
        <v>3038</v>
      </c>
      <c r="C62" s="651" t="s">
        <v>601</v>
      </c>
      <c r="D62" s="652" t="s">
        <v>3039</v>
      </c>
      <c r="E62" s="651" t="s">
        <v>6205</v>
      </c>
      <c r="F62" s="652" t="s">
        <v>6206</v>
      </c>
      <c r="G62" s="651" t="s">
        <v>5377</v>
      </c>
      <c r="H62" s="651" t="s">
        <v>5378</v>
      </c>
      <c r="I62" s="653">
        <v>5.8933333333333335</v>
      </c>
      <c r="J62" s="653">
        <v>30</v>
      </c>
      <c r="K62" s="654">
        <v>176.8</v>
      </c>
    </row>
    <row r="63" spans="1:11" ht="14.4" customHeight="1" x14ac:dyDescent="0.3">
      <c r="A63" s="649" t="s">
        <v>595</v>
      </c>
      <c r="B63" s="650" t="s">
        <v>3038</v>
      </c>
      <c r="C63" s="651" t="s">
        <v>601</v>
      </c>
      <c r="D63" s="652" t="s">
        <v>3039</v>
      </c>
      <c r="E63" s="651" t="s">
        <v>6205</v>
      </c>
      <c r="F63" s="652" t="s">
        <v>6206</v>
      </c>
      <c r="G63" s="651" t="s">
        <v>5379</v>
      </c>
      <c r="H63" s="651" t="s">
        <v>5380</v>
      </c>
      <c r="I63" s="653">
        <v>0.59833333333333327</v>
      </c>
      <c r="J63" s="653">
        <v>10000</v>
      </c>
      <c r="K63" s="654">
        <v>5985</v>
      </c>
    </row>
    <row r="64" spans="1:11" ht="14.4" customHeight="1" x14ac:dyDescent="0.3">
      <c r="A64" s="649" t="s">
        <v>595</v>
      </c>
      <c r="B64" s="650" t="s">
        <v>3038</v>
      </c>
      <c r="C64" s="651" t="s">
        <v>601</v>
      </c>
      <c r="D64" s="652" t="s">
        <v>3039</v>
      </c>
      <c r="E64" s="651" t="s">
        <v>6205</v>
      </c>
      <c r="F64" s="652" t="s">
        <v>6206</v>
      </c>
      <c r="G64" s="651" t="s">
        <v>5381</v>
      </c>
      <c r="H64" s="651" t="s">
        <v>5382</v>
      </c>
      <c r="I64" s="653">
        <v>2.06</v>
      </c>
      <c r="J64" s="653">
        <v>30</v>
      </c>
      <c r="K64" s="654">
        <v>61.8</v>
      </c>
    </row>
    <row r="65" spans="1:11" ht="14.4" customHeight="1" x14ac:dyDescent="0.3">
      <c r="A65" s="649" t="s">
        <v>595</v>
      </c>
      <c r="B65" s="650" t="s">
        <v>3038</v>
      </c>
      <c r="C65" s="651" t="s">
        <v>601</v>
      </c>
      <c r="D65" s="652" t="s">
        <v>3039</v>
      </c>
      <c r="E65" s="651" t="s">
        <v>6205</v>
      </c>
      <c r="F65" s="652" t="s">
        <v>6206</v>
      </c>
      <c r="G65" s="651" t="s">
        <v>5383</v>
      </c>
      <c r="H65" s="651" t="s">
        <v>5384</v>
      </c>
      <c r="I65" s="653">
        <v>7.95</v>
      </c>
      <c r="J65" s="653">
        <v>144</v>
      </c>
      <c r="K65" s="654">
        <v>1144.8</v>
      </c>
    </row>
    <row r="66" spans="1:11" ht="14.4" customHeight="1" x14ac:dyDescent="0.3">
      <c r="A66" s="649" t="s">
        <v>595</v>
      </c>
      <c r="B66" s="650" t="s">
        <v>3038</v>
      </c>
      <c r="C66" s="651" t="s">
        <v>601</v>
      </c>
      <c r="D66" s="652" t="s">
        <v>3039</v>
      </c>
      <c r="E66" s="651" t="s">
        <v>6205</v>
      </c>
      <c r="F66" s="652" t="s">
        <v>6206</v>
      </c>
      <c r="G66" s="651" t="s">
        <v>5385</v>
      </c>
      <c r="H66" s="651" t="s">
        <v>5386</v>
      </c>
      <c r="I66" s="653">
        <v>34.5</v>
      </c>
      <c r="J66" s="653">
        <v>13</v>
      </c>
      <c r="K66" s="654">
        <v>448.5</v>
      </c>
    </row>
    <row r="67" spans="1:11" ht="14.4" customHeight="1" x14ac:dyDescent="0.3">
      <c r="A67" s="649" t="s">
        <v>595</v>
      </c>
      <c r="B67" s="650" t="s">
        <v>3038</v>
      </c>
      <c r="C67" s="651" t="s">
        <v>601</v>
      </c>
      <c r="D67" s="652" t="s">
        <v>3039</v>
      </c>
      <c r="E67" s="651" t="s">
        <v>6205</v>
      </c>
      <c r="F67" s="652" t="s">
        <v>6206</v>
      </c>
      <c r="G67" s="651" t="s">
        <v>5387</v>
      </c>
      <c r="H67" s="651" t="s">
        <v>5388</v>
      </c>
      <c r="I67" s="653">
        <v>17.98</v>
      </c>
      <c r="J67" s="653">
        <v>400</v>
      </c>
      <c r="K67" s="654">
        <v>7192</v>
      </c>
    </row>
    <row r="68" spans="1:11" ht="14.4" customHeight="1" x14ac:dyDescent="0.3">
      <c r="A68" s="649" t="s">
        <v>595</v>
      </c>
      <c r="B68" s="650" t="s">
        <v>3038</v>
      </c>
      <c r="C68" s="651" t="s">
        <v>601</v>
      </c>
      <c r="D68" s="652" t="s">
        <v>3039</v>
      </c>
      <c r="E68" s="651" t="s">
        <v>6205</v>
      </c>
      <c r="F68" s="652" t="s">
        <v>6206</v>
      </c>
      <c r="G68" s="651" t="s">
        <v>5389</v>
      </c>
      <c r="H68" s="651" t="s">
        <v>5390</v>
      </c>
      <c r="I68" s="653">
        <v>17.98</v>
      </c>
      <c r="J68" s="653">
        <v>450</v>
      </c>
      <c r="K68" s="654">
        <v>8091</v>
      </c>
    </row>
    <row r="69" spans="1:11" ht="14.4" customHeight="1" x14ac:dyDescent="0.3">
      <c r="A69" s="649" t="s">
        <v>595</v>
      </c>
      <c r="B69" s="650" t="s">
        <v>3038</v>
      </c>
      <c r="C69" s="651" t="s">
        <v>601</v>
      </c>
      <c r="D69" s="652" t="s">
        <v>3039</v>
      </c>
      <c r="E69" s="651" t="s">
        <v>6205</v>
      </c>
      <c r="F69" s="652" t="s">
        <v>6206</v>
      </c>
      <c r="G69" s="651" t="s">
        <v>5391</v>
      </c>
      <c r="H69" s="651" t="s">
        <v>5392</v>
      </c>
      <c r="I69" s="653">
        <v>12.105714285714285</v>
      </c>
      <c r="J69" s="653">
        <v>70</v>
      </c>
      <c r="K69" s="654">
        <v>847.40000000000009</v>
      </c>
    </row>
    <row r="70" spans="1:11" ht="14.4" customHeight="1" x14ac:dyDescent="0.3">
      <c r="A70" s="649" t="s">
        <v>595</v>
      </c>
      <c r="B70" s="650" t="s">
        <v>3038</v>
      </c>
      <c r="C70" s="651" t="s">
        <v>601</v>
      </c>
      <c r="D70" s="652" t="s">
        <v>3039</v>
      </c>
      <c r="E70" s="651" t="s">
        <v>6205</v>
      </c>
      <c r="F70" s="652" t="s">
        <v>6206</v>
      </c>
      <c r="G70" s="651" t="s">
        <v>5393</v>
      </c>
      <c r="H70" s="651" t="s">
        <v>5394</v>
      </c>
      <c r="I70" s="653">
        <v>2.94</v>
      </c>
      <c r="J70" s="653">
        <v>100</v>
      </c>
      <c r="K70" s="654">
        <v>294</v>
      </c>
    </row>
    <row r="71" spans="1:11" ht="14.4" customHeight="1" x14ac:dyDescent="0.3">
      <c r="A71" s="649" t="s">
        <v>595</v>
      </c>
      <c r="B71" s="650" t="s">
        <v>3038</v>
      </c>
      <c r="C71" s="651" t="s">
        <v>601</v>
      </c>
      <c r="D71" s="652" t="s">
        <v>3039</v>
      </c>
      <c r="E71" s="651" t="s">
        <v>6205</v>
      </c>
      <c r="F71" s="652" t="s">
        <v>6206</v>
      </c>
      <c r="G71" s="651" t="s">
        <v>5395</v>
      </c>
      <c r="H71" s="651" t="s">
        <v>5396</v>
      </c>
      <c r="I71" s="653">
        <v>1.94</v>
      </c>
      <c r="J71" s="653">
        <v>100</v>
      </c>
      <c r="K71" s="654">
        <v>194</v>
      </c>
    </row>
    <row r="72" spans="1:11" ht="14.4" customHeight="1" x14ac:dyDescent="0.3">
      <c r="A72" s="649" t="s">
        <v>595</v>
      </c>
      <c r="B72" s="650" t="s">
        <v>3038</v>
      </c>
      <c r="C72" s="651" t="s">
        <v>601</v>
      </c>
      <c r="D72" s="652" t="s">
        <v>3039</v>
      </c>
      <c r="E72" s="651" t="s">
        <v>6205</v>
      </c>
      <c r="F72" s="652" t="s">
        <v>6206</v>
      </c>
      <c r="G72" s="651" t="s">
        <v>5395</v>
      </c>
      <c r="H72" s="651" t="s">
        <v>5397</v>
      </c>
      <c r="I72" s="653">
        <v>1.94</v>
      </c>
      <c r="J72" s="653">
        <v>200</v>
      </c>
      <c r="K72" s="654">
        <v>388</v>
      </c>
    </row>
    <row r="73" spans="1:11" ht="14.4" customHeight="1" x14ac:dyDescent="0.3">
      <c r="A73" s="649" t="s">
        <v>595</v>
      </c>
      <c r="B73" s="650" t="s">
        <v>3038</v>
      </c>
      <c r="C73" s="651" t="s">
        <v>601</v>
      </c>
      <c r="D73" s="652" t="s">
        <v>3039</v>
      </c>
      <c r="E73" s="651" t="s">
        <v>6205</v>
      </c>
      <c r="F73" s="652" t="s">
        <v>6206</v>
      </c>
      <c r="G73" s="651" t="s">
        <v>5398</v>
      </c>
      <c r="H73" s="651" t="s">
        <v>5399</v>
      </c>
      <c r="I73" s="653">
        <v>5.2050000000000001</v>
      </c>
      <c r="J73" s="653">
        <v>100</v>
      </c>
      <c r="K73" s="654">
        <v>520.29999999999995</v>
      </c>
    </row>
    <row r="74" spans="1:11" ht="14.4" customHeight="1" x14ac:dyDescent="0.3">
      <c r="A74" s="649" t="s">
        <v>595</v>
      </c>
      <c r="B74" s="650" t="s">
        <v>3038</v>
      </c>
      <c r="C74" s="651" t="s">
        <v>601</v>
      </c>
      <c r="D74" s="652" t="s">
        <v>3039</v>
      </c>
      <c r="E74" s="651" t="s">
        <v>6205</v>
      </c>
      <c r="F74" s="652" t="s">
        <v>6206</v>
      </c>
      <c r="G74" s="651" t="s">
        <v>5400</v>
      </c>
      <c r="H74" s="651" t="s">
        <v>5401</v>
      </c>
      <c r="I74" s="653">
        <v>13.199999999999998</v>
      </c>
      <c r="J74" s="653">
        <v>31</v>
      </c>
      <c r="K74" s="654">
        <v>409.2</v>
      </c>
    </row>
    <row r="75" spans="1:11" ht="14.4" customHeight="1" x14ac:dyDescent="0.3">
      <c r="A75" s="649" t="s">
        <v>595</v>
      </c>
      <c r="B75" s="650" t="s">
        <v>3038</v>
      </c>
      <c r="C75" s="651" t="s">
        <v>601</v>
      </c>
      <c r="D75" s="652" t="s">
        <v>3039</v>
      </c>
      <c r="E75" s="651" t="s">
        <v>6205</v>
      </c>
      <c r="F75" s="652" t="s">
        <v>6206</v>
      </c>
      <c r="G75" s="651" t="s">
        <v>5402</v>
      </c>
      <c r="H75" s="651" t="s">
        <v>5403</v>
      </c>
      <c r="I75" s="653">
        <v>13.200000000000001</v>
      </c>
      <c r="J75" s="653">
        <v>120</v>
      </c>
      <c r="K75" s="654">
        <v>1584</v>
      </c>
    </row>
    <row r="76" spans="1:11" ht="14.4" customHeight="1" x14ac:dyDescent="0.3">
      <c r="A76" s="649" t="s">
        <v>595</v>
      </c>
      <c r="B76" s="650" t="s">
        <v>3038</v>
      </c>
      <c r="C76" s="651" t="s">
        <v>601</v>
      </c>
      <c r="D76" s="652" t="s">
        <v>3039</v>
      </c>
      <c r="E76" s="651" t="s">
        <v>6205</v>
      </c>
      <c r="F76" s="652" t="s">
        <v>6206</v>
      </c>
      <c r="G76" s="651" t="s">
        <v>5404</v>
      </c>
      <c r="H76" s="651" t="s">
        <v>5405</v>
      </c>
      <c r="I76" s="653">
        <v>1.5559999999999998</v>
      </c>
      <c r="J76" s="653">
        <v>450</v>
      </c>
      <c r="K76" s="654">
        <v>699.75</v>
      </c>
    </row>
    <row r="77" spans="1:11" ht="14.4" customHeight="1" x14ac:dyDescent="0.3">
      <c r="A77" s="649" t="s">
        <v>595</v>
      </c>
      <c r="B77" s="650" t="s">
        <v>3038</v>
      </c>
      <c r="C77" s="651" t="s">
        <v>601</v>
      </c>
      <c r="D77" s="652" t="s">
        <v>3039</v>
      </c>
      <c r="E77" s="651" t="s">
        <v>6205</v>
      </c>
      <c r="F77" s="652" t="s">
        <v>6206</v>
      </c>
      <c r="G77" s="651" t="s">
        <v>5406</v>
      </c>
      <c r="H77" s="651" t="s">
        <v>5407</v>
      </c>
      <c r="I77" s="653">
        <v>14.3825</v>
      </c>
      <c r="J77" s="653">
        <v>50</v>
      </c>
      <c r="K77" s="654">
        <v>787.6</v>
      </c>
    </row>
    <row r="78" spans="1:11" ht="14.4" customHeight="1" x14ac:dyDescent="0.3">
      <c r="A78" s="649" t="s">
        <v>595</v>
      </c>
      <c r="B78" s="650" t="s">
        <v>3038</v>
      </c>
      <c r="C78" s="651" t="s">
        <v>601</v>
      </c>
      <c r="D78" s="652" t="s">
        <v>3039</v>
      </c>
      <c r="E78" s="651" t="s">
        <v>6205</v>
      </c>
      <c r="F78" s="652" t="s">
        <v>6206</v>
      </c>
      <c r="G78" s="651" t="s">
        <v>5408</v>
      </c>
      <c r="H78" s="651" t="s">
        <v>5409</v>
      </c>
      <c r="I78" s="653">
        <v>21.233333333333334</v>
      </c>
      <c r="J78" s="653">
        <v>30</v>
      </c>
      <c r="K78" s="654">
        <v>637</v>
      </c>
    </row>
    <row r="79" spans="1:11" ht="14.4" customHeight="1" x14ac:dyDescent="0.3">
      <c r="A79" s="649" t="s">
        <v>595</v>
      </c>
      <c r="B79" s="650" t="s">
        <v>3038</v>
      </c>
      <c r="C79" s="651" t="s">
        <v>601</v>
      </c>
      <c r="D79" s="652" t="s">
        <v>3039</v>
      </c>
      <c r="E79" s="651" t="s">
        <v>6205</v>
      </c>
      <c r="F79" s="652" t="s">
        <v>6206</v>
      </c>
      <c r="G79" s="651" t="s">
        <v>5410</v>
      </c>
      <c r="H79" s="651" t="s">
        <v>5411</v>
      </c>
      <c r="I79" s="653">
        <v>10</v>
      </c>
      <c r="J79" s="653">
        <v>40</v>
      </c>
      <c r="K79" s="654">
        <v>400</v>
      </c>
    </row>
    <row r="80" spans="1:11" ht="14.4" customHeight="1" x14ac:dyDescent="0.3">
      <c r="A80" s="649" t="s">
        <v>595</v>
      </c>
      <c r="B80" s="650" t="s">
        <v>3038</v>
      </c>
      <c r="C80" s="651" t="s">
        <v>601</v>
      </c>
      <c r="D80" s="652" t="s">
        <v>3039</v>
      </c>
      <c r="E80" s="651" t="s">
        <v>6205</v>
      </c>
      <c r="F80" s="652" t="s">
        <v>6206</v>
      </c>
      <c r="G80" s="651" t="s">
        <v>5412</v>
      </c>
      <c r="H80" s="651" t="s">
        <v>5413</v>
      </c>
      <c r="I80" s="653">
        <v>6.66</v>
      </c>
      <c r="J80" s="653">
        <v>5</v>
      </c>
      <c r="K80" s="654">
        <v>33.299999999999997</v>
      </c>
    </row>
    <row r="81" spans="1:11" ht="14.4" customHeight="1" x14ac:dyDescent="0.3">
      <c r="A81" s="649" t="s">
        <v>595</v>
      </c>
      <c r="B81" s="650" t="s">
        <v>3038</v>
      </c>
      <c r="C81" s="651" t="s">
        <v>601</v>
      </c>
      <c r="D81" s="652" t="s">
        <v>3039</v>
      </c>
      <c r="E81" s="651" t="s">
        <v>6205</v>
      </c>
      <c r="F81" s="652" t="s">
        <v>6206</v>
      </c>
      <c r="G81" s="651" t="s">
        <v>5414</v>
      </c>
      <c r="H81" s="651" t="s">
        <v>5415</v>
      </c>
      <c r="I81" s="653">
        <v>6.65</v>
      </c>
      <c r="J81" s="653">
        <v>10</v>
      </c>
      <c r="K81" s="654">
        <v>66.5</v>
      </c>
    </row>
    <row r="82" spans="1:11" ht="14.4" customHeight="1" x14ac:dyDescent="0.3">
      <c r="A82" s="649" t="s">
        <v>595</v>
      </c>
      <c r="B82" s="650" t="s">
        <v>3038</v>
      </c>
      <c r="C82" s="651" t="s">
        <v>601</v>
      </c>
      <c r="D82" s="652" t="s">
        <v>3039</v>
      </c>
      <c r="E82" s="651" t="s">
        <v>6205</v>
      </c>
      <c r="F82" s="652" t="s">
        <v>6206</v>
      </c>
      <c r="G82" s="651" t="s">
        <v>5416</v>
      </c>
      <c r="H82" s="651" t="s">
        <v>5417</v>
      </c>
      <c r="I82" s="653">
        <v>6.65</v>
      </c>
      <c r="J82" s="653">
        <v>5</v>
      </c>
      <c r="K82" s="654">
        <v>33.25</v>
      </c>
    </row>
    <row r="83" spans="1:11" ht="14.4" customHeight="1" x14ac:dyDescent="0.3">
      <c r="A83" s="649" t="s">
        <v>595</v>
      </c>
      <c r="B83" s="650" t="s">
        <v>3038</v>
      </c>
      <c r="C83" s="651" t="s">
        <v>601</v>
      </c>
      <c r="D83" s="652" t="s">
        <v>3039</v>
      </c>
      <c r="E83" s="651" t="s">
        <v>6205</v>
      </c>
      <c r="F83" s="652" t="s">
        <v>6206</v>
      </c>
      <c r="G83" s="651" t="s">
        <v>5418</v>
      </c>
      <c r="H83" s="651" t="s">
        <v>5419</v>
      </c>
      <c r="I83" s="653">
        <v>0.46999999999999992</v>
      </c>
      <c r="J83" s="653">
        <v>2100</v>
      </c>
      <c r="K83" s="654">
        <v>987</v>
      </c>
    </row>
    <row r="84" spans="1:11" ht="14.4" customHeight="1" x14ac:dyDescent="0.3">
      <c r="A84" s="649" t="s">
        <v>595</v>
      </c>
      <c r="B84" s="650" t="s">
        <v>3038</v>
      </c>
      <c r="C84" s="651" t="s">
        <v>601</v>
      </c>
      <c r="D84" s="652" t="s">
        <v>3039</v>
      </c>
      <c r="E84" s="651" t="s">
        <v>6205</v>
      </c>
      <c r="F84" s="652" t="s">
        <v>6206</v>
      </c>
      <c r="G84" s="651" t="s">
        <v>5420</v>
      </c>
      <c r="H84" s="651" t="s">
        <v>5421</v>
      </c>
      <c r="I84" s="653">
        <v>4.03</v>
      </c>
      <c r="J84" s="653">
        <v>400</v>
      </c>
      <c r="K84" s="654">
        <v>1612</v>
      </c>
    </row>
    <row r="85" spans="1:11" ht="14.4" customHeight="1" x14ac:dyDescent="0.3">
      <c r="A85" s="649" t="s">
        <v>595</v>
      </c>
      <c r="B85" s="650" t="s">
        <v>3038</v>
      </c>
      <c r="C85" s="651" t="s">
        <v>601</v>
      </c>
      <c r="D85" s="652" t="s">
        <v>3039</v>
      </c>
      <c r="E85" s="651" t="s">
        <v>6205</v>
      </c>
      <c r="F85" s="652" t="s">
        <v>6206</v>
      </c>
      <c r="G85" s="651" t="s">
        <v>5422</v>
      </c>
      <c r="H85" s="651" t="s">
        <v>5423</v>
      </c>
      <c r="I85" s="653">
        <v>13.276666666666669</v>
      </c>
      <c r="J85" s="653">
        <v>900</v>
      </c>
      <c r="K85" s="654">
        <v>11948.900000000001</v>
      </c>
    </row>
    <row r="86" spans="1:11" ht="14.4" customHeight="1" x14ac:dyDescent="0.3">
      <c r="A86" s="649" t="s">
        <v>595</v>
      </c>
      <c r="B86" s="650" t="s">
        <v>3038</v>
      </c>
      <c r="C86" s="651" t="s">
        <v>601</v>
      </c>
      <c r="D86" s="652" t="s">
        <v>3039</v>
      </c>
      <c r="E86" s="651" t="s">
        <v>6205</v>
      </c>
      <c r="F86" s="652" t="s">
        <v>6206</v>
      </c>
      <c r="G86" s="651" t="s">
        <v>5424</v>
      </c>
      <c r="H86" s="651" t="s">
        <v>5425</v>
      </c>
      <c r="I86" s="653">
        <v>62.92</v>
      </c>
      <c r="J86" s="653">
        <v>50</v>
      </c>
      <c r="K86" s="654">
        <v>3146</v>
      </c>
    </row>
    <row r="87" spans="1:11" ht="14.4" customHeight="1" x14ac:dyDescent="0.3">
      <c r="A87" s="649" t="s">
        <v>595</v>
      </c>
      <c r="B87" s="650" t="s">
        <v>3038</v>
      </c>
      <c r="C87" s="651" t="s">
        <v>601</v>
      </c>
      <c r="D87" s="652" t="s">
        <v>3039</v>
      </c>
      <c r="E87" s="651" t="s">
        <v>6205</v>
      </c>
      <c r="F87" s="652" t="s">
        <v>6206</v>
      </c>
      <c r="G87" s="651" t="s">
        <v>5426</v>
      </c>
      <c r="H87" s="651" t="s">
        <v>5427</v>
      </c>
      <c r="I87" s="653">
        <v>158.69</v>
      </c>
      <c r="J87" s="653">
        <v>5</v>
      </c>
      <c r="K87" s="654">
        <v>793.45</v>
      </c>
    </row>
    <row r="88" spans="1:11" ht="14.4" customHeight="1" x14ac:dyDescent="0.3">
      <c r="A88" s="649" t="s">
        <v>595</v>
      </c>
      <c r="B88" s="650" t="s">
        <v>3038</v>
      </c>
      <c r="C88" s="651" t="s">
        <v>601</v>
      </c>
      <c r="D88" s="652" t="s">
        <v>3039</v>
      </c>
      <c r="E88" s="651" t="s">
        <v>6205</v>
      </c>
      <c r="F88" s="652" t="s">
        <v>6206</v>
      </c>
      <c r="G88" s="651" t="s">
        <v>5426</v>
      </c>
      <c r="H88" s="651" t="s">
        <v>5428</v>
      </c>
      <c r="I88" s="653">
        <v>158.69</v>
      </c>
      <c r="J88" s="653">
        <v>30</v>
      </c>
      <c r="K88" s="654">
        <v>4760.75</v>
      </c>
    </row>
    <row r="89" spans="1:11" ht="14.4" customHeight="1" x14ac:dyDescent="0.3">
      <c r="A89" s="649" t="s">
        <v>595</v>
      </c>
      <c r="B89" s="650" t="s">
        <v>3038</v>
      </c>
      <c r="C89" s="651" t="s">
        <v>601</v>
      </c>
      <c r="D89" s="652" t="s">
        <v>3039</v>
      </c>
      <c r="E89" s="651" t="s">
        <v>6205</v>
      </c>
      <c r="F89" s="652" t="s">
        <v>6206</v>
      </c>
      <c r="G89" s="651" t="s">
        <v>5429</v>
      </c>
      <c r="H89" s="651" t="s">
        <v>5430</v>
      </c>
      <c r="I89" s="653">
        <v>363</v>
      </c>
      <c r="J89" s="653">
        <v>2</v>
      </c>
      <c r="K89" s="654">
        <v>726</v>
      </c>
    </row>
    <row r="90" spans="1:11" ht="14.4" customHeight="1" x14ac:dyDescent="0.3">
      <c r="A90" s="649" t="s">
        <v>595</v>
      </c>
      <c r="B90" s="650" t="s">
        <v>3038</v>
      </c>
      <c r="C90" s="651" t="s">
        <v>601</v>
      </c>
      <c r="D90" s="652" t="s">
        <v>3039</v>
      </c>
      <c r="E90" s="651" t="s">
        <v>6205</v>
      </c>
      <c r="F90" s="652" t="s">
        <v>6206</v>
      </c>
      <c r="G90" s="651" t="s">
        <v>5431</v>
      </c>
      <c r="H90" s="651" t="s">
        <v>5432</v>
      </c>
      <c r="I90" s="653">
        <v>168.19</v>
      </c>
      <c r="J90" s="653">
        <v>10</v>
      </c>
      <c r="K90" s="654">
        <v>1681.9</v>
      </c>
    </row>
    <row r="91" spans="1:11" ht="14.4" customHeight="1" x14ac:dyDescent="0.3">
      <c r="A91" s="649" t="s">
        <v>595</v>
      </c>
      <c r="B91" s="650" t="s">
        <v>3038</v>
      </c>
      <c r="C91" s="651" t="s">
        <v>601</v>
      </c>
      <c r="D91" s="652" t="s">
        <v>3039</v>
      </c>
      <c r="E91" s="651" t="s">
        <v>6205</v>
      </c>
      <c r="F91" s="652" t="s">
        <v>6206</v>
      </c>
      <c r="G91" s="651" t="s">
        <v>5433</v>
      </c>
      <c r="H91" s="651" t="s">
        <v>5434</v>
      </c>
      <c r="I91" s="653">
        <v>168.19</v>
      </c>
      <c r="J91" s="653">
        <v>10</v>
      </c>
      <c r="K91" s="654">
        <v>1681.9</v>
      </c>
    </row>
    <row r="92" spans="1:11" ht="14.4" customHeight="1" x14ac:dyDescent="0.3">
      <c r="A92" s="649" t="s">
        <v>595</v>
      </c>
      <c r="B92" s="650" t="s">
        <v>3038</v>
      </c>
      <c r="C92" s="651" t="s">
        <v>601</v>
      </c>
      <c r="D92" s="652" t="s">
        <v>3039</v>
      </c>
      <c r="E92" s="651" t="s">
        <v>6205</v>
      </c>
      <c r="F92" s="652" t="s">
        <v>6206</v>
      </c>
      <c r="G92" s="651" t="s">
        <v>5435</v>
      </c>
      <c r="H92" s="651" t="s">
        <v>5436</v>
      </c>
      <c r="I92" s="653">
        <v>9.5933333333333337</v>
      </c>
      <c r="J92" s="653">
        <v>800</v>
      </c>
      <c r="K92" s="654">
        <v>7674</v>
      </c>
    </row>
    <row r="93" spans="1:11" ht="14.4" customHeight="1" x14ac:dyDescent="0.3">
      <c r="A93" s="649" t="s">
        <v>595</v>
      </c>
      <c r="B93" s="650" t="s">
        <v>3038</v>
      </c>
      <c r="C93" s="651" t="s">
        <v>601</v>
      </c>
      <c r="D93" s="652" t="s">
        <v>3039</v>
      </c>
      <c r="E93" s="651" t="s">
        <v>6205</v>
      </c>
      <c r="F93" s="652" t="s">
        <v>6206</v>
      </c>
      <c r="G93" s="651" t="s">
        <v>5437</v>
      </c>
      <c r="H93" s="651" t="s">
        <v>5438</v>
      </c>
      <c r="I93" s="653">
        <v>24.2</v>
      </c>
      <c r="J93" s="653">
        <v>50</v>
      </c>
      <c r="K93" s="654">
        <v>1210</v>
      </c>
    </row>
    <row r="94" spans="1:11" ht="14.4" customHeight="1" x14ac:dyDescent="0.3">
      <c r="A94" s="649" t="s">
        <v>595</v>
      </c>
      <c r="B94" s="650" t="s">
        <v>3038</v>
      </c>
      <c r="C94" s="651" t="s">
        <v>601</v>
      </c>
      <c r="D94" s="652" t="s">
        <v>3039</v>
      </c>
      <c r="E94" s="651" t="s">
        <v>6205</v>
      </c>
      <c r="F94" s="652" t="s">
        <v>6206</v>
      </c>
      <c r="G94" s="651" t="s">
        <v>5439</v>
      </c>
      <c r="H94" s="651" t="s">
        <v>5440</v>
      </c>
      <c r="I94" s="653">
        <v>9.2000000000000011</v>
      </c>
      <c r="J94" s="653">
        <v>1500</v>
      </c>
      <c r="K94" s="654">
        <v>13800</v>
      </c>
    </row>
    <row r="95" spans="1:11" ht="14.4" customHeight="1" x14ac:dyDescent="0.3">
      <c r="A95" s="649" t="s">
        <v>595</v>
      </c>
      <c r="B95" s="650" t="s">
        <v>3038</v>
      </c>
      <c r="C95" s="651" t="s">
        <v>601</v>
      </c>
      <c r="D95" s="652" t="s">
        <v>3039</v>
      </c>
      <c r="E95" s="651" t="s">
        <v>6205</v>
      </c>
      <c r="F95" s="652" t="s">
        <v>6206</v>
      </c>
      <c r="G95" s="651" t="s">
        <v>5441</v>
      </c>
      <c r="H95" s="651" t="s">
        <v>5442</v>
      </c>
      <c r="I95" s="653">
        <v>9.68</v>
      </c>
      <c r="J95" s="653">
        <v>300</v>
      </c>
      <c r="K95" s="654">
        <v>2904</v>
      </c>
    </row>
    <row r="96" spans="1:11" ht="14.4" customHeight="1" x14ac:dyDescent="0.3">
      <c r="A96" s="649" t="s">
        <v>595</v>
      </c>
      <c r="B96" s="650" t="s">
        <v>3038</v>
      </c>
      <c r="C96" s="651" t="s">
        <v>601</v>
      </c>
      <c r="D96" s="652" t="s">
        <v>3039</v>
      </c>
      <c r="E96" s="651" t="s">
        <v>6207</v>
      </c>
      <c r="F96" s="652" t="s">
        <v>6208</v>
      </c>
      <c r="G96" s="651" t="s">
        <v>5443</v>
      </c>
      <c r="H96" s="651" t="s">
        <v>5444</v>
      </c>
      <c r="I96" s="653">
        <v>442.39000000000004</v>
      </c>
      <c r="J96" s="653">
        <v>30</v>
      </c>
      <c r="K96" s="654">
        <v>13271.66</v>
      </c>
    </row>
    <row r="97" spans="1:11" ht="14.4" customHeight="1" x14ac:dyDescent="0.3">
      <c r="A97" s="649" t="s">
        <v>595</v>
      </c>
      <c r="B97" s="650" t="s">
        <v>3038</v>
      </c>
      <c r="C97" s="651" t="s">
        <v>601</v>
      </c>
      <c r="D97" s="652" t="s">
        <v>3039</v>
      </c>
      <c r="E97" s="651" t="s">
        <v>6207</v>
      </c>
      <c r="F97" s="652" t="s">
        <v>6208</v>
      </c>
      <c r="G97" s="651" t="s">
        <v>5445</v>
      </c>
      <c r="H97" s="651" t="s">
        <v>5446</v>
      </c>
      <c r="I97" s="653">
        <v>267.78750000000002</v>
      </c>
      <c r="J97" s="653">
        <v>40</v>
      </c>
      <c r="K97" s="654">
        <v>10711.5</v>
      </c>
    </row>
    <row r="98" spans="1:11" ht="14.4" customHeight="1" x14ac:dyDescent="0.3">
      <c r="A98" s="649" t="s">
        <v>595</v>
      </c>
      <c r="B98" s="650" t="s">
        <v>3038</v>
      </c>
      <c r="C98" s="651" t="s">
        <v>601</v>
      </c>
      <c r="D98" s="652" t="s">
        <v>3039</v>
      </c>
      <c r="E98" s="651" t="s">
        <v>6209</v>
      </c>
      <c r="F98" s="652" t="s">
        <v>6210</v>
      </c>
      <c r="G98" s="651" t="s">
        <v>5447</v>
      </c>
      <c r="H98" s="651" t="s">
        <v>5448</v>
      </c>
      <c r="I98" s="653">
        <v>8.17</v>
      </c>
      <c r="J98" s="653">
        <v>600</v>
      </c>
      <c r="K98" s="654">
        <v>4902</v>
      </c>
    </row>
    <row r="99" spans="1:11" ht="14.4" customHeight="1" x14ac:dyDescent="0.3">
      <c r="A99" s="649" t="s">
        <v>595</v>
      </c>
      <c r="B99" s="650" t="s">
        <v>3038</v>
      </c>
      <c r="C99" s="651" t="s">
        <v>601</v>
      </c>
      <c r="D99" s="652" t="s">
        <v>3039</v>
      </c>
      <c r="E99" s="651" t="s">
        <v>6209</v>
      </c>
      <c r="F99" s="652" t="s">
        <v>6210</v>
      </c>
      <c r="G99" s="651" t="s">
        <v>5447</v>
      </c>
      <c r="H99" s="651" t="s">
        <v>5449</v>
      </c>
      <c r="I99" s="653">
        <v>8.168000000000001</v>
      </c>
      <c r="J99" s="653">
        <v>1300</v>
      </c>
      <c r="K99" s="654">
        <v>10620</v>
      </c>
    </row>
    <row r="100" spans="1:11" ht="14.4" customHeight="1" x14ac:dyDescent="0.3">
      <c r="A100" s="649" t="s">
        <v>595</v>
      </c>
      <c r="B100" s="650" t="s">
        <v>3038</v>
      </c>
      <c r="C100" s="651" t="s">
        <v>601</v>
      </c>
      <c r="D100" s="652" t="s">
        <v>3039</v>
      </c>
      <c r="E100" s="651" t="s">
        <v>6209</v>
      </c>
      <c r="F100" s="652" t="s">
        <v>6210</v>
      </c>
      <c r="G100" s="651" t="s">
        <v>5450</v>
      </c>
      <c r="H100" s="651" t="s">
        <v>5451</v>
      </c>
      <c r="I100" s="653">
        <v>7.0224999999999991</v>
      </c>
      <c r="J100" s="653">
        <v>60</v>
      </c>
      <c r="K100" s="654">
        <v>421.1</v>
      </c>
    </row>
    <row r="101" spans="1:11" ht="14.4" customHeight="1" x14ac:dyDescent="0.3">
      <c r="A101" s="649" t="s">
        <v>595</v>
      </c>
      <c r="B101" s="650" t="s">
        <v>3038</v>
      </c>
      <c r="C101" s="651" t="s">
        <v>601</v>
      </c>
      <c r="D101" s="652" t="s">
        <v>3039</v>
      </c>
      <c r="E101" s="651" t="s">
        <v>6211</v>
      </c>
      <c r="F101" s="652" t="s">
        <v>6212</v>
      </c>
      <c r="G101" s="651" t="s">
        <v>5452</v>
      </c>
      <c r="H101" s="651" t="s">
        <v>5453</v>
      </c>
      <c r="I101" s="653">
        <v>0.3</v>
      </c>
      <c r="J101" s="653">
        <v>500</v>
      </c>
      <c r="K101" s="654">
        <v>150</v>
      </c>
    </row>
    <row r="102" spans="1:11" ht="14.4" customHeight="1" x14ac:dyDescent="0.3">
      <c r="A102" s="649" t="s">
        <v>595</v>
      </c>
      <c r="B102" s="650" t="s">
        <v>3038</v>
      </c>
      <c r="C102" s="651" t="s">
        <v>601</v>
      </c>
      <c r="D102" s="652" t="s">
        <v>3039</v>
      </c>
      <c r="E102" s="651" t="s">
        <v>6211</v>
      </c>
      <c r="F102" s="652" t="s">
        <v>6212</v>
      </c>
      <c r="G102" s="651" t="s">
        <v>5454</v>
      </c>
      <c r="H102" s="651" t="s">
        <v>5455</v>
      </c>
      <c r="I102" s="653">
        <v>0.68</v>
      </c>
      <c r="J102" s="653">
        <v>100</v>
      </c>
      <c r="K102" s="654">
        <v>68</v>
      </c>
    </row>
    <row r="103" spans="1:11" ht="14.4" customHeight="1" x14ac:dyDescent="0.3">
      <c r="A103" s="649" t="s">
        <v>595</v>
      </c>
      <c r="B103" s="650" t="s">
        <v>3038</v>
      </c>
      <c r="C103" s="651" t="s">
        <v>601</v>
      </c>
      <c r="D103" s="652" t="s">
        <v>3039</v>
      </c>
      <c r="E103" s="651" t="s">
        <v>6211</v>
      </c>
      <c r="F103" s="652" t="s">
        <v>6212</v>
      </c>
      <c r="G103" s="651" t="s">
        <v>5456</v>
      </c>
      <c r="H103" s="651" t="s">
        <v>5457</v>
      </c>
      <c r="I103" s="653">
        <v>0.47833333333333328</v>
      </c>
      <c r="J103" s="653">
        <v>800</v>
      </c>
      <c r="K103" s="654">
        <v>382</v>
      </c>
    </row>
    <row r="104" spans="1:11" ht="14.4" customHeight="1" x14ac:dyDescent="0.3">
      <c r="A104" s="649" t="s">
        <v>595</v>
      </c>
      <c r="B104" s="650" t="s">
        <v>3038</v>
      </c>
      <c r="C104" s="651" t="s">
        <v>601</v>
      </c>
      <c r="D104" s="652" t="s">
        <v>3039</v>
      </c>
      <c r="E104" s="651" t="s">
        <v>6211</v>
      </c>
      <c r="F104" s="652" t="s">
        <v>6212</v>
      </c>
      <c r="G104" s="651" t="s">
        <v>5458</v>
      </c>
      <c r="H104" s="651" t="s">
        <v>5459</v>
      </c>
      <c r="I104" s="653">
        <v>0.35500000000000004</v>
      </c>
      <c r="J104" s="653">
        <v>4700</v>
      </c>
      <c r="K104" s="654">
        <v>1668</v>
      </c>
    </row>
    <row r="105" spans="1:11" ht="14.4" customHeight="1" x14ac:dyDescent="0.3">
      <c r="A105" s="649" t="s">
        <v>595</v>
      </c>
      <c r="B105" s="650" t="s">
        <v>3038</v>
      </c>
      <c r="C105" s="651" t="s">
        <v>601</v>
      </c>
      <c r="D105" s="652" t="s">
        <v>3039</v>
      </c>
      <c r="E105" s="651" t="s">
        <v>6211</v>
      </c>
      <c r="F105" s="652" t="s">
        <v>6212</v>
      </c>
      <c r="G105" s="651" t="s">
        <v>5460</v>
      </c>
      <c r="H105" s="651" t="s">
        <v>5461</v>
      </c>
      <c r="I105" s="653">
        <v>1.76</v>
      </c>
      <c r="J105" s="653">
        <v>400</v>
      </c>
      <c r="K105" s="654">
        <v>704</v>
      </c>
    </row>
    <row r="106" spans="1:11" ht="14.4" customHeight="1" x14ac:dyDescent="0.3">
      <c r="A106" s="649" t="s">
        <v>595</v>
      </c>
      <c r="B106" s="650" t="s">
        <v>3038</v>
      </c>
      <c r="C106" s="651" t="s">
        <v>601</v>
      </c>
      <c r="D106" s="652" t="s">
        <v>3039</v>
      </c>
      <c r="E106" s="651" t="s">
        <v>6213</v>
      </c>
      <c r="F106" s="652" t="s">
        <v>6214</v>
      </c>
      <c r="G106" s="651" t="s">
        <v>5462</v>
      </c>
      <c r="H106" s="651" t="s">
        <v>5463</v>
      </c>
      <c r="I106" s="653">
        <v>0.77</v>
      </c>
      <c r="J106" s="653">
        <v>3500</v>
      </c>
      <c r="K106" s="654">
        <v>2695</v>
      </c>
    </row>
    <row r="107" spans="1:11" ht="14.4" customHeight="1" x14ac:dyDescent="0.3">
      <c r="A107" s="649" t="s">
        <v>595</v>
      </c>
      <c r="B107" s="650" t="s">
        <v>3038</v>
      </c>
      <c r="C107" s="651" t="s">
        <v>601</v>
      </c>
      <c r="D107" s="652" t="s">
        <v>3039</v>
      </c>
      <c r="E107" s="651" t="s">
        <v>6213</v>
      </c>
      <c r="F107" s="652" t="s">
        <v>6214</v>
      </c>
      <c r="G107" s="651" t="s">
        <v>5464</v>
      </c>
      <c r="H107" s="651" t="s">
        <v>5465</v>
      </c>
      <c r="I107" s="653">
        <v>0.77500000000000002</v>
      </c>
      <c r="J107" s="653">
        <v>5000</v>
      </c>
      <c r="K107" s="654">
        <v>3880</v>
      </c>
    </row>
    <row r="108" spans="1:11" ht="14.4" customHeight="1" x14ac:dyDescent="0.3">
      <c r="A108" s="649" t="s">
        <v>595</v>
      </c>
      <c r="B108" s="650" t="s">
        <v>3038</v>
      </c>
      <c r="C108" s="651" t="s">
        <v>601</v>
      </c>
      <c r="D108" s="652" t="s">
        <v>3039</v>
      </c>
      <c r="E108" s="651" t="s">
        <v>6213</v>
      </c>
      <c r="F108" s="652" t="s">
        <v>6214</v>
      </c>
      <c r="G108" s="651" t="s">
        <v>5466</v>
      </c>
      <c r="H108" s="651" t="s">
        <v>5467</v>
      </c>
      <c r="I108" s="653">
        <v>0.71</v>
      </c>
      <c r="J108" s="653">
        <v>5000</v>
      </c>
      <c r="K108" s="654">
        <v>3550</v>
      </c>
    </row>
    <row r="109" spans="1:11" ht="14.4" customHeight="1" x14ac:dyDescent="0.3">
      <c r="A109" s="649" t="s">
        <v>595</v>
      </c>
      <c r="B109" s="650" t="s">
        <v>3038</v>
      </c>
      <c r="C109" s="651" t="s">
        <v>601</v>
      </c>
      <c r="D109" s="652" t="s">
        <v>3039</v>
      </c>
      <c r="E109" s="651" t="s">
        <v>6213</v>
      </c>
      <c r="F109" s="652" t="s">
        <v>6214</v>
      </c>
      <c r="G109" s="651" t="s">
        <v>5468</v>
      </c>
      <c r="H109" s="651" t="s">
        <v>5469</v>
      </c>
      <c r="I109" s="653">
        <v>0.71</v>
      </c>
      <c r="J109" s="653">
        <v>3000</v>
      </c>
      <c r="K109" s="654">
        <v>2130</v>
      </c>
    </row>
    <row r="110" spans="1:11" ht="14.4" customHeight="1" x14ac:dyDescent="0.3">
      <c r="A110" s="649" t="s">
        <v>595</v>
      </c>
      <c r="B110" s="650" t="s">
        <v>3038</v>
      </c>
      <c r="C110" s="651" t="s">
        <v>601</v>
      </c>
      <c r="D110" s="652" t="s">
        <v>3039</v>
      </c>
      <c r="E110" s="651" t="s">
        <v>6215</v>
      </c>
      <c r="F110" s="652" t="s">
        <v>6216</v>
      </c>
      <c r="G110" s="651" t="s">
        <v>5470</v>
      </c>
      <c r="H110" s="651" t="s">
        <v>5471</v>
      </c>
      <c r="I110" s="653">
        <v>139.44</v>
      </c>
      <c r="J110" s="653">
        <v>20</v>
      </c>
      <c r="K110" s="654">
        <v>2788.78</v>
      </c>
    </row>
    <row r="111" spans="1:11" ht="14.4" customHeight="1" x14ac:dyDescent="0.3">
      <c r="A111" s="649" t="s">
        <v>595</v>
      </c>
      <c r="B111" s="650" t="s">
        <v>3038</v>
      </c>
      <c r="C111" s="651" t="s">
        <v>601</v>
      </c>
      <c r="D111" s="652" t="s">
        <v>3039</v>
      </c>
      <c r="E111" s="651" t="s">
        <v>6215</v>
      </c>
      <c r="F111" s="652" t="s">
        <v>6216</v>
      </c>
      <c r="G111" s="651" t="s">
        <v>5472</v>
      </c>
      <c r="H111" s="651" t="s">
        <v>5473</v>
      </c>
      <c r="I111" s="653">
        <v>139.435</v>
      </c>
      <c r="J111" s="653">
        <v>20</v>
      </c>
      <c r="K111" s="654">
        <v>2788.66</v>
      </c>
    </row>
    <row r="112" spans="1:11" ht="14.4" customHeight="1" x14ac:dyDescent="0.3">
      <c r="A112" s="649" t="s">
        <v>595</v>
      </c>
      <c r="B112" s="650" t="s">
        <v>3038</v>
      </c>
      <c r="C112" s="651" t="s">
        <v>601</v>
      </c>
      <c r="D112" s="652" t="s">
        <v>3039</v>
      </c>
      <c r="E112" s="651" t="s">
        <v>6215</v>
      </c>
      <c r="F112" s="652" t="s">
        <v>6216</v>
      </c>
      <c r="G112" s="651" t="s">
        <v>5474</v>
      </c>
      <c r="H112" s="651" t="s">
        <v>5475</v>
      </c>
      <c r="I112" s="653">
        <v>152.46</v>
      </c>
      <c r="J112" s="653">
        <v>1</v>
      </c>
      <c r="K112" s="654">
        <v>152.46</v>
      </c>
    </row>
    <row r="113" spans="1:11" ht="14.4" customHeight="1" x14ac:dyDescent="0.3">
      <c r="A113" s="649" t="s">
        <v>595</v>
      </c>
      <c r="B113" s="650" t="s">
        <v>3038</v>
      </c>
      <c r="C113" s="651" t="s">
        <v>606</v>
      </c>
      <c r="D113" s="652" t="s">
        <v>3040</v>
      </c>
      <c r="E113" s="651" t="s">
        <v>6203</v>
      </c>
      <c r="F113" s="652" t="s">
        <v>6204</v>
      </c>
      <c r="G113" s="651" t="s">
        <v>5476</v>
      </c>
      <c r="H113" s="651" t="s">
        <v>5477</v>
      </c>
      <c r="I113" s="653">
        <v>0.4</v>
      </c>
      <c r="J113" s="653">
        <v>1000</v>
      </c>
      <c r="K113" s="654">
        <v>400</v>
      </c>
    </row>
    <row r="114" spans="1:11" ht="14.4" customHeight="1" x14ac:dyDescent="0.3">
      <c r="A114" s="649" t="s">
        <v>595</v>
      </c>
      <c r="B114" s="650" t="s">
        <v>3038</v>
      </c>
      <c r="C114" s="651" t="s">
        <v>606</v>
      </c>
      <c r="D114" s="652" t="s">
        <v>3040</v>
      </c>
      <c r="E114" s="651" t="s">
        <v>6203</v>
      </c>
      <c r="F114" s="652" t="s">
        <v>6204</v>
      </c>
      <c r="G114" s="651" t="s">
        <v>5264</v>
      </c>
      <c r="H114" s="651" t="s">
        <v>5265</v>
      </c>
      <c r="I114" s="653">
        <v>2.44</v>
      </c>
      <c r="J114" s="653">
        <v>80</v>
      </c>
      <c r="K114" s="654">
        <v>195.2</v>
      </c>
    </row>
    <row r="115" spans="1:11" ht="14.4" customHeight="1" x14ac:dyDescent="0.3">
      <c r="A115" s="649" t="s">
        <v>595</v>
      </c>
      <c r="B115" s="650" t="s">
        <v>3038</v>
      </c>
      <c r="C115" s="651" t="s">
        <v>606</v>
      </c>
      <c r="D115" s="652" t="s">
        <v>3040</v>
      </c>
      <c r="E115" s="651" t="s">
        <v>6203</v>
      </c>
      <c r="F115" s="652" t="s">
        <v>6204</v>
      </c>
      <c r="G115" s="651" t="s">
        <v>5478</v>
      </c>
      <c r="H115" s="651" t="s">
        <v>5479</v>
      </c>
      <c r="I115" s="653">
        <v>3.1066666666666669</v>
      </c>
      <c r="J115" s="653">
        <v>200</v>
      </c>
      <c r="K115" s="654">
        <v>621.4</v>
      </c>
    </row>
    <row r="116" spans="1:11" ht="14.4" customHeight="1" x14ac:dyDescent="0.3">
      <c r="A116" s="649" t="s">
        <v>595</v>
      </c>
      <c r="B116" s="650" t="s">
        <v>3038</v>
      </c>
      <c r="C116" s="651" t="s">
        <v>606</v>
      </c>
      <c r="D116" s="652" t="s">
        <v>3040</v>
      </c>
      <c r="E116" s="651" t="s">
        <v>6203</v>
      </c>
      <c r="F116" s="652" t="s">
        <v>6204</v>
      </c>
      <c r="G116" s="651" t="s">
        <v>5480</v>
      </c>
      <c r="H116" s="651" t="s">
        <v>5481</v>
      </c>
      <c r="I116" s="653">
        <v>3.78</v>
      </c>
      <c r="J116" s="653">
        <v>60</v>
      </c>
      <c r="K116" s="654">
        <v>226.8</v>
      </c>
    </row>
    <row r="117" spans="1:11" ht="14.4" customHeight="1" x14ac:dyDescent="0.3">
      <c r="A117" s="649" t="s">
        <v>595</v>
      </c>
      <c r="B117" s="650" t="s">
        <v>3038</v>
      </c>
      <c r="C117" s="651" t="s">
        <v>606</v>
      </c>
      <c r="D117" s="652" t="s">
        <v>3040</v>
      </c>
      <c r="E117" s="651" t="s">
        <v>6203</v>
      </c>
      <c r="F117" s="652" t="s">
        <v>6204</v>
      </c>
      <c r="G117" s="651" t="s">
        <v>5482</v>
      </c>
      <c r="H117" s="651" t="s">
        <v>5483</v>
      </c>
      <c r="I117" s="653">
        <v>59.17</v>
      </c>
      <c r="J117" s="653">
        <v>4</v>
      </c>
      <c r="K117" s="654">
        <v>236.68</v>
      </c>
    </row>
    <row r="118" spans="1:11" ht="14.4" customHeight="1" x14ac:dyDescent="0.3">
      <c r="A118" s="649" t="s">
        <v>595</v>
      </c>
      <c r="B118" s="650" t="s">
        <v>3038</v>
      </c>
      <c r="C118" s="651" t="s">
        <v>606</v>
      </c>
      <c r="D118" s="652" t="s">
        <v>3040</v>
      </c>
      <c r="E118" s="651" t="s">
        <v>6203</v>
      </c>
      <c r="F118" s="652" t="s">
        <v>6204</v>
      </c>
      <c r="G118" s="651" t="s">
        <v>5266</v>
      </c>
      <c r="H118" s="651" t="s">
        <v>5267</v>
      </c>
      <c r="I118" s="653">
        <v>12.08</v>
      </c>
      <c r="J118" s="653">
        <v>220</v>
      </c>
      <c r="K118" s="654">
        <v>2657.6</v>
      </c>
    </row>
    <row r="119" spans="1:11" ht="14.4" customHeight="1" x14ac:dyDescent="0.3">
      <c r="A119" s="649" t="s">
        <v>595</v>
      </c>
      <c r="B119" s="650" t="s">
        <v>3038</v>
      </c>
      <c r="C119" s="651" t="s">
        <v>606</v>
      </c>
      <c r="D119" s="652" t="s">
        <v>3040</v>
      </c>
      <c r="E119" s="651" t="s">
        <v>6203</v>
      </c>
      <c r="F119" s="652" t="s">
        <v>6204</v>
      </c>
      <c r="G119" s="651" t="s">
        <v>5484</v>
      </c>
      <c r="H119" s="651" t="s">
        <v>5485</v>
      </c>
      <c r="I119" s="653">
        <v>210.63</v>
      </c>
      <c r="J119" s="653">
        <v>1</v>
      </c>
      <c r="K119" s="654">
        <v>210.63</v>
      </c>
    </row>
    <row r="120" spans="1:11" ht="14.4" customHeight="1" x14ac:dyDescent="0.3">
      <c r="A120" s="649" t="s">
        <v>595</v>
      </c>
      <c r="B120" s="650" t="s">
        <v>3038</v>
      </c>
      <c r="C120" s="651" t="s">
        <v>606</v>
      </c>
      <c r="D120" s="652" t="s">
        <v>3040</v>
      </c>
      <c r="E120" s="651" t="s">
        <v>6203</v>
      </c>
      <c r="F120" s="652" t="s">
        <v>6204</v>
      </c>
      <c r="G120" s="651" t="s">
        <v>5486</v>
      </c>
      <c r="H120" s="651" t="s">
        <v>5487</v>
      </c>
      <c r="I120" s="653">
        <v>124.44</v>
      </c>
      <c r="J120" s="653">
        <v>1</v>
      </c>
      <c r="K120" s="654">
        <v>124.44</v>
      </c>
    </row>
    <row r="121" spans="1:11" ht="14.4" customHeight="1" x14ac:dyDescent="0.3">
      <c r="A121" s="649" t="s">
        <v>595</v>
      </c>
      <c r="B121" s="650" t="s">
        <v>3038</v>
      </c>
      <c r="C121" s="651" t="s">
        <v>606</v>
      </c>
      <c r="D121" s="652" t="s">
        <v>3040</v>
      </c>
      <c r="E121" s="651" t="s">
        <v>6203</v>
      </c>
      <c r="F121" s="652" t="s">
        <v>6204</v>
      </c>
      <c r="G121" s="651" t="s">
        <v>5488</v>
      </c>
      <c r="H121" s="651" t="s">
        <v>5489</v>
      </c>
      <c r="I121" s="653">
        <v>7.9775000000000009</v>
      </c>
      <c r="J121" s="653">
        <v>40</v>
      </c>
      <c r="K121" s="654">
        <v>319.10000000000002</v>
      </c>
    </row>
    <row r="122" spans="1:11" ht="14.4" customHeight="1" x14ac:dyDescent="0.3">
      <c r="A122" s="649" t="s">
        <v>595</v>
      </c>
      <c r="B122" s="650" t="s">
        <v>3038</v>
      </c>
      <c r="C122" s="651" t="s">
        <v>606</v>
      </c>
      <c r="D122" s="652" t="s">
        <v>3040</v>
      </c>
      <c r="E122" s="651" t="s">
        <v>6203</v>
      </c>
      <c r="F122" s="652" t="s">
        <v>6204</v>
      </c>
      <c r="G122" s="651" t="s">
        <v>5270</v>
      </c>
      <c r="H122" s="651" t="s">
        <v>5271</v>
      </c>
      <c r="I122" s="653">
        <v>27.793333333333333</v>
      </c>
      <c r="J122" s="653">
        <v>72</v>
      </c>
      <c r="K122" s="654">
        <v>2001.12</v>
      </c>
    </row>
    <row r="123" spans="1:11" ht="14.4" customHeight="1" x14ac:dyDescent="0.3">
      <c r="A123" s="649" t="s">
        <v>595</v>
      </c>
      <c r="B123" s="650" t="s">
        <v>3038</v>
      </c>
      <c r="C123" s="651" t="s">
        <v>606</v>
      </c>
      <c r="D123" s="652" t="s">
        <v>3040</v>
      </c>
      <c r="E123" s="651" t="s">
        <v>6203</v>
      </c>
      <c r="F123" s="652" t="s">
        <v>6204</v>
      </c>
      <c r="G123" s="651" t="s">
        <v>5490</v>
      </c>
      <c r="H123" s="651" t="s">
        <v>5491</v>
      </c>
      <c r="I123" s="653">
        <v>2.8625000000000003</v>
      </c>
      <c r="J123" s="653">
        <v>4000</v>
      </c>
      <c r="K123" s="654">
        <v>11340</v>
      </c>
    </row>
    <row r="124" spans="1:11" ht="14.4" customHeight="1" x14ac:dyDescent="0.3">
      <c r="A124" s="649" t="s">
        <v>595</v>
      </c>
      <c r="B124" s="650" t="s">
        <v>3038</v>
      </c>
      <c r="C124" s="651" t="s">
        <v>606</v>
      </c>
      <c r="D124" s="652" t="s">
        <v>3040</v>
      </c>
      <c r="E124" s="651" t="s">
        <v>6203</v>
      </c>
      <c r="F124" s="652" t="s">
        <v>6204</v>
      </c>
      <c r="G124" s="651" t="s">
        <v>5492</v>
      </c>
      <c r="H124" s="651" t="s">
        <v>5493</v>
      </c>
      <c r="I124" s="653">
        <v>0.87</v>
      </c>
      <c r="J124" s="653">
        <v>1000</v>
      </c>
      <c r="K124" s="654">
        <v>870</v>
      </c>
    </row>
    <row r="125" spans="1:11" ht="14.4" customHeight="1" x14ac:dyDescent="0.3">
      <c r="A125" s="649" t="s">
        <v>595</v>
      </c>
      <c r="B125" s="650" t="s">
        <v>3038</v>
      </c>
      <c r="C125" s="651" t="s">
        <v>606</v>
      </c>
      <c r="D125" s="652" t="s">
        <v>3040</v>
      </c>
      <c r="E125" s="651" t="s">
        <v>6203</v>
      </c>
      <c r="F125" s="652" t="s">
        <v>6204</v>
      </c>
      <c r="G125" s="651" t="s">
        <v>5494</v>
      </c>
      <c r="H125" s="651" t="s">
        <v>5495</v>
      </c>
      <c r="I125" s="653">
        <v>86.38</v>
      </c>
      <c r="J125" s="653">
        <v>10</v>
      </c>
      <c r="K125" s="654">
        <v>863.77</v>
      </c>
    </row>
    <row r="126" spans="1:11" ht="14.4" customHeight="1" x14ac:dyDescent="0.3">
      <c r="A126" s="649" t="s">
        <v>595</v>
      </c>
      <c r="B126" s="650" t="s">
        <v>3038</v>
      </c>
      <c r="C126" s="651" t="s">
        <v>606</v>
      </c>
      <c r="D126" s="652" t="s">
        <v>3040</v>
      </c>
      <c r="E126" s="651" t="s">
        <v>6203</v>
      </c>
      <c r="F126" s="652" t="s">
        <v>6204</v>
      </c>
      <c r="G126" s="651" t="s">
        <v>5496</v>
      </c>
      <c r="H126" s="651" t="s">
        <v>5497</v>
      </c>
      <c r="I126" s="653">
        <v>61.53</v>
      </c>
      <c r="J126" s="653">
        <v>30</v>
      </c>
      <c r="K126" s="654">
        <v>1845.75</v>
      </c>
    </row>
    <row r="127" spans="1:11" ht="14.4" customHeight="1" x14ac:dyDescent="0.3">
      <c r="A127" s="649" t="s">
        <v>595</v>
      </c>
      <c r="B127" s="650" t="s">
        <v>3038</v>
      </c>
      <c r="C127" s="651" t="s">
        <v>606</v>
      </c>
      <c r="D127" s="652" t="s">
        <v>3040</v>
      </c>
      <c r="E127" s="651" t="s">
        <v>6203</v>
      </c>
      <c r="F127" s="652" t="s">
        <v>6204</v>
      </c>
      <c r="G127" s="651" t="s">
        <v>5274</v>
      </c>
      <c r="H127" s="651" t="s">
        <v>5275</v>
      </c>
      <c r="I127" s="653">
        <v>2.74</v>
      </c>
      <c r="J127" s="653">
        <v>200</v>
      </c>
      <c r="K127" s="654">
        <v>547.40000000000009</v>
      </c>
    </row>
    <row r="128" spans="1:11" ht="14.4" customHeight="1" x14ac:dyDescent="0.3">
      <c r="A128" s="649" t="s">
        <v>595</v>
      </c>
      <c r="B128" s="650" t="s">
        <v>3038</v>
      </c>
      <c r="C128" s="651" t="s">
        <v>606</v>
      </c>
      <c r="D128" s="652" t="s">
        <v>3040</v>
      </c>
      <c r="E128" s="651" t="s">
        <v>6203</v>
      </c>
      <c r="F128" s="652" t="s">
        <v>6204</v>
      </c>
      <c r="G128" s="651" t="s">
        <v>5498</v>
      </c>
      <c r="H128" s="651" t="s">
        <v>5499</v>
      </c>
      <c r="I128" s="653">
        <v>1</v>
      </c>
      <c r="J128" s="653">
        <v>80</v>
      </c>
      <c r="K128" s="654">
        <v>80</v>
      </c>
    </row>
    <row r="129" spans="1:11" ht="14.4" customHeight="1" x14ac:dyDescent="0.3">
      <c r="A129" s="649" t="s">
        <v>595</v>
      </c>
      <c r="B129" s="650" t="s">
        <v>3038</v>
      </c>
      <c r="C129" s="651" t="s">
        <v>606</v>
      </c>
      <c r="D129" s="652" t="s">
        <v>3040</v>
      </c>
      <c r="E129" s="651" t="s">
        <v>6203</v>
      </c>
      <c r="F129" s="652" t="s">
        <v>6204</v>
      </c>
      <c r="G129" s="651" t="s">
        <v>5500</v>
      </c>
      <c r="H129" s="651" t="s">
        <v>5501</v>
      </c>
      <c r="I129" s="653">
        <v>233.8</v>
      </c>
      <c r="J129" s="653">
        <v>5</v>
      </c>
      <c r="K129" s="654">
        <v>1168.98</v>
      </c>
    </row>
    <row r="130" spans="1:11" ht="14.4" customHeight="1" x14ac:dyDescent="0.3">
      <c r="A130" s="649" t="s">
        <v>595</v>
      </c>
      <c r="B130" s="650" t="s">
        <v>3038</v>
      </c>
      <c r="C130" s="651" t="s">
        <v>606</v>
      </c>
      <c r="D130" s="652" t="s">
        <v>3040</v>
      </c>
      <c r="E130" s="651" t="s">
        <v>6203</v>
      </c>
      <c r="F130" s="652" t="s">
        <v>6204</v>
      </c>
      <c r="G130" s="651" t="s">
        <v>5502</v>
      </c>
      <c r="H130" s="651" t="s">
        <v>5503</v>
      </c>
      <c r="I130" s="653">
        <v>0.42</v>
      </c>
      <c r="J130" s="653">
        <v>2000</v>
      </c>
      <c r="K130" s="654">
        <v>840</v>
      </c>
    </row>
    <row r="131" spans="1:11" ht="14.4" customHeight="1" x14ac:dyDescent="0.3">
      <c r="A131" s="649" t="s">
        <v>595</v>
      </c>
      <c r="B131" s="650" t="s">
        <v>3038</v>
      </c>
      <c r="C131" s="651" t="s">
        <v>606</v>
      </c>
      <c r="D131" s="652" t="s">
        <v>3040</v>
      </c>
      <c r="E131" s="651" t="s">
        <v>6203</v>
      </c>
      <c r="F131" s="652" t="s">
        <v>6204</v>
      </c>
      <c r="G131" s="651" t="s">
        <v>5504</v>
      </c>
      <c r="H131" s="651" t="s">
        <v>5505</v>
      </c>
      <c r="I131" s="653">
        <v>61.215000000000003</v>
      </c>
      <c r="J131" s="653">
        <v>3</v>
      </c>
      <c r="K131" s="654">
        <v>183.64</v>
      </c>
    </row>
    <row r="132" spans="1:11" ht="14.4" customHeight="1" x14ac:dyDescent="0.3">
      <c r="A132" s="649" t="s">
        <v>595</v>
      </c>
      <c r="B132" s="650" t="s">
        <v>3038</v>
      </c>
      <c r="C132" s="651" t="s">
        <v>606</v>
      </c>
      <c r="D132" s="652" t="s">
        <v>3040</v>
      </c>
      <c r="E132" s="651" t="s">
        <v>6203</v>
      </c>
      <c r="F132" s="652" t="s">
        <v>6204</v>
      </c>
      <c r="G132" s="651" t="s">
        <v>5506</v>
      </c>
      <c r="H132" s="651" t="s">
        <v>5507</v>
      </c>
      <c r="I132" s="653">
        <v>54.86</v>
      </c>
      <c r="J132" s="653">
        <v>20</v>
      </c>
      <c r="K132" s="654">
        <v>1097.2</v>
      </c>
    </row>
    <row r="133" spans="1:11" ht="14.4" customHeight="1" x14ac:dyDescent="0.3">
      <c r="A133" s="649" t="s">
        <v>595</v>
      </c>
      <c r="B133" s="650" t="s">
        <v>3038</v>
      </c>
      <c r="C133" s="651" t="s">
        <v>606</v>
      </c>
      <c r="D133" s="652" t="s">
        <v>3040</v>
      </c>
      <c r="E133" s="651" t="s">
        <v>6203</v>
      </c>
      <c r="F133" s="652" t="s">
        <v>6204</v>
      </c>
      <c r="G133" s="651" t="s">
        <v>5276</v>
      </c>
      <c r="H133" s="651" t="s">
        <v>5277</v>
      </c>
      <c r="I133" s="653">
        <v>22.149999999999995</v>
      </c>
      <c r="J133" s="653">
        <v>200</v>
      </c>
      <c r="K133" s="654">
        <v>4430</v>
      </c>
    </row>
    <row r="134" spans="1:11" ht="14.4" customHeight="1" x14ac:dyDescent="0.3">
      <c r="A134" s="649" t="s">
        <v>595</v>
      </c>
      <c r="B134" s="650" t="s">
        <v>3038</v>
      </c>
      <c r="C134" s="651" t="s">
        <v>606</v>
      </c>
      <c r="D134" s="652" t="s">
        <v>3040</v>
      </c>
      <c r="E134" s="651" t="s">
        <v>6203</v>
      </c>
      <c r="F134" s="652" t="s">
        <v>6204</v>
      </c>
      <c r="G134" s="651" t="s">
        <v>5278</v>
      </c>
      <c r="H134" s="651" t="s">
        <v>5279</v>
      </c>
      <c r="I134" s="653">
        <v>30.17</v>
      </c>
      <c r="J134" s="653">
        <v>70</v>
      </c>
      <c r="K134" s="654">
        <v>2111.9</v>
      </c>
    </row>
    <row r="135" spans="1:11" ht="14.4" customHeight="1" x14ac:dyDescent="0.3">
      <c r="A135" s="649" t="s">
        <v>595</v>
      </c>
      <c r="B135" s="650" t="s">
        <v>3038</v>
      </c>
      <c r="C135" s="651" t="s">
        <v>606</v>
      </c>
      <c r="D135" s="652" t="s">
        <v>3040</v>
      </c>
      <c r="E135" s="651" t="s">
        <v>6203</v>
      </c>
      <c r="F135" s="652" t="s">
        <v>6204</v>
      </c>
      <c r="G135" s="651" t="s">
        <v>5508</v>
      </c>
      <c r="H135" s="651" t="s">
        <v>5509</v>
      </c>
      <c r="I135" s="653">
        <v>1.38</v>
      </c>
      <c r="J135" s="653">
        <v>400</v>
      </c>
      <c r="K135" s="654">
        <v>552</v>
      </c>
    </row>
    <row r="136" spans="1:11" ht="14.4" customHeight="1" x14ac:dyDescent="0.3">
      <c r="A136" s="649" t="s">
        <v>595</v>
      </c>
      <c r="B136" s="650" t="s">
        <v>3038</v>
      </c>
      <c r="C136" s="651" t="s">
        <v>606</v>
      </c>
      <c r="D136" s="652" t="s">
        <v>3040</v>
      </c>
      <c r="E136" s="651" t="s">
        <v>6203</v>
      </c>
      <c r="F136" s="652" t="s">
        <v>6204</v>
      </c>
      <c r="G136" s="651" t="s">
        <v>5280</v>
      </c>
      <c r="H136" s="651" t="s">
        <v>5281</v>
      </c>
      <c r="I136" s="653">
        <v>0.6</v>
      </c>
      <c r="J136" s="653">
        <v>1600</v>
      </c>
      <c r="K136" s="654">
        <v>960</v>
      </c>
    </row>
    <row r="137" spans="1:11" ht="14.4" customHeight="1" x14ac:dyDescent="0.3">
      <c r="A137" s="649" t="s">
        <v>595</v>
      </c>
      <c r="B137" s="650" t="s">
        <v>3038</v>
      </c>
      <c r="C137" s="651" t="s">
        <v>606</v>
      </c>
      <c r="D137" s="652" t="s">
        <v>3040</v>
      </c>
      <c r="E137" s="651" t="s">
        <v>6203</v>
      </c>
      <c r="F137" s="652" t="s">
        <v>6204</v>
      </c>
      <c r="G137" s="651" t="s">
        <v>5510</v>
      </c>
      <c r="H137" s="651" t="s">
        <v>5511</v>
      </c>
      <c r="I137" s="653">
        <v>0.44</v>
      </c>
      <c r="J137" s="653">
        <v>11000</v>
      </c>
      <c r="K137" s="654">
        <v>4840</v>
      </c>
    </row>
    <row r="138" spans="1:11" ht="14.4" customHeight="1" x14ac:dyDescent="0.3">
      <c r="A138" s="649" t="s">
        <v>595</v>
      </c>
      <c r="B138" s="650" t="s">
        <v>3038</v>
      </c>
      <c r="C138" s="651" t="s">
        <v>606</v>
      </c>
      <c r="D138" s="652" t="s">
        <v>3040</v>
      </c>
      <c r="E138" s="651" t="s">
        <v>6203</v>
      </c>
      <c r="F138" s="652" t="s">
        <v>6204</v>
      </c>
      <c r="G138" s="651" t="s">
        <v>5284</v>
      </c>
      <c r="H138" s="651" t="s">
        <v>5285</v>
      </c>
      <c r="I138" s="653">
        <v>8.5785714285714274</v>
      </c>
      <c r="J138" s="653">
        <v>266</v>
      </c>
      <c r="K138" s="654">
        <v>2281.92</v>
      </c>
    </row>
    <row r="139" spans="1:11" ht="14.4" customHeight="1" x14ac:dyDescent="0.3">
      <c r="A139" s="649" t="s">
        <v>595</v>
      </c>
      <c r="B139" s="650" t="s">
        <v>3038</v>
      </c>
      <c r="C139" s="651" t="s">
        <v>606</v>
      </c>
      <c r="D139" s="652" t="s">
        <v>3040</v>
      </c>
      <c r="E139" s="651" t="s">
        <v>6203</v>
      </c>
      <c r="F139" s="652" t="s">
        <v>6204</v>
      </c>
      <c r="G139" s="651" t="s">
        <v>5512</v>
      </c>
      <c r="H139" s="651" t="s">
        <v>5513</v>
      </c>
      <c r="I139" s="653">
        <v>13.02</v>
      </c>
      <c r="J139" s="653">
        <v>3</v>
      </c>
      <c r="K139" s="654">
        <v>39.06</v>
      </c>
    </row>
    <row r="140" spans="1:11" ht="14.4" customHeight="1" x14ac:dyDescent="0.3">
      <c r="A140" s="649" t="s">
        <v>595</v>
      </c>
      <c r="B140" s="650" t="s">
        <v>3038</v>
      </c>
      <c r="C140" s="651" t="s">
        <v>606</v>
      </c>
      <c r="D140" s="652" t="s">
        <v>3040</v>
      </c>
      <c r="E140" s="651" t="s">
        <v>6203</v>
      </c>
      <c r="F140" s="652" t="s">
        <v>6204</v>
      </c>
      <c r="G140" s="651" t="s">
        <v>5286</v>
      </c>
      <c r="H140" s="651" t="s">
        <v>5287</v>
      </c>
      <c r="I140" s="653">
        <v>28.150000000000002</v>
      </c>
      <c r="J140" s="653">
        <v>32</v>
      </c>
      <c r="K140" s="654">
        <v>901.63999999999987</v>
      </c>
    </row>
    <row r="141" spans="1:11" ht="14.4" customHeight="1" x14ac:dyDescent="0.3">
      <c r="A141" s="649" t="s">
        <v>595</v>
      </c>
      <c r="B141" s="650" t="s">
        <v>3038</v>
      </c>
      <c r="C141" s="651" t="s">
        <v>606</v>
      </c>
      <c r="D141" s="652" t="s">
        <v>3040</v>
      </c>
      <c r="E141" s="651" t="s">
        <v>6203</v>
      </c>
      <c r="F141" s="652" t="s">
        <v>6204</v>
      </c>
      <c r="G141" s="651" t="s">
        <v>5514</v>
      </c>
      <c r="H141" s="651" t="s">
        <v>5515</v>
      </c>
      <c r="I141" s="653">
        <v>64.909999999999982</v>
      </c>
      <c r="J141" s="653">
        <v>108</v>
      </c>
      <c r="K141" s="654">
        <v>7009.8799999999992</v>
      </c>
    </row>
    <row r="142" spans="1:11" ht="14.4" customHeight="1" x14ac:dyDescent="0.3">
      <c r="A142" s="649" t="s">
        <v>595</v>
      </c>
      <c r="B142" s="650" t="s">
        <v>3038</v>
      </c>
      <c r="C142" s="651" t="s">
        <v>606</v>
      </c>
      <c r="D142" s="652" t="s">
        <v>3040</v>
      </c>
      <c r="E142" s="651" t="s">
        <v>6203</v>
      </c>
      <c r="F142" s="652" t="s">
        <v>6204</v>
      </c>
      <c r="G142" s="651" t="s">
        <v>5290</v>
      </c>
      <c r="H142" s="651" t="s">
        <v>5291</v>
      </c>
      <c r="I142" s="653">
        <v>46.144999999999996</v>
      </c>
      <c r="J142" s="653">
        <v>2</v>
      </c>
      <c r="K142" s="654">
        <v>92.289999999999992</v>
      </c>
    </row>
    <row r="143" spans="1:11" ht="14.4" customHeight="1" x14ac:dyDescent="0.3">
      <c r="A143" s="649" t="s">
        <v>595</v>
      </c>
      <c r="B143" s="650" t="s">
        <v>3038</v>
      </c>
      <c r="C143" s="651" t="s">
        <v>606</v>
      </c>
      <c r="D143" s="652" t="s">
        <v>3040</v>
      </c>
      <c r="E143" s="651" t="s">
        <v>6203</v>
      </c>
      <c r="F143" s="652" t="s">
        <v>6204</v>
      </c>
      <c r="G143" s="651" t="s">
        <v>5516</v>
      </c>
      <c r="H143" s="651" t="s">
        <v>5517</v>
      </c>
      <c r="I143" s="653">
        <v>26.16</v>
      </c>
      <c r="J143" s="653">
        <v>2</v>
      </c>
      <c r="K143" s="654">
        <v>52.32</v>
      </c>
    </row>
    <row r="144" spans="1:11" ht="14.4" customHeight="1" x14ac:dyDescent="0.3">
      <c r="A144" s="649" t="s">
        <v>595</v>
      </c>
      <c r="B144" s="650" t="s">
        <v>3038</v>
      </c>
      <c r="C144" s="651" t="s">
        <v>606</v>
      </c>
      <c r="D144" s="652" t="s">
        <v>3040</v>
      </c>
      <c r="E144" s="651" t="s">
        <v>6203</v>
      </c>
      <c r="F144" s="652" t="s">
        <v>6204</v>
      </c>
      <c r="G144" s="651" t="s">
        <v>5518</v>
      </c>
      <c r="H144" s="651" t="s">
        <v>5519</v>
      </c>
      <c r="I144" s="653">
        <v>283.02</v>
      </c>
      <c r="J144" s="653">
        <v>10</v>
      </c>
      <c r="K144" s="654">
        <v>2830.16</v>
      </c>
    </row>
    <row r="145" spans="1:11" ht="14.4" customHeight="1" x14ac:dyDescent="0.3">
      <c r="A145" s="649" t="s">
        <v>595</v>
      </c>
      <c r="B145" s="650" t="s">
        <v>3038</v>
      </c>
      <c r="C145" s="651" t="s">
        <v>606</v>
      </c>
      <c r="D145" s="652" t="s">
        <v>3040</v>
      </c>
      <c r="E145" s="651" t="s">
        <v>6203</v>
      </c>
      <c r="F145" s="652" t="s">
        <v>6204</v>
      </c>
      <c r="G145" s="651" t="s">
        <v>5520</v>
      </c>
      <c r="H145" s="651" t="s">
        <v>5521</v>
      </c>
      <c r="I145" s="653">
        <v>9.5399999999999991</v>
      </c>
      <c r="J145" s="653">
        <v>50</v>
      </c>
      <c r="K145" s="654">
        <v>477</v>
      </c>
    </row>
    <row r="146" spans="1:11" ht="14.4" customHeight="1" x14ac:dyDescent="0.3">
      <c r="A146" s="649" t="s">
        <v>595</v>
      </c>
      <c r="B146" s="650" t="s">
        <v>3038</v>
      </c>
      <c r="C146" s="651" t="s">
        <v>606</v>
      </c>
      <c r="D146" s="652" t="s">
        <v>3040</v>
      </c>
      <c r="E146" s="651" t="s">
        <v>6203</v>
      </c>
      <c r="F146" s="652" t="s">
        <v>6204</v>
      </c>
      <c r="G146" s="651" t="s">
        <v>5520</v>
      </c>
      <c r="H146" s="651" t="s">
        <v>5522</v>
      </c>
      <c r="I146" s="653">
        <v>9.5399999999999991</v>
      </c>
      <c r="J146" s="653">
        <v>50</v>
      </c>
      <c r="K146" s="654">
        <v>477</v>
      </c>
    </row>
    <row r="147" spans="1:11" ht="14.4" customHeight="1" x14ac:dyDescent="0.3">
      <c r="A147" s="649" t="s">
        <v>595</v>
      </c>
      <c r="B147" s="650" t="s">
        <v>3038</v>
      </c>
      <c r="C147" s="651" t="s">
        <v>606</v>
      </c>
      <c r="D147" s="652" t="s">
        <v>3040</v>
      </c>
      <c r="E147" s="651" t="s">
        <v>6203</v>
      </c>
      <c r="F147" s="652" t="s">
        <v>6204</v>
      </c>
      <c r="G147" s="651" t="s">
        <v>5298</v>
      </c>
      <c r="H147" s="651" t="s">
        <v>5299</v>
      </c>
      <c r="I147" s="653">
        <v>7.5066666666666668</v>
      </c>
      <c r="J147" s="653">
        <v>72</v>
      </c>
      <c r="K147" s="654">
        <v>540.48</v>
      </c>
    </row>
    <row r="148" spans="1:11" ht="14.4" customHeight="1" x14ac:dyDescent="0.3">
      <c r="A148" s="649" t="s">
        <v>595</v>
      </c>
      <c r="B148" s="650" t="s">
        <v>3038</v>
      </c>
      <c r="C148" s="651" t="s">
        <v>606</v>
      </c>
      <c r="D148" s="652" t="s">
        <v>3040</v>
      </c>
      <c r="E148" s="651" t="s">
        <v>6203</v>
      </c>
      <c r="F148" s="652" t="s">
        <v>6204</v>
      </c>
      <c r="G148" s="651" t="s">
        <v>5300</v>
      </c>
      <c r="H148" s="651" t="s">
        <v>5301</v>
      </c>
      <c r="I148" s="653">
        <v>0.85199999999999998</v>
      </c>
      <c r="J148" s="653">
        <v>600</v>
      </c>
      <c r="K148" s="654">
        <v>511</v>
      </c>
    </row>
    <row r="149" spans="1:11" ht="14.4" customHeight="1" x14ac:dyDescent="0.3">
      <c r="A149" s="649" t="s">
        <v>595</v>
      </c>
      <c r="B149" s="650" t="s">
        <v>3038</v>
      </c>
      <c r="C149" s="651" t="s">
        <v>606</v>
      </c>
      <c r="D149" s="652" t="s">
        <v>3040</v>
      </c>
      <c r="E149" s="651" t="s">
        <v>6203</v>
      </c>
      <c r="F149" s="652" t="s">
        <v>6204</v>
      </c>
      <c r="G149" s="651" t="s">
        <v>5523</v>
      </c>
      <c r="H149" s="651" t="s">
        <v>5524</v>
      </c>
      <c r="I149" s="653">
        <v>1.5200000000000002</v>
      </c>
      <c r="J149" s="653">
        <v>300</v>
      </c>
      <c r="K149" s="654">
        <v>456</v>
      </c>
    </row>
    <row r="150" spans="1:11" ht="14.4" customHeight="1" x14ac:dyDescent="0.3">
      <c r="A150" s="649" t="s">
        <v>595</v>
      </c>
      <c r="B150" s="650" t="s">
        <v>3038</v>
      </c>
      <c r="C150" s="651" t="s">
        <v>606</v>
      </c>
      <c r="D150" s="652" t="s">
        <v>3040</v>
      </c>
      <c r="E150" s="651" t="s">
        <v>6203</v>
      </c>
      <c r="F150" s="652" t="s">
        <v>6204</v>
      </c>
      <c r="G150" s="651" t="s">
        <v>5525</v>
      </c>
      <c r="H150" s="651" t="s">
        <v>5526</v>
      </c>
      <c r="I150" s="653">
        <v>2.0649999999999999</v>
      </c>
      <c r="J150" s="653">
        <v>200</v>
      </c>
      <c r="K150" s="654">
        <v>413</v>
      </c>
    </row>
    <row r="151" spans="1:11" ht="14.4" customHeight="1" x14ac:dyDescent="0.3">
      <c r="A151" s="649" t="s">
        <v>595</v>
      </c>
      <c r="B151" s="650" t="s">
        <v>3038</v>
      </c>
      <c r="C151" s="651" t="s">
        <v>606</v>
      </c>
      <c r="D151" s="652" t="s">
        <v>3040</v>
      </c>
      <c r="E151" s="651" t="s">
        <v>6203</v>
      </c>
      <c r="F151" s="652" t="s">
        <v>6204</v>
      </c>
      <c r="G151" s="651" t="s">
        <v>5527</v>
      </c>
      <c r="H151" s="651" t="s">
        <v>5528</v>
      </c>
      <c r="I151" s="653">
        <v>3.37</v>
      </c>
      <c r="J151" s="653">
        <v>50</v>
      </c>
      <c r="K151" s="654">
        <v>168.5</v>
      </c>
    </row>
    <row r="152" spans="1:11" ht="14.4" customHeight="1" x14ac:dyDescent="0.3">
      <c r="A152" s="649" t="s">
        <v>595</v>
      </c>
      <c r="B152" s="650" t="s">
        <v>3038</v>
      </c>
      <c r="C152" s="651" t="s">
        <v>606</v>
      </c>
      <c r="D152" s="652" t="s">
        <v>3040</v>
      </c>
      <c r="E152" s="651" t="s">
        <v>6203</v>
      </c>
      <c r="F152" s="652" t="s">
        <v>6204</v>
      </c>
      <c r="G152" s="651" t="s">
        <v>5529</v>
      </c>
      <c r="H152" s="651" t="s">
        <v>5530</v>
      </c>
      <c r="I152" s="653">
        <v>1318.2933333333333</v>
      </c>
      <c r="J152" s="653">
        <v>11</v>
      </c>
      <c r="K152" s="654">
        <v>14501.52</v>
      </c>
    </row>
    <row r="153" spans="1:11" ht="14.4" customHeight="1" x14ac:dyDescent="0.3">
      <c r="A153" s="649" t="s">
        <v>595</v>
      </c>
      <c r="B153" s="650" t="s">
        <v>3038</v>
      </c>
      <c r="C153" s="651" t="s">
        <v>606</v>
      </c>
      <c r="D153" s="652" t="s">
        <v>3040</v>
      </c>
      <c r="E153" s="651" t="s">
        <v>6203</v>
      </c>
      <c r="F153" s="652" t="s">
        <v>6204</v>
      </c>
      <c r="G153" s="651" t="s">
        <v>5531</v>
      </c>
      <c r="H153" s="651" t="s">
        <v>5532</v>
      </c>
      <c r="I153" s="653">
        <v>879.25</v>
      </c>
      <c r="J153" s="653">
        <v>2</v>
      </c>
      <c r="K153" s="654">
        <v>1758.5</v>
      </c>
    </row>
    <row r="154" spans="1:11" ht="14.4" customHeight="1" x14ac:dyDescent="0.3">
      <c r="A154" s="649" t="s">
        <v>595</v>
      </c>
      <c r="B154" s="650" t="s">
        <v>3038</v>
      </c>
      <c r="C154" s="651" t="s">
        <v>606</v>
      </c>
      <c r="D154" s="652" t="s">
        <v>3040</v>
      </c>
      <c r="E154" s="651" t="s">
        <v>6203</v>
      </c>
      <c r="F154" s="652" t="s">
        <v>6204</v>
      </c>
      <c r="G154" s="651" t="s">
        <v>5533</v>
      </c>
      <c r="H154" s="651" t="s">
        <v>5534</v>
      </c>
      <c r="I154" s="653">
        <v>243.52</v>
      </c>
      <c r="J154" s="653">
        <v>2</v>
      </c>
      <c r="K154" s="654">
        <v>487.04</v>
      </c>
    </row>
    <row r="155" spans="1:11" ht="14.4" customHeight="1" x14ac:dyDescent="0.3">
      <c r="A155" s="649" t="s">
        <v>595</v>
      </c>
      <c r="B155" s="650" t="s">
        <v>3038</v>
      </c>
      <c r="C155" s="651" t="s">
        <v>606</v>
      </c>
      <c r="D155" s="652" t="s">
        <v>3040</v>
      </c>
      <c r="E155" s="651" t="s">
        <v>6203</v>
      </c>
      <c r="F155" s="652" t="s">
        <v>6204</v>
      </c>
      <c r="G155" s="651" t="s">
        <v>5535</v>
      </c>
      <c r="H155" s="651" t="s">
        <v>5536</v>
      </c>
      <c r="I155" s="653">
        <v>55.37</v>
      </c>
      <c r="J155" s="653">
        <v>10</v>
      </c>
      <c r="K155" s="654">
        <v>553.73</v>
      </c>
    </row>
    <row r="156" spans="1:11" ht="14.4" customHeight="1" x14ac:dyDescent="0.3">
      <c r="A156" s="649" t="s">
        <v>595</v>
      </c>
      <c r="B156" s="650" t="s">
        <v>3038</v>
      </c>
      <c r="C156" s="651" t="s">
        <v>606</v>
      </c>
      <c r="D156" s="652" t="s">
        <v>3040</v>
      </c>
      <c r="E156" s="651" t="s">
        <v>6203</v>
      </c>
      <c r="F156" s="652" t="s">
        <v>6204</v>
      </c>
      <c r="G156" s="651" t="s">
        <v>5537</v>
      </c>
      <c r="H156" s="651" t="s">
        <v>5538</v>
      </c>
      <c r="I156" s="653">
        <v>10.15</v>
      </c>
      <c r="J156" s="653">
        <v>300</v>
      </c>
      <c r="K156" s="654">
        <v>3046.35</v>
      </c>
    </row>
    <row r="157" spans="1:11" ht="14.4" customHeight="1" x14ac:dyDescent="0.3">
      <c r="A157" s="649" t="s">
        <v>595</v>
      </c>
      <c r="B157" s="650" t="s">
        <v>3038</v>
      </c>
      <c r="C157" s="651" t="s">
        <v>606</v>
      </c>
      <c r="D157" s="652" t="s">
        <v>3040</v>
      </c>
      <c r="E157" s="651" t="s">
        <v>6203</v>
      </c>
      <c r="F157" s="652" t="s">
        <v>6204</v>
      </c>
      <c r="G157" s="651" t="s">
        <v>5304</v>
      </c>
      <c r="H157" s="651" t="s">
        <v>5305</v>
      </c>
      <c r="I157" s="653">
        <v>837.57999999999993</v>
      </c>
      <c r="J157" s="653">
        <v>3</v>
      </c>
      <c r="K157" s="654">
        <v>2471.5299999999997</v>
      </c>
    </row>
    <row r="158" spans="1:11" ht="14.4" customHeight="1" x14ac:dyDescent="0.3">
      <c r="A158" s="649" t="s">
        <v>595</v>
      </c>
      <c r="B158" s="650" t="s">
        <v>3038</v>
      </c>
      <c r="C158" s="651" t="s">
        <v>606</v>
      </c>
      <c r="D158" s="652" t="s">
        <v>3040</v>
      </c>
      <c r="E158" s="651" t="s">
        <v>6203</v>
      </c>
      <c r="F158" s="652" t="s">
        <v>6204</v>
      </c>
      <c r="G158" s="651" t="s">
        <v>5306</v>
      </c>
      <c r="H158" s="651" t="s">
        <v>5307</v>
      </c>
      <c r="I158" s="653">
        <v>5.18</v>
      </c>
      <c r="J158" s="653">
        <v>50</v>
      </c>
      <c r="K158" s="654">
        <v>258.75</v>
      </c>
    </row>
    <row r="159" spans="1:11" ht="14.4" customHeight="1" x14ac:dyDescent="0.3">
      <c r="A159" s="649" t="s">
        <v>595</v>
      </c>
      <c r="B159" s="650" t="s">
        <v>3038</v>
      </c>
      <c r="C159" s="651" t="s">
        <v>606</v>
      </c>
      <c r="D159" s="652" t="s">
        <v>3040</v>
      </c>
      <c r="E159" s="651" t="s">
        <v>6203</v>
      </c>
      <c r="F159" s="652" t="s">
        <v>6204</v>
      </c>
      <c r="G159" s="651" t="s">
        <v>5539</v>
      </c>
      <c r="H159" s="651" t="s">
        <v>5540</v>
      </c>
      <c r="I159" s="653">
        <v>2.88</v>
      </c>
      <c r="J159" s="653">
        <v>10</v>
      </c>
      <c r="K159" s="654">
        <v>28.8</v>
      </c>
    </row>
    <row r="160" spans="1:11" ht="14.4" customHeight="1" x14ac:dyDescent="0.3">
      <c r="A160" s="649" t="s">
        <v>595</v>
      </c>
      <c r="B160" s="650" t="s">
        <v>3038</v>
      </c>
      <c r="C160" s="651" t="s">
        <v>606</v>
      </c>
      <c r="D160" s="652" t="s">
        <v>3040</v>
      </c>
      <c r="E160" s="651" t="s">
        <v>6203</v>
      </c>
      <c r="F160" s="652" t="s">
        <v>6204</v>
      </c>
      <c r="G160" s="651" t="s">
        <v>5541</v>
      </c>
      <c r="H160" s="651" t="s">
        <v>5542</v>
      </c>
      <c r="I160" s="653">
        <v>69</v>
      </c>
      <c r="J160" s="653">
        <v>10</v>
      </c>
      <c r="K160" s="654">
        <v>690</v>
      </c>
    </row>
    <row r="161" spans="1:11" ht="14.4" customHeight="1" x14ac:dyDescent="0.3">
      <c r="A161" s="649" t="s">
        <v>595</v>
      </c>
      <c r="B161" s="650" t="s">
        <v>3038</v>
      </c>
      <c r="C161" s="651" t="s">
        <v>606</v>
      </c>
      <c r="D161" s="652" t="s">
        <v>3040</v>
      </c>
      <c r="E161" s="651" t="s">
        <v>6203</v>
      </c>
      <c r="F161" s="652" t="s">
        <v>6204</v>
      </c>
      <c r="G161" s="651" t="s">
        <v>5543</v>
      </c>
      <c r="H161" s="651" t="s">
        <v>5544</v>
      </c>
      <c r="I161" s="653">
        <v>893.46</v>
      </c>
      <c r="J161" s="653">
        <v>1</v>
      </c>
      <c r="K161" s="654">
        <v>893.46</v>
      </c>
    </row>
    <row r="162" spans="1:11" ht="14.4" customHeight="1" x14ac:dyDescent="0.3">
      <c r="A162" s="649" t="s">
        <v>595</v>
      </c>
      <c r="B162" s="650" t="s">
        <v>3038</v>
      </c>
      <c r="C162" s="651" t="s">
        <v>606</v>
      </c>
      <c r="D162" s="652" t="s">
        <v>3040</v>
      </c>
      <c r="E162" s="651" t="s">
        <v>6203</v>
      </c>
      <c r="F162" s="652" t="s">
        <v>6204</v>
      </c>
      <c r="G162" s="651" t="s">
        <v>5314</v>
      </c>
      <c r="H162" s="651" t="s">
        <v>5315</v>
      </c>
      <c r="I162" s="653">
        <v>7.09</v>
      </c>
      <c r="J162" s="653">
        <v>1</v>
      </c>
      <c r="K162" s="654">
        <v>7.09</v>
      </c>
    </row>
    <row r="163" spans="1:11" ht="14.4" customHeight="1" x14ac:dyDescent="0.3">
      <c r="A163" s="649" t="s">
        <v>595</v>
      </c>
      <c r="B163" s="650" t="s">
        <v>3038</v>
      </c>
      <c r="C163" s="651" t="s">
        <v>606</v>
      </c>
      <c r="D163" s="652" t="s">
        <v>3040</v>
      </c>
      <c r="E163" s="651" t="s">
        <v>6203</v>
      </c>
      <c r="F163" s="652" t="s">
        <v>6204</v>
      </c>
      <c r="G163" s="651" t="s">
        <v>5545</v>
      </c>
      <c r="H163" s="651" t="s">
        <v>5546</v>
      </c>
      <c r="I163" s="653">
        <v>1009.9</v>
      </c>
      <c r="J163" s="653">
        <v>1</v>
      </c>
      <c r="K163" s="654">
        <v>1009.9</v>
      </c>
    </row>
    <row r="164" spans="1:11" ht="14.4" customHeight="1" x14ac:dyDescent="0.3">
      <c r="A164" s="649" t="s">
        <v>595</v>
      </c>
      <c r="B164" s="650" t="s">
        <v>3038</v>
      </c>
      <c r="C164" s="651" t="s">
        <v>606</v>
      </c>
      <c r="D164" s="652" t="s">
        <v>3040</v>
      </c>
      <c r="E164" s="651" t="s">
        <v>6203</v>
      </c>
      <c r="F164" s="652" t="s">
        <v>6204</v>
      </c>
      <c r="G164" s="651" t="s">
        <v>5316</v>
      </c>
      <c r="H164" s="651" t="s">
        <v>5317</v>
      </c>
      <c r="I164" s="653">
        <v>3.45</v>
      </c>
      <c r="J164" s="653">
        <v>30</v>
      </c>
      <c r="K164" s="654">
        <v>103.5</v>
      </c>
    </row>
    <row r="165" spans="1:11" ht="14.4" customHeight="1" x14ac:dyDescent="0.3">
      <c r="A165" s="649" t="s">
        <v>595</v>
      </c>
      <c r="B165" s="650" t="s">
        <v>3038</v>
      </c>
      <c r="C165" s="651" t="s">
        <v>606</v>
      </c>
      <c r="D165" s="652" t="s">
        <v>3040</v>
      </c>
      <c r="E165" s="651" t="s">
        <v>6203</v>
      </c>
      <c r="F165" s="652" t="s">
        <v>6204</v>
      </c>
      <c r="G165" s="651" t="s">
        <v>5547</v>
      </c>
      <c r="H165" s="651" t="s">
        <v>5548</v>
      </c>
      <c r="I165" s="653">
        <v>905.63</v>
      </c>
      <c r="J165" s="653">
        <v>1</v>
      </c>
      <c r="K165" s="654">
        <v>905.63</v>
      </c>
    </row>
    <row r="166" spans="1:11" ht="14.4" customHeight="1" x14ac:dyDescent="0.3">
      <c r="A166" s="649" t="s">
        <v>595</v>
      </c>
      <c r="B166" s="650" t="s">
        <v>3038</v>
      </c>
      <c r="C166" s="651" t="s">
        <v>606</v>
      </c>
      <c r="D166" s="652" t="s">
        <v>3040</v>
      </c>
      <c r="E166" s="651" t="s">
        <v>6203</v>
      </c>
      <c r="F166" s="652" t="s">
        <v>6204</v>
      </c>
      <c r="G166" s="651" t="s">
        <v>5318</v>
      </c>
      <c r="H166" s="651" t="s">
        <v>5549</v>
      </c>
      <c r="I166" s="653">
        <v>1141.6400000000001</v>
      </c>
      <c r="J166" s="653">
        <v>1</v>
      </c>
      <c r="K166" s="654">
        <v>1141.6400000000001</v>
      </c>
    </row>
    <row r="167" spans="1:11" ht="14.4" customHeight="1" x14ac:dyDescent="0.3">
      <c r="A167" s="649" t="s">
        <v>595</v>
      </c>
      <c r="B167" s="650" t="s">
        <v>3038</v>
      </c>
      <c r="C167" s="651" t="s">
        <v>606</v>
      </c>
      <c r="D167" s="652" t="s">
        <v>3040</v>
      </c>
      <c r="E167" s="651" t="s">
        <v>6203</v>
      </c>
      <c r="F167" s="652" t="s">
        <v>6204</v>
      </c>
      <c r="G167" s="651" t="s">
        <v>5550</v>
      </c>
      <c r="H167" s="651" t="s">
        <v>5551</v>
      </c>
      <c r="I167" s="653">
        <v>2.54</v>
      </c>
      <c r="J167" s="653">
        <v>15</v>
      </c>
      <c r="K167" s="654">
        <v>38.15</v>
      </c>
    </row>
    <row r="168" spans="1:11" ht="14.4" customHeight="1" x14ac:dyDescent="0.3">
      <c r="A168" s="649" t="s">
        <v>595</v>
      </c>
      <c r="B168" s="650" t="s">
        <v>3038</v>
      </c>
      <c r="C168" s="651" t="s">
        <v>606</v>
      </c>
      <c r="D168" s="652" t="s">
        <v>3040</v>
      </c>
      <c r="E168" s="651" t="s">
        <v>6203</v>
      </c>
      <c r="F168" s="652" t="s">
        <v>6204</v>
      </c>
      <c r="G168" s="651" t="s">
        <v>5552</v>
      </c>
      <c r="H168" s="651" t="s">
        <v>5553</v>
      </c>
      <c r="I168" s="653">
        <v>5.27</v>
      </c>
      <c r="J168" s="653">
        <v>100</v>
      </c>
      <c r="K168" s="654">
        <v>527</v>
      </c>
    </row>
    <row r="169" spans="1:11" ht="14.4" customHeight="1" x14ac:dyDescent="0.3">
      <c r="A169" s="649" t="s">
        <v>595</v>
      </c>
      <c r="B169" s="650" t="s">
        <v>3038</v>
      </c>
      <c r="C169" s="651" t="s">
        <v>606</v>
      </c>
      <c r="D169" s="652" t="s">
        <v>3040</v>
      </c>
      <c r="E169" s="651" t="s">
        <v>6203</v>
      </c>
      <c r="F169" s="652" t="s">
        <v>6204</v>
      </c>
      <c r="G169" s="651" t="s">
        <v>5554</v>
      </c>
      <c r="H169" s="651" t="s">
        <v>5555</v>
      </c>
      <c r="I169" s="653">
        <v>52.91</v>
      </c>
      <c r="J169" s="653">
        <v>30</v>
      </c>
      <c r="K169" s="654">
        <v>1587.3</v>
      </c>
    </row>
    <row r="170" spans="1:11" ht="14.4" customHeight="1" x14ac:dyDescent="0.3">
      <c r="A170" s="649" t="s">
        <v>595</v>
      </c>
      <c r="B170" s="650" t="s">
        <v>3038</v>
      </c>
      <c r="C170" s="651" t="s">
        <v>606</v>
      </c>
      <c r="D170" s="652" t="s">
        <v>3040</v>
      </c>
      <c r="E170" s="651" t="s">
        <v>6203</v>
      </c>
      <c r="F170" s="652" t="s">
        <v>6204</v>
      </c>
      <c r="G170" s="651" t="s">
        <v>5556</v>
      </c>
      <c r="H170" s="651" t="s">
        <v>5557</v>
      </c>
      <c r="I170" s="653">
        <v>380.88</v>
      </c>
      <c r="J170" s="653">
        <v>5</v>
      </c>
      <c r="K170" s="654">
        <v>1904.4</v>
      </c>
    </row>
    <row r="171" spans="1:11" ht="14.4" customHeight="1" x14ac:dyDescent="0.3">
      <c r="A171" s="649" t="s">
        <v>595</v>
      </c>
      <c r="B171" s="650" t="s">
        <v>3038</v>
      </c>
      <c r="C171" s="651" t="s">
        <v>606</v>
      </c>
      <c r="D171" s="652" t="s">
        <v>3040</v>
      </c>
      <c r="E171" s="651" t="s">
        <v>6203</v>
      </c>
      <c r="F171" s="652" t="s">
        <v>6204</v>
      </c>
      <c r="G171" s="651" t="s">
        <v>5558</v>
      </c>
      <c r="H171" s="651" t="s">
        <v>5559</v>
      </c>
      <c r="I171" s="653">
        <v>1490.21</v>
      </c>
      <c r="J171" s="653">
        <v>1</v>
      </c>
      <c r="K171" s="654">
        <v>1490.21</v>
      </c>
    </row>
    <row r="172" spans="1:11" ht="14.4" customHeight="1" x14ac:dyDescent="0.3">
      <c r="A172" s="649" t="s">
        <v>595</v>
      </c>
      <c r="B172" s="650" t="s">
        <v>3038</v>
      </c>
      <c r="C172" s="651" t="s">
        <v>606</v>
      </c>
      <c r="D172" s="652" t="s">
        <v>3040</v>
      </c>
      <c r="E172" s="651" t="s">
        <v>6203</v>
      </c>
      <c r="F172" s="652" t="s">
        <v>6204</v>
      </c>
      <c r="G172" s="651" t="s">
        <v>5560</v>
      </c>
      <c r="H172" s="651" t="s">
        <v>5561</v>
      </c>
      <c r="I172" s="653">
        <v>114.16</v>
      </c>
      <c r="J172" s="653">
        <v>10</v>
      </c>
      <c r="K172" s="654">
        <v>1141.6400000000001</v>
      </c>
    </row>
    <row r="173" spans="1:11" ht="14.4" customHeight="1" x14ac:dyDescent="0.3">
      <c r="A173" s="649" t="s">
        <v>595</v>
      </c>
      <c r="B173" s="650" t="s">
        <v>3038</v>
      </c>
      <c r="C173" s="651" t="s">
        <v>606</v>
      </c>
      <c r="D173" s="652" t="s">
        <v>3040</v>
      </c>
      <c r="E173" s="651" t="s">
        <v>6203</v>
      </c>
      <c r="F173" s="652" t="s">
        <v>6204</v>
      </c>
      <c r="G173" s="651" t="s">
        <v>5562</v>
      </c>
      <c r="H173" s="651" t="s">
        <v>5563</v>
      </c>
      <c r="I173" s="653">
        <v>8.6300000000000008</v>
      </c>
      <c r="J173" s="653">
        <v>100</v>
      </c>
      <c r="K173" s="654">
        <v>862.5</v>
      </c>
    </row>
    <row r="174" spans="1:11" ht="14.4" customHeight="1" x14ac:dyDescent="0.3">
      <c r="A174" s="649" t="s">
        <v>595</v>
      </c>
      <c r="B174" s="650" t="s">
        <v>3038</v>
      </c>
      <c r="C174" s="651" t="s">
        <v>606</v>
      </c>
      <c r="D174" s="652" t="s">
        <v>3040</v>
      </c>
      <c r="E174" s="651" t="s">
        <v>6203</v>
      </c>
      <c r="F174" s="652" t="s">
        <v>6204</v>
      </c>
      <c r="G174" s="651" t="s">
        <v>5564</v>
      </c>
      <c r="H174" s="651" t="s">
        <v>5565</v>
      </c>
      <c r="I174" s="653">
        <v>134.32</v>
      </c>
      <c r="J174" s="653">
        <v>10</v>
      </c>
      <c r="K174" s="654">
        <v>1343.2</v>
      </c>
    </row>
    <row r="175" spans="1:11" ht="14.4" customHeight="1" x14ac:dyDescent="0.3">
      <c r="A175" s="649" t="s">
        <v>595</v>
      </c>
      <c r="B175" s="650" t="s">
        <v>3038</v>
      </c>
      <c r="C175" s="651" t="s">
        <v>606</v>
      </c>
      <c r="D175" s="652" t="s">
        <v>3040</v>
      </c>
      <c r="E175" s="651" t="s">
        <v>6203</v>
      </c>
      <c r="F175" s="652" t="s">
        <v>6204</v>
      </c>
      <c r="G175" s="651" t="s">
        <v>5566</v>
      </c>
      <c r="H175" s="651" t="s">
        <v>5567</v>
      </c>
      <c r="I175" s="653">
        <v>85.14</v>
      </c>
      <c r="J175" s="653">
        <v>1</v>
      </c>
      <c r="K175" s="654">
        <v>85.14</v>
      </c>
    </row>
    <row r="176" spans="1:11" ht="14.4" customHeight="1" x14ac:dyDescent="0.3">
      <c r="A176" s="649" t="s">
        <v>595</v>
      </c>
      <c r="B176" s="650" t="s">
        <v>3038</v>
      </c>
      <c r="C176" s="651" t="s">
        <v>606</v>
      </c>
      <c r="D176" s="652" t="s">
        <v>3040</v>
      </c>
      <c r="E176" s="651" t="s">
        <v>6203</v>
      </c>
      <c r="F176" s="652" t="s">
        <v>6204</v>
      </c>
      <c r="G176" s="651" t="s">
        <v>5568</v>
      </c>
      <c r="H176" s="651" t="s">
        <v>5569</v>
      </c>
      <c r="I176" s="653">
        <v>1.01</v>
      </c>
      <c r="J176" s="653">
        <v>650</v>
      </c>
      <c r="K176" s="654">
        <v>653.32000000000005</v>
      </c>
    </row>
    <row r="177" spans="1:11" ht="14.4" customHeight="1" x14ac:dyDescent="0.3">
      <c r="A177" s="649" t="s">
        <v>595</v>
      </c>
      <c r="B177" s="650" t="s">
        <v>3038</v>
      </c>
      <c r="C177" s="651" t="s">
        <v>606</v>
      </c>
      <c r="D177" s="652" t="s">
        <v>3040</v>
      </c>
      <c r="E177" s="651" t="s">
        <v>6205</v>
      </c>
      <c r="F177" s="652" t="s">
        <v>6206</v>
      </c>
      <c r="G177" s="651" t="s">
        <v>5570</v>
      </c>
      <c r="H177" s="651" t="s">
        <v>5571</v>
      </c>
      <c r="I177" s="653">
        <v>43.22</v>
      </c>
      <c r="J177" s="653">
        <v>20</v>
      </c>
      <c r="K177" s="654">
        <v>864.42</v>
      </c>
    </row>
    <row r="178" spans="1:11" ht="14.4" customHeight="1" x14ac:dyDescent="0.3">
      <c r="A178" s="649" t="s">
        <v>595</v>
      </c>
      <c r="B178" s="650" t="s">
        <v>3038</v>
      </c>
      <c r="C178" s="651" t="s">
        <v>606</v>
      </c>
      <c r="D178" s="652" t="s">
        <v>3040</v>
      </c>
      <c r="E178" s="651" t="s">
        <v>6205</v>
      </c>
      <c r="F178" s="652" t="s">
        <v>6206</v>
      </c>
      <c r="G178" s="651" t="s">
        <v>5572</v>
      </c>
      <c r="H178" s="651" t="s">
        <v>5573</v>
      </c>
      <c r="I178" s="653">
        <v>37.51</v>
      </c>
      <c r="J178" s="653">
        <v>20</v>
      </c>
      <c r="K178" s="654">
        <v>750.2</v>
      </c>
    </row>
    <row r="179" spans="1:11" ht="14.4" customHeight="1" x14ac:dyDescent="0.3">
      <c r="A179" s="649" t="s">
        <v>595</v>
      </c>
      <c r="B179" s="650" t="s">
        <v>3038</v>
      </c>
      <c r="C179" s="651" t="s">
        <v>606</v>
      </c>
      <c r="D179" s="652" t="s">
        <v>3040</v>
      </c>
      <c r="E179" s="651" t="s">
        <v>6205</v>
      </c>
      <c r="F179" s="652" t="s">
        <v>6206</v>
      </c>
      <c r="G179" s="651" t="s">
        <v>5330</v>
      </c>
      <c r="H179" s="651" t="s">
        <v>5331</v>
      </c>
      <c r="I179" s="653">
        <v>3.2633333333333332</v>
      </c>
      <c r="J179" s="653">
        <v>70</v>
      </c>
      <c r="K179" s="654">
        <v>230.9</v>
      </c>
    </row>
    <row r="180" spans="1:11" ht="14.4" customHeight="1" x14ac:dyDescent="0.3">
      <c r="A180" s="649" t="s">
        <v>595</v>
      </c>
      <c r="B180" s="650" t="s">
        <v>3038</v>
      </c>
      <c r="C180" s="651" t="s">
        <v>606</v>
      </c>
      <c r="D180" s="652" t="s">
        <v>3040</v>
      </c>
      <c r="E180" s="651" t="s">
        <v>6205</v>
      </c>
      <c r="F180" s="652" t="s">
        <v>6206</v>
      </c>
      <c r="G180" s="651" t="s">
        <v>5332</v>
      </c>
      <c r="H180" s="651" t="s">
        <v>5333</v>
      </c>
      <c r="I180" s="653">
        <v>15.922857142857142</v>
      </c>
      <c r="J180" s="653">
        <v>400</v>
      </c>
      <c r="K180" s="654">
        <v>6369</v>
      </c>
    </row>
    <row r="181" spans="1:11" ht="14.4" customHeight="1" x14ac:dyDescent="0.3">
      <c r="A181" s="649" t="s">
        <v>595</v>
      </c>
      <c r="B181" s="650" t="s">
        <v>3038</v>
      </c>
      <c r="C181" s="651" t="s">
        <v>606</v>
      </c>
      <c r="D181" s="652" t="s">
        <v>3040</v>
      </c>
      <c r="E181" s="651" t="s">
        <v>6205</v>
      </c>
      <c r="F181" s="652" t="s">
        <v>6206</v>
      </c>
      <c r="G181" s="651" t="s">
        <v>5574</v>
      </c>
      <c r="H181" s="651" t="s">
        <v>5575</v>
      </c>
      <c r="I181" s="653">
        <v>2.75</v>
      </c>
      <c r="J181" s="653">
        <v>1000</v>
      </c>
      <c r="K181" s="654">
        <v>2750</v>
      </c>
    </row>
    <row r="182" spans="1:11" ht="14.4" customHeight="1" x14ac:dyDescent="0.3">
      <c r="A182" s="649" t="s">
        <v>595</v>
      </c>
      <c r="B182" s="650" t="s">
        <v>3038</v>
      </c>
      <c r="C182" s="651" t="s">
        <v>606</v>
      </c>
      <c r="D182" s="652" t="s">
        <v>3040</v>
      </c>
      <c r="E182" s="651" t="s">
        <v>6205</v>
      </c>
      <c r="F182" s="652" t="s">
        <v>6206</v>
      </c>
      <c r="G182" s="651" t="s">
        <v>5576</v>
      </c>
      <c r="H182" s="651" t="s">
        <v>5577</v>
      </c>
      <c r="I182" s="653">
        <v>7.4266666666666667</v>
      </c>
      <c r="J182" s="653">
        <v>150</v>
      </c>
      <c r="K182" s="654">
        <v>1114</v>
      </c>
    </row>
    <row r="183" spans="1:11" ht="14.4" customHeight="1" x14ac:dyDescent="0.3">
      <c r="A183" s="649" t="s">
        <v>595</v>
      </c>
      <c r="B183" s="650" t="s">
        <v>3038</v>
      </c>
      <c r="C183" s="651" t="s">
        <v>606</v>
      </c>
      <c r="D183" s="652" t="s">
        <v>3040</v>
      </c>
      <c r="E183" s="651" t="s">
        <v>6205</v>
      </c>
      <c r="F183" s="652" t="s">
        <v>6206</v>
      </c>
      <c r="G183" s="651" t="s">
        <v>5336</v>
      </c>
      <c r="H183" s="651" t="s">
        <v>5337</v>
      </c>
      <c r="I183" s="653">
        <v>0.97285714285714298</v>
      </c>
      <c r="J183" s="653">
        <v>7400</v>
      </c>
      <c r="K183" s="654">
        <v>7218</v>
      </c>
    </row>
    <row r="184" spans="1:11" ht="14.4" customHeight="1" x14ac:dyDescent="0.3">
      <c r="A184" s="649" t="s">
        <v>595</v>
      </c>
      <c r="B184" s="650" t="s">
        <v>3038</v>
      </c>
      <c r="C184" s="651" t="s">
        <v>606</v>
      </c>
      <c r="D184" s="652" t="s">
        <v>3040</v>
      </c>
      <c r="E184" s="651" t="s">
        <v>6205</v>
      </c>
      <c r="F184" s="652" t="s">
        <v>6206</v>
      </c>
      <c r="G184" s="651" t="s">
        <v>5338</v>
      </c>
      <c r="H184" s="651" t="s">
        <v>5339</v>
      </c>
      <c r="I184" s="653">
        <v>1.5099999999999998</v>
      </c>
      <c r="J184" s="653">
        <v>3200</v>
      </c>
      <c r="K184" s="654">
        <v>4792</v>
      </c>
    </row>
    <row r="185" spans="1:11" ht="14.4" customHeight="1" x14ac:dyDescent="0.3">
      <c r="A185" s="649" t="s">
        <v>595</v>
      </c>
      <c r="B185" s="650" t="s">
        <v>3038</v>
      </c>
      <c r="C185" s="651" t="s">
        <v>606</v>
      </c>
      <c r="D185" s="652" t="s">
        <v>3040</v>
      </c>
      <c r="E185" s="651" t="s">
        <v>6205</v>
      </c>
      <c r="F185" s="652" t="s">
        <v>6206</v>
      </c>
      <c r="G185" s="651" t="s">
        <v>5340</v>
      </c>
      <c r="H185" s="651" t="s">
        <v>5341</v>
      </c>
      <c r="I185" s="653">
        <v>0.44999999999999996</v>
      </c>
      <c r="J185" s="653">
        <v>500</v>
      </c>
      <c r="K185" s="654">
        <v>222</v>
      </c>
    </row>
    <row r="186" spans="1:11" ht="14.4" customHeight="1" x14ac:dyDescent="0.3">
      <c r="A186" s="649" t="s">
        <v>595</v>
      </c>
      <c r="B186" s="650" t="s">
        <v>3038</v>
      </c>
      <c r="C186" s="651" t="s">
        <v>606</v>
      </c>
      <c r="D186" s="652" t="s">
        <v>3040</v>
      </c>
      <c r="E186" s="651" t="s">
        <v>6205</v>
      </c>
      <c r="F186" s="652" t="s">
        <v>6206</v>
      </c>
      <c r="G186" s="651" t="s">
        <v>5342</v>
      </c>
      <c r="H186" s="651" t="s">
        <v>5343</v>
      </c>
      <c r="I186" s="653">
        <v>0.60428571428571431</v>
      </c>
      <c r="J186" s="653">
        <v>6600</v>
      </c>
      <c r="K186" s="654">
        <v>3978</v>
      </c>
    </row>
    <row r="187" spans="1:11" ht="14.4" customHeight="1" x14ac:dyDescent="0.3">
      <c r="A187" s="649" t="s">
        <v>595</v>
      </c>
      <c r="B187" s="650" t="s">
        <v>3038</v>
      </c>
      <c r="C187" s="651" t="s">
        <v>606</v>
      </c>
      <c r="D187" s="652" t="s">
        <v>3040</v>
      </c>
      <c r="E187" s="651" t="s">
        <v>6205</v>
      </c>
      <c r="F187" s="652" t="s">
        <v>6206</v>
      </c>
      <c r="G187" s="651" t="s">
        <v>5344</v>
      </c>
      <c r="H187" s="651" t="s">
        <v>5345</v>
      </c>
      <c r="I187" s="653">
        <v>3.13</v>
      </c>
      <c r="J187" s="653">
        <v>50</v>
      </c>
      <c r="K187" s="654">
        <v>156.5</v>
      </c>
    </row>
    <row r="188" spans="1:11" ht="14.4" customHeight="1" x14ac:dyDescent="0.3">
      <c r="A188" s="649" t="s">
        <v>595</v>
      </c>
      <c r="B188" s="650" t="s">
        <v>3038</v>
      </c>
      <c r="C188" s="651" t="s">
        <v>606</v>
      </c>
      <c r="D188" s="652" t="s">
        <v>3040</v>
      </c>
      <c r="E188" s="651" t="s">
        <v>6205</v>
      </c>
      <c r="F188" s="652" t="s">
        <v>6206</v>
      </c>
      <c r="G188" s="651" t="s">
        <v>5346</v>
      </c>
      <c r="H188" s="651" t="s">
        <v>5347</v>
      </c>
      <c r="I188" s="653">
        <v>6.29</v>
      </c>
      <c r="J188" s="653">
        <v>220</v>
      </c>
      <c r="K188" s="654">
        <v>1383.8</v>
      </c>
    </row>
    <row r="189" spans="1:11" ht="14.4" customHeight="1" x14ac:dyDescent="0.3">
      <c r="A189" s="649" t="s">
        <v>595</v>
      </c>
      <c r="B189" s="650" t="s">
        <v>3038</v>
      </c>
      <c r="C189" s="651" t="s">
        <v>606</v>
      </c>
      <c r="D189" s="652" t="s">
        <v>3040</v>
      </c>
      <c r="E189" s="651" t="s">
        <v>6205</v>
      </c>
      <c r="F189" s="652" t="s">
        <v>6206</v>
      </c>
      <c r="G189" s="651" t="s">
        <v>5578</v>
      </c>
      <c r="H189" s="651" t="s">
        <v>5579</v>
      </c>
      <c r="I189" s="653">
        <v>5.3233333333333333</v>
      </c>
      <c r="J189" s="653">
        <v>300</v>
      </c>
      <c r="K189" s="654">
        <v>1598</v>
      </c>
    </row>
    <row r="190" spans="1:11" ht="14.4" customHeight="1" x14ac:dyDescent="0.3">
      <c r="A190" s="649" t="s">
        <v>595</v>
      </c>
      <c r="B190" s="650" t="s">
        <v>3038</v>
      </c>
      <c r="C190" s="651" t="s">
        <v>606</v>
      </c>
      <c r="D190" s="652" t="s">
        <v>3040</v>
      </c>
      <c r="E190" s="651" t="s">
        <v>6205</v>
      </c>
      <c r="F190" s="652" t="s">
        <v>6206</v>
      </c>
      <c r="G190" s="651" t="s">
        <v>5348</v>
      </c>
      <c r="H190" s="651" t="s">
        <v>5349</v>
      </c>
      <c r="I190" s="653">
        <v>6.17</v>
      </c>
      <c r="J190" s="653">
        <v>10</v>
      </c>
      <c r="K190" s="654">
        <v>61.7</v>
      </c>
    </row>
    <row r="191" spans="1:11" ht="14.4" customHeight="1" x14ac:dyDescent="0.3">
      <c r="A191" s="649" t="s">
        <v>595</v>
      </c>
      <c r="B191" s="650" t="s">
        <v>3038</v>
      </c>
      <c r="C191" s="651" t="s">
        <v>606</v>
      </c>
      <c r="D191" s="652" t="s">
        <v>3040</v>
      </c>
      <c r="E191" s="651" t="s">
        <v>6205</v>
      </c>
      <c r="F191" s="652" t="s">
        <v>6206</v>
      </c>
      <c r="G191" s="651" t="s">
        <v>5348</v>
      </c>
      <c r="H191" s="651" t="s">
        <v>5350</v>
      </c>
      <c r="I191" s="653">
        <v>6.2150000000000007</v>
      </c>
      <c r="J191" s="653">
        <v>40</v>
      </c>
      <c r="K191" s="654">
        <v>248.6</v>
      </c>
    </row>
    <row r="192" spans="1:11" ht="14.4" customHeight="1" x14ac:dyDescent="0.3">
      <c r="A192" s="649" t="s">
        <v>595</v>
      </c>
      <c r="B192" s="650" t="s">
        <v>3038</v>
      </c>
      <c r="C192" s="651" t="s">
        <v>606</v>
      </c>
      <c r="D192" s="652" t="s">
        <v>3040</v>
      </c>
      <c r="E192" s="651" t="s">
        <v>6205</v>
      </c>
      <c r="F192" s="652" t="s">
        <v>6206</v>
      </c>
      <c r="G192" s="651" t="s">
        <v>5580</v>
      </c>
      <c r="H192" s="651" t="s">
        <v>5581</v>
      </c>
      <c r="I192" s="653">
        <v>15.04</v>
      </c>
      <c r="J192" s="653">
        <v>10</v>
      </c>
      <c r="K192" s="654">
        <v>150.4</v>
      </c>
    </row>
    <row r="193" spans="1:11" ht="14.4" customHeight="1" x14ac:dyDescent="0.3">
      <c r="A193" s="649" t="s">
        <v>595</v>
      </c>
      <c r="B193" s="650" t="s">
        <v>3038</v>
      </c>
      <c r="C193" s="651" t="s">
        <v>606</v>
      </c>
      <c r="D193" s="652" t="s">
        <v>3040</v>
      </c>
      <c r="E193" s="651" t="s">
        <v>6205</v>
      </c>
      <c r="F193" s="652" t="s">
        <v>6206</v>
      </c>
      <c r="G193" s="651" t="s">
        <v>5353</v>
      </c>
      <c r="H193" s="651" t="s">
        <v>5354</v>
      </c>
      <c r="I193" s="653">
        <v>5.57</v>
      </c>
      <c r="J193" s="653">
        <v>550</v>
      </c>
      <c r="K193" s="654">
        <v>3063.5</v>
      </c>
    </row>
    <row r="194" spans="1:11" ht="14.4" customHeight="1" x14ac:dyDescent="0.3">
      <c r="A194" s="649" t="s">
        <v>595</v>
      </c>
      <c r="B194" s="650" t="s">
        <v>3038</v>
      </c>
      <c r="C194" s="651" t="s">
        <v>606</v>
      </c>
      <c r="D194" s="652" t="s">
        <v>3040</v>
      </c>
      <c r="E194" s="651" t="s">
        <v>6205</v>
      </c>
      <c r="F194" s="652" t="s">
        <v>6206</v>
      </c>
      <c r="G194" s="651" t="s">
        <v>5582</v>
      </c>
      <c r="H194" s="651" t="s">
        <v>5583</v>
      </c>
      <c r="I194" s="653">
        <v>2.33</v>
      </c>
      <c r="J194" s="653">
        <v>200</v>
      </c>
      <c r="K194" s="654">
        <v>466</v>
      </c>
    </row>
    <row r="195" spans="1:11" ht="14.4" customHeight="1" x14ac:dyDescent="0.3">
      <c r="A195" s="649" t="s">
        <v>595</v>
      </c>
      <c r="B195" s="650" t="s">
        <v>3038</v>
      </c>
      <c r="C195" s="651" t="s">
        <v>606</v>
      </c>
      <c r="D195" s="652" t="s">
        <v>3040</v>
      </c>
      <c r="E195" s="651" t="s">
        <v>6205</v>
      </c>
      <c r="F195" s="652" t="s">
        <v>6206</v>
      </c>
      <c r="G195" s="651" t="s">
        <v>5584</v>
      </c>
      <c r="H195" s="651" t="s">
        <v>5585</v>
      </c>
      <c r="I195" s="653">
        <v>23.47</v>
      </c>
      <c r="J195" s="653">
        <v>30</v>
      </c>
      <c r="K195" s="654">
        <v>704.1</v>
      </c>
    </row>
    <row r="196" spans="1:11" ht="14.4" customHeight="1" x14ac:dyDescent="0.3">
      <c r="A196" s="649" t="s">
        <v>595</v>
      </c>
      <c r="B196" s="650" t="s">
        <v>3038</v>
      </c>
      <c r="C196" s="651" t="s">
        <v>606</v>
      </c>
      <c r="D196" s="652" t="s">
        <v>3040</v>
      </c>
      <c r="E196" s="651" t="s">
        <v>6205</v>
      </c>
      <c r="F196" s="652" t="s">
        <v>6206</v>
      </c>
      <c r="G196" s="651" t="s">
        <v>5359</v>
      </c>
      <c r="H196" s="651" t="s">
        <v>5360</v>
      </c>
      <c r="I196" s="653">
        <v>1.8414285714285714</v>
      </c>
      <c r="J196" s="653">
        <v>750</v>
      </c>
      <c r="K196" s="654">
        <v>1379</v>
      </c>
    </row>
    <row r="197" spans="1:11" ht="14.4" customHeight="1" x14ac:dyDescent="0.3">
      <c r="A197" s="649" t="s">
        <v>595</v>
      </c>
      <c r="B197" s="650" t="s">
        <v>3038</v>
      </c>
      <c r="C197" s="651" t="s">
        <v>606</v>
      </c>
      <c r="D197" s="652" t="s">
        <v>3040</v>
      </c>
      <c r="E197" s="651" t="s">
        <v>6205</v>
      </c>
      <c r="F197" s="652" t="s">
        <v>6206</v>
      </c>
      <c r="G197" s="651" t="s">
        <v>5361</v>
      </c>
      <c r="H197" s="651" t="s">
        <v>5362</v>
      </c>
      <c r="I197" s="653">
        <v>1.7933333333333332</v>
      </c>
      <c r="J197" s="653">
        <v>150</v>
      </c>
      <c r="K197" s="654">
        <v>269</v>
      </c>
    </row>
    <row r="198" spans="1:11" ht="14.4" customHeight="1" x14ac:dyDescent="0.3">
      <c r="A198" s="649" t="s">
        <v>595</v>
      </c>
      <c r="B198" s="650" t="s">
        <v>3038</v>
      </c>
      <c r="C198" s="651" t="s">
        <v>606</v>
      </c>
      <c r="D198" s="652" t="s">
        <v>3040</v>
      </c>
      <c r="E198" s="651" t="s">
        <v>6205</v>
      </c>
      <c r="F198" s="652" t="s">
        <v>6206</v>
      </c>
      <c r="G198" s="651" t="s">
        <v>5363</v>
      </c>
      <c r="H198" s="651" t="s">
        <v>5364</v>
      </c>
      <c r="I198" s="653">
        <v>2.9049999999999998</v>
      </c>
      <c r="J198" s="653">
        <v>250</v>
      </c>
      <c r="K198" s="654">
        <v>730.5</v>
      </c>
    </row>
    <row r="199" spans="1:11" ht="14.4" customHeight="1" x14ac:dyDescent="0.3">
      <c r="A199" s="649" t="s">
        <v>595</v>
      </c>
      <c r="B199" s="650" t="s">
        <v>3038</v>
      </c>
      <c r="C199" s="651" t="s">
        <v>606</v>
      </c>
      <c r="D199" s="652" t="s">
        <v>3040</v>
      </c>
      <c r="E199" s="651" t="s">
        <v>6205</v>
      </c>
      <c r="F199" s="652" t="s">
        <v>6206</v>
      </c>
      <c r="G199" s="651" t="s">
        <v>5365</v>
      </c>
      <c r="H199" s="651" t="s">
        <v>5366</v>
      </c>
      <c r="I199" s="653">
        <v>0.01</v>
      </c>
      <c r="J199" s="653">
        <v>950</v>
      </c>
      <c r="K199" s="654">
        <v>9.5</v>
      </c>
    </row>
    <row r="200" spans="1:11" ht="14.4" customHeight="1" x14ac:dyDescent="0.3">
      <c r="A200" s="649" t="s">
        <v>595</v>
      </c>
      <c r="B200" s="650" t="s">
        <v>3038</v>
      </c>
      <c r="C200" s="651" t="s">
        <v>606</v>
      </c>
      <c r="D200" s="652" t="s">
        <v>3040</v>
      </c>
      <c r="E200" s="651" t="s">
        <v>6205</v>
      </c>
      <c r="F200" s="652" t="s">
        <v>6206</v>
      </c>
      <c r="G200" s="651" t="s">
        <v>5367</v>
      </c>
      <c r="H200" s="651" t="s">
        <v>5368</v>
      </c>
      <c r="I200" s="653">
        <v>2.0533333333333332</v>
      </c>
      <c r="J200" s="653">
        <v>300</v>
      </c>
      <c r="K200" s="654">
        <v>616</v>
      </c>
    </row>
    <row r="201" spans="1:11" ht="14.4" customHeight="1" x14ac:dyDescent="0.3">
      <c r="A201" s="649" t="s">
        <v>595</v>
      </c>
      <c r="B201" s="650" t="s">
        <v>3038</v>
      </c>
      <c r="C201" s="651" t="s">
        <v>606</v>
      </c>
      <c r="D201" s="652" t="s">
        <v>3040</v>
      </c>
      <c r="E201" s="651" t="s">
        <v>6205</v>
      </c>
      <c r="F201" s="652" t="s">
        <v>6206</v>
      </c>
      <c r="G201" s="651" t="s">
        <v>5586</v>
      </c>
      <c r="H201" s="651" t="s">
        <v>5587</v>
      </c>
      <c r="I201" s="653">
        <v>2.85</v>
      </c>
      <c r="J201" s="653">
        <v>100</v>
      </c>
      <c r="K201" s="654">
        <v>285</v>
      </c>
    </row>
    <row r="202" spans="1:11" ht="14.4" customHeight="1" x14ac:dyDescent="0.3">
      <c r="A202" s="649" t="s">
        <v>595</v>
      </c>
      <c r="B202" s="650" t="s">
        <v>3038</v>
      </c>
      <c r="C202" s="651" t="s">
        <v>606</v>
      </c>
      <c r="D202" s="652" t="s">
        <v>3040</v>
      </c>
      <c r="E202" s="651" t="s">
        <v>6205</v>
      </c>
      <c r="F202" s="652" t="s">
        <v>6206</v>
      </c>
      <c r="G202" s="651" t="s">
        <v>5369</v>
      </c>
      <c r="H202" s="651" t="s">
        <v>5370</v>
      </c>
      <c r="I202" s="653">
        <v>2.0666666666666664</v>
      </c>
      <c r="J202" s="653">
        <v>150</v>
      </c>
      <c r="K202" s="654">
        <v>310</v>
      </c>
    </row>
    <row r="203" spans="1:11" ht="14.4" customHeight="1" x14ac:dyDescent="0.3">
      <c r="A203" s="649" t="s">
        <v>595</v>
      </c>
      <c r="B203" s="650" t="s">
        <v>3038</v>
      </c>
      <c r="C203" s="651" t="s">
        <v>606</v>
      </c>
      <c r="D203" s="652" t="s">
        <v>3040</v>
      </c>
      <c r="E203" s="651" t="s">
        <v>6205</v>
      </c>
      <c r="F203" s="652" t="s">
        <v>6206</v>
      </c>
      <c r="G203" s="651" t="s">
        <v>5371</v>
      </c>
      <c r="H203" s="651" t="s">
        <v>5372</v>
      </c>
      <c r="I203" s="653">
        <v>2.41</v>
      </c>
      <c r="J203" s="653">
        <v>250</v>
      </c>
      <c r="K203" s="654">
        <v>602.5</v>
      </c>
    </row>
    <row r="204" spans="1:11" ht="14.4" customHeight="1" x14ac:dyDescent="0.3">
      <c r="A204" s="649" t="s">
        <v>595</v>
      </c>
      <c r="B204" s="650" t="s">
        <v>3038</v>
      </c>
      <c r="C204" s="651" t="s">
        <v>606</v>
      </c>
      <c r="D204" s="652" t="s">
        <v>3040</v>
      </c>
      <c r="E204" s="651" t="s">
        <v>6205</v>
      </c>
      <c r="F204" s="652" t="s">
        <v>6206</v>
      </c>
      <c r="G204" s="651" t="s">
        <v>5375</v>
      </c>
      <c r="H204" s="651" t="s">
        <v>5376</v>
      </c>
      <c r="I204" s="653">
        <v>2.177142857142857</v>
      </c>
      <c r="J204" s="653">
        <v>2100</v>
      </c>
      <c r="K204" s="654">
        <v>4568</v>
      </c>
    </row>
    <row r="205" spans="1:11" ht="14.4" customHeight="1" x14ac:dyDescent="0.3">
      <c r="A205" s="649" t="s">
        <v>595</v>
      </c>
      <c r="B205" s="650" t="s">
        <v>3038</v>
      </c>
      <c r="C205" s="651" t="s">
        <v>606</v>
      </c>
      <c r="D205" s="652" t="s">
        <v>3040</v>
      </c>
      <c r="E205" s="651" t="s">
        <v>6205</v>
      </c>
      <c r="F205" s="652" t="s">
        <v>6206</v>
      </c>
      <c r="G205" s="651" t="s">
        <v>5588</v>
      </c>
      <c r="H205" s="651" t="s">
        <v>5589</v>
      </c>
      <c r="I205" s="653">
        <v>2.85</v>
      </c>
      <c r="J205" s="653">
        <v>10</v>
      </c>
      <c r="K205" s="654">
        <v>28.5</v>
      </c>
    </row>
    <row r="206" spans="1:11" ht="14.4" customHeight="1" x14ac:dyDescent="0.3">
      <c r="A206" s="649" t="s">
        <v>595</v>
      </c>
      <c r="B206" s="650" t="s">
        <v>3038</v>
      </c>
      <c r="C206" s="651" t="s">
        <v>606</v>
      </c>
      <c r="D206" s="652" t="s">
        <v>3040</v>
      </c>
      <c r="E206" s="651" t="s">
        <v>6205</v>
      </c>
      <c r="F206" s="652" t="s">
        <v>6206</v>
      </c>
      <c r="G206" s="651" t="s">
        <v>5590</v>
      </c>
      <c r="H206" s="651" t="s">
        <v>5591</v>
      </c>
      <c r="I206" s="653">
        <v>9.5</v>
      </c>
      <c r="J206" s="653">
        <v>1</v>
      </c>
      <c r="K206" s="654">
        <v>9.5</v>
      </c>
    </row>
    <row r="207" spans="1:11" ht="14.4" customHeight="1" x14ac:dyDescent="0.3">
      <c r="A207" s="649" t="s">
        <v>595</v>
      </c>
      <c r="B207" s="650" t="s">
        <v>3038</v>
      </c>
      <c r="C207" s="651" t="s">
        <v>606</v>
      </c>
      <c r="D207" s="652" t="s">
        <v>3040</v>
      </c>
      <c r="E207" s="651" t="s">
        <v>6205</v>
      </c>
      <c r="F207" s="652" t="s">
        <v>6206</v>
      </c>
      <c r="G207" s="651" t="s">
        <v>5592</v>
      </c>
      <c r="H207" s="651" t="s">
        <v>5593</v>
      </c>
      <c r="I207" s="653">
        <v>149.6</v>
      </c>
      <c r="J207" s="653">
        <v>5</v>
      </c>
      <c r="K207" s="654">
        <v>748</v>
      </c>
    </row>
    <row r="208" spans="1:11" ht="14.4" customHeight="1" x14ac:dyDescent="0.3">
      <c r="A208" s="649" t="s">
        <v>595</v>
      </c>
      <c r="B208" s="650" t="s">
        <v>3038</v>
      </c>
      <c r="C208" s="651" t="s">
        <v>606</v>
      </c>
      <c r="D208" s="652" t="s">
        <v>3040</v>
      </c>
      <c r="E208" s="651" t="s">
        <v>6205</v>
      </c>
      <c r="F208" s="652" t="s">
        <v>6206</v>
      </c>
      <c r="G208" s="651" t="s">
        <v>5381</v>
      </c>
      <c r="H208" s="651" t="s">
        <v>5382</v>
      </c>
      <c r="I208" s="653">
        <v>2.0566666666666666</v>
      </c>
      <c r="J208" s="653">
        <v>170</v>
      </c>
      <c r="K208" s="654">
        <v>349.8</v>
      </c>
    </row>
    <row r="209" spans="1:11" ht="14.4" customHeight="1" x14ac:dyDescent="0.3">
      <c r="A209" s="649" t="s">
        <v>595</v>
      </c>
      <c r="B209" s="650" t="s">
        <v>3038</v>
      </c>
      <c r="C209" s="651" t="s">
        <v>606</v>
      </c>
      <c r="D209" s="652" t="s">
        <v>3040</v>
      </c>
      <c r="E209" s="651" t="s">
        <v>6205</v>
      </c>
      <c r="F209" s="652" t="s">
        <v>6206</v>
      </c>
      <c r="G209" s="651" t="s">
        <v>5594</v>
      </c>
      <c r="H209" s="651" t="s">
        <v>5595</v>
      </c>
      <c r="I209" s="653">
        <v>5.13</v>
      </c>
      <c r="J209" s="653">
        <v>680</v>
      </c>
      <c r="K209" s="654">
        <v>3488.3999999999996</v>
      </c>
    </row>
    <row r="210" spans="1:11" ht="14.4" customHeight="1" x14ac:dyDescent="0.3">
      <c r="A210" s="649" t="s">
        <v>595</v>
      </c>
      <c r="B210" s="650" t="s">
        <v>3038</v>
      </c>
      <c r="C210" s="651" t="s">
        <v>606</v>
      </c>
      <c r="D210" s="652" t="s">
        <v>3040</v>
      </c>
      <c r="E210" s="651" t="s">
        <v>6205</v>
      </c>
      <c r="F210" s="652" t="s">
        <v>6206</v>
      </c>
      <c r="G210" s="651" t="s">
        <v>5383</v>
      </c>
      <c r="H210" s="651" t="s">
        <v>5384</v>
      </c>
      <c r="I210" s="653">
        <v>7.95</v>
      </c>
      <c r="J210" s="653">
        <v>160</v>
      </c>
      <c r="K210" s="654">
        <v>1272</v>
      </c>
    </row>
    <row r="211" spans="1:11" ht="14.4" customHeight="1" x14ac:dyDescent="0.3">
      <c r="A211" s="649" t="s">
        <v>595</v>
      </c>
      <c r="B211" s="650" t="s">
        <v>3038</v>
      </c>
      <c r="C211" s="651" t="s">
        <v>606</v>
      </c>
      <c r="D211" s="652" t="s">
        <v>3040</v>
      </c>
      <c r="E211" s="651" t="s">
        <v>6205</v>
      </c>
      <c r="F211" s="652" t="s">
        <v>6206</v>
      </c>
      <c r="G211" s="651" t="s">
        <v>5596</v>
      </c>
      <c r="H211" s="651" t="s">
        <v>5597</v>
      </c>
      <c r="I211" s="653">
        <v>37.15</v>
      </c>
      <c r="J211" s="653">
        <v>60</v>
      </c>
      <c r="K211" s="654">
        <v>2228.8200000000002</v>
      </c>
    </row>
    <row r="212" spans="1:11" ht="14.4" customHeight="1" x14ac:dyDescent="0.3">
      <c r="A212" s="649" t="s">
        <v>595</v>
      </c>
      <c r="B212" s="650" t="s">
        <v>3038</v>
      </c>
      <c r="C212" s="651" t="s">
        <v>606</v>
      </c>
      <c r="D212" s="652" t="s">
        <v>3040</v>
      </c>
      <c r="E212" s="651" t="s">
        <v>6205</v>
      </c>
      <c r="F212" s="652" t="s">
        <v>6206</v>
      </c>
      <c r="G212" s="651" t="s">
        <v>5598</v>
      </c>
      <c r="H212" s="651" t="s">
        <v>5599</v>
      </c>
      <c r="I212" s="653">
        <v>126.72</v>
      </c>
      <c r="J212" s="653">
        <v>1</v>
      </c>
      <c r="K212" s="654">
        <v>126.72</v>
      </c>
    </row>
    <row r="213" spans="1:11" ht="14.4" customHeight="1" x14ac:dyDescent="0.3">
      <c r="A213" s="649" t="s">
        <v>595</v>
      </c>
      <c r="B213" s="650" t="s">
        <v>3038</v>
      </c>
      <c r="C213" s="651" t="s">
        <v>606</v>
      </c>
      <c r="D213" s="652" t="s">
        <v>3040</v>
      </c>
      <c r="E213" s="651" t="s">
        <v>6205</v>
      </c>
      <c r="F213" s="652" t="s">
        <v>6206</v>
      </c>
      <c r="G213" s="651" t="s">
        <v>5600</v>
      </c>
      <c r="H213" s="651" t="s">
        <v>5601</v>
      </c>
      <c r="I213" s="653">
        <v>23.15</v>
      </c>
      <c r="J213" s="653">
        <v>50</v>
      </c>
      <c r="K213" s="654">
        <v>1157.5</v>
      </c>
    </row>
    <row r="214" spans="1:11" ht="14.4" customHeight="1" x14ac:dyDescent="0.3">
      <c r="A214" s="649" t="s">
        <v>595</v>
      </c>
      <c r="B214" s="650" t="s">
        <v>3038</v>
      </c>
      <c r="C214" s="651" t="s">
        <v>606</v>
      </c>
      <c r="D214" s="652" t="s">
        <v>3040</v>
      </c>
      <c r="E214" s="651" t="s">
        <v>6205</v>
      </c>
      <c r="F214" s="652" t="s">
        <v>6206</v>
      </c>
      <c r="G214" s="651" t="s">
        <v>5387</v>
      </c>
      <c r="H214" s="651" t="s">
        <v>5388</v>
      </c>
      <c r="I214" s="653">
        <v>17.98</v>
      </c>
      <c r="J214" s="653">
        <v>150</v>
      </c>
      <c r="K214" s="654">
        <v>2697</v>
      </c>
    </row>
    <row r="215" spans="1:11" ht="14.4" customHeight="1" x14ac:dyDescent="0.3">
      <c r="A215" s="649" t="s">
        <v>595</v>
      </c>
      <c r="B215" s="650" t="s">
        <v>3038</v>
      </c>
      <c r="C215" s="651" t="s">
        <v>606</v>
      </c>
      <c r="D215" s="652" t="s">
        <v>3040</v>
      </c>
      <c r="E215" s="651" t="s">
        <v>6205</v>
      </c>
      <c r="F215" s="652" t="s">
        <v>6206</v>
      </c>
      <c r="G215" s="651" t="s">
        <v>5389</v>
      </c>
      <c r="H215" s="651" t="s">
        <v>5390</v>
      </c>
      <c r="I215" s="653">
        <v>17.98</v>
      </c>
      <c r="J215" s="653">
        <v>330</v>
      </c>
      <c r="K215" s="654">
        <v>5933.4</v>
      </c>
    </row>
    <row r="216" spans="1:11" ht="14.4" customHeight="1" x14ac:dyDescent="0.3">
      <c r="A216" s="649" t="s">
        <v>595</v>
      </c>
      <c r="B216" s="650" t="s">
        <v>3038</v>
      </c>
      <c r="C216" s="651" t="s">
        <v>606</v>
      </c>
      <c r="D216" s="652" t="s">
        <v>3040</v>
      </c>
      <c r="E216" s="651" t="s">
        <v>6205</v>
      </c>
      <c r="F216" s="652" t="s">
        <v>6206</v>
      </c>
      <c r="G216" s="651" t="s">
        <v>5602</v>
      </c>
      <c r="H216" s="651" t="s">
        <v>5603</v>
      </c>
      <c r="I216" s="653">
        <v>1.68</v>
      </c>
      <c r="J216" s="653">
        <v>7</v>
      </c>
      <c r="K216" s="654">
        <v>11.76</v>
      </c>
    </row>
    <row r="217" spans="1:11" ht="14.4" customHeight="1" x14ac:dyDescent="0.3">
      <c r="A217" s="649" t="s">
        <v>595</v>
      </c>
      <c r="B217" s="650" t="s">
        <v>3038</v>
      </c>
      <c r="C217" s="651" t="s">
        <v>606</v>
      </c>
      <c r="D217" s="652" t="s">
        <v>3040</v>
      </c>
      <c r="E217" s="651" t="s">
        <v>6205</v>
      </c>
      <c r="F217" s="652" t="s">
        <v>6206</v>
      </c>
      <c r="G217" s="651" t="s">
        <v>5604</v>
      </c>
      <c r="H217" s="651" t="s">
        <v>5605</v>
      </c>
      <c r="I217" s="653">
        <v>15.01</v>
      </c>
      <c r="J217" s="653">
        <v>10</v>
      </c>
      <c r="K217" s="654">
        <v>150.1</v>
      </c>
    </row>
    <row r="218" spans="1:11" ht="14.4" customHeight="1" x14ac:dyDescent="0.3">
      <c r="A218" s="649" t="s">
        <v>595</v>
      </c>
      <c r="B218" s="650" t="s">
        <v>3038</v>
      </c>
      <c r="C218" s="651" t="s">
        <v>606</v>
      </c>
      <c r="D218" s="652" t="s">
        <v>3040</v>
      </c>
      <c r="E218" s="651" t="s">
        <v>6205</v>
      </c>
      <c r="F218" s="652" t="s">
        <v>6206</v>
      </c>
      <c r="G218" s="651" t="s">
        <v>5391</v>
      </c>
      <c r="H218" s="651" t="s">
        <v>5392</v>
      </c>
      <c r="I218" s="653">
        <v>12.103999999999999</v>
      </c>
      <c r="J218" s="653">
        <v>55</v>
      </c>
      <c r="K218" s="654">
        <v>665.75</v>
      </c>
    </row>
    <row r="219" spans="1:11" ht="14.4" customHeight="1" x14ac:dyDescent="0.3">
      <c r="A219" s="649" t="s">
        <v>595</v>
      </c>
      <c r="B219" s="650" t="s">
        <v>3038</v>
      </c>
      <c r="C219" s="651" t="s">
        <v>606</v>
      </c>
      <c r="D219" s="652" t="s">
        <v>3040</v>
      </c>
      <c r="E219" s="651" t="s">
        <v>6205</v>
      </c>
      <c r="F219" s="652" t="s">
        <v>6206</v>
      </c>
      <c r="G219" s="651" t="s">
        <v>5606</v>
      </c>
      <c r="H219" s="651" t="s">
        <v>5607</v>
      </c>
      <c r="I219" s="653">
        <v>456.5</v>
      </c>
      <c r="J219" s="653">
        <v>1</v>
      </c>
      <c r="K219" s="654">
        <v>456.5</v>
      </c>
    </row>
    <row r="220" spans="1:11" ht="14.4" customHeight="1" x14ac:dyDescent="0.3">
      <c r="A220" s="649" t="s">
        <v>595</v>
      </c>
      <c r="B220" s="650" t="s">
        <v>3038</v>
      </c>
      <c r="C220" s="651" t="s">
        <v>606</v>
      </c>
      <c r="D220" s="652" t="s">
        <v>3040</v>
      </c>
      <c r="E220" s="651" t="s">
        <v>6205</v>
      </c>
      <c r="F220" s="652" t="s">
        <v>6206</v>
      </c>
      <c r="G220" s="651" t="s">
        <v>5393</v>
      </c>
      <c r="H220" s="651" t="s">
        <v>5608</v>
      </c>
      <c r="I220" s="653">
        <v>2.875</v>
      </c>
      <c r="J220" s="653">
        <v>100</v>
      </c>
      <c r="K220" s="654">
        <v>287.5</v>
      </c>
    </row>
    <row r="221" spans="1:11" ht="14.4" customHeight="1" x14ac:dyDescent="0.3">
      <c r="A221" s="649" t="s">
        <v>595</v>
      </c>
      <c r="B221" s="650" t="s">
        <v>3038</v>
      </c>
      <c r="C221" s="651" t="s">
        <v>606</v>
      </c>
      <c r="D221" s="652" t="s">
        <v>3040</v>
      </c>
      <c r="E221" s="651" t="s">
        <v>6205</v>
      </c>
      <c r="F221" s="652" t="s">
        <v>6206</v>
      </c>
      <c r="G221" s="651" t="s">
        <v>5393</v>
      </c>
      <c r="H221" s="651" t="s">
        <v>5394</v>
      </c>
      <c r="I221" s="653">
        <v>2.94</v>
      </c>
      <c r="J221" s="653">
        <v>100</v>
      </c>
      <c r="K221" s="654">
        <v>294</v>
      </c>
    </row>
    <row r="222" spans="1:11" ht="14.4" customHeight="1" x14ac:dyDescent="0.3">
      <c r="A222" s="649" t="s">
        <v>595</v>
      </c>
      <c r="B222" s="650" t="s">
        <v>3038</v>
      </c>
      <c r="C222" s="651" t="s">
        <v>606</v>
      </c>
      <c r="D222" s="652" t="s">
        <v>3040</v>
      </c>
      <c r="E222" s="651" t="s">
        <v>6205</v>
      </c>
      <c r="F222" s="652" t="s">
        <v>6206</v>
      </c>
      <c r="G222" s="651" t="s">
        <v>5609</v>
      </c>
      <c r="H222" s="651" t="s">
        <v>5610</v>
      </c>
      <c r="I222" s="653">
        <v>44.54</v>
      </c>
      <c r="J222" s="653">
        <v>60</v>
      </c>
      <c r="K222" s="654">
        <v>2672.2799999999997</v>
      </c>
    </row>
    <row r="223" spans="1:11" ht="14.4" customHeight="1" x14ac:dyDescent="0.3">
      <c r="A223" s="649" t="s">
        <v>595</v>
      </c>
      <c r="B223" s="650" t="s">
        <v>3038</v>
      </c>
      <c r="C223" s="651" t="s">
        <v>606</v>
      </c>
      <c r="D223" s="652" t="s">
        <v>3040</v>
      </c>
      <c r="E223" s="651" t="s">
        <v>6205</v>
      </c>
      <c r="F223" s="652" t="s">
        <v>6206</v>
      </c>
      <c r="G223" s="651" t="s">
        <v>5398</v>
      </c>
      <c r="H223" s="651" t="s">
        <v>5399</v>
      </c>
      <c r="I223" s="653">
        <v>5.21</v>
      </c>
      <c r="J223" s="653">
        <v>50</v>
      </c>
      <c r="K223" s="654">
        <v>260.5</v>
      </c>
    </row>
    <row r="224" spans="1:11" ht="14.4" customHeight="1" x14ac:dyDescent="0.3">
      <c r="A224" s="649" t="s">
        <v>595</v>
      </c>
      <c r="B224" s="650" t="s">
        <v>3038</v>
      </c>
      <c r="C224" s="651" t="s">
        <v>606</v>
      </c>
      <c r="D224" s="652" t="s">
        <v>3040</v>
      </c>
      <c r="E224" s="651" t="s">
        <v>6205</v>
      </c>
      <c r="F224" s="652" t="s">
        <v>6206</v>
      </c>
      <c r="G224" s="651" t="s">
        <v>5400</v>
      </c>
      <c r="H224" s="651" t="s">
        <v>5401</v>
      </c>
      <c r="I224" s="653">
        <v>13.199999999999998</v>
      </c>
      <c r="J224" s="653">
        <v>50</v>
      </c>
      <c r="K224" s="654">
        <v>660</v>
      </c>
    </row>
    <row r="225" spans="1:11" ht="14.4" customHeight="1" x14ac:dyDescent="0.3">
      <c r="A225" s="649" t="s">
        <v>595</v>
      </c>
      <c r="B225" s="650" t="s">
        <v>3038</v>
      </c>
      <c r="C225" s="651" t="s">
        <v>606</v>
      </c>
      <c r="D225" s="652" t="s">
        <v>3040</v>
      </c>
      <c r="E225" s="651" t="s">
        <v>6205</v>
      </c>
      <c r="F225" s="652" t="s">
        <v>6206</v>
      </c>
      <c r="G225" s="651" t="s">
        <v>5402</v>
      </c>
      <c r="H225" s="651" t="s">
        <v>5403</v>
      </c>
      <c r="I225" s="653">
        <v>13.20142857142857</v>
      </c>
      <c r="J225" s="653">
        <v>180</v>
      </c>
      <c r="K225" s="654">
        <v>2376.4</v>
      </c>
    </row>
    <row r="226" spans="1:11" ht="14.4" customHeight="1" x14ac:dyDescent="0.3">
      <c r="A226" s="649" t="s">
        <v>595</v>
      </c>
      <c r="B226" s="650" t="s">
        <v>3038</v>
      </c>
      <c r="C226" s="651" t="s">
        <v>606</v>
      </c>
      <c r="D226" s="652" t="s">
        <v>3040</v>
      </c>
      <c r="E226" s="651" t="s">
        <v>6205</v>
      </c>
      <c r="F226" s="652" t="s">
        <v>6206</v>
      </c>
      <c r="G226" s="651" t="s">
        <v>5611</v>
      </c>
      <c r="H226" s="651" t="s">
        <v>5612</v>
      </c>
      <c r="I226" s="653">
        <v>13.2</v>
      </c>
      <c r="J226" s="653">
        <v>10</v>
      </c>
      <c r="K226" s="654">
        <v>132</v>
      </c>
    </row>
    <row r="227" spans="1:11" ht="14.4" customHeight="1" x14ac:dyDescent="0.3">
      <c r="A227" s="649" t="s">
        <v>595</v>
      </c>
      <c r="B227" s="650" t="s">
        <v>3038</v>
      </c>
      <c r="C227" s="651" t="s">
        <v>606</v>
      </c>
      <c r="D227" s="652" t="s">
        <v>3040</v>
      </c>
      <c r="E227" s="651" t="s">
        <v>6205</v>
      </c>
      <c r="F227" s="652" t="s">
        <v>6206</v>
      </c>
      <c r="G227" s="651" t="s">
        <v>5404</v>
      </c>
      <c r="H227" s="651" t="s">
        <v>5405</v>
      </c>
      <c r="I227" s="653">
        <v>1.5557142857142858</v>
      </c>
      <c r="J227" s="653">
        <v>525</v>
      </c>
      <c r="K227" s="654">
        <v>816.75</v>
      </c>
    </row>
    <row r="228" spans="1:11" ht="14.4" customHeight="1" x14ac:dyDescent="0.3">
      <c r="A228" s="649" t="s">
        <v>595</v>
      </c>
      <c r="B228" s="650" t="s">
        <v>3038</v>
      </c>
      <c r="C228" s="651" t="s">
        <v>606</v>
      </c>
      <c r="D228" s="652" t="s">
        <v>3040</v>
      </c>
      <c r="E228" s="651" t="s">
        <v>6205</v>
      </c>
      <c r="F228" s="652" t="s">
        <v>6206</v>
      </c>
      <c r="G228" s="651" t="s">
        <v>5406</v>
      </c>
      <c r="H228" s="651" t="s">
        <v>5407</v>
      </c>
      <c r="I228" s="653">
        <v>21.24</v>
      </c>
      <c r="J228" s="653">
        <v>100</v>
      </c>
      <c r="K228" s="654">
        <v>2124</v>
      </c>
    </row>
    <row r="229" spans="1:11" ht="14.4" customHeight="1" x14ac:dyDescent="0.3">
      <c r="A229" s="649" t="s">
        <v>595</v>
      </c>
      <c r="B229" s="650" t="s">
        <v>3038</v>
      </c>
      <c r="C229" s="651" t="s">
        <v>606</v>
      </c>
      <c r="D229" s="652" t="s">
        <v>3040</v>
      </c>
      <c r="E229" s="651" t="s">
        <v>6205</v>
      </c>
      <c r="F229" s="652" t="s">
        <v>6206</v>
      </c>
      <c r="G229" s="651" t="s">
        <v>5408</v>
      </c>
      <c r="H229" s="651" t="s">
        <v>5409</v>
      </c>
      <c r="I229" s="653">
        <v>21.23</v>
      </c>
      <c r="J229" s="653">
        <v>50</v>
      </c>
      <c r="K229" s="654">
        <v>1061.5</v>
      </c>
    </row>
    <row r="230" spans="1:11" ht="14.4" customHeight="1" x14ac:dyDescent="0.3">
      <c r="A230" s="649" t="s">
        <v>595</v>
      </c>
      <c r="B230" s="650" t="s">
        <v>3038</v>
      </c>
      <c r="C230" s="651" t="s">
        <v>606</v>
      </c>
      <c r="D230" s="652" t="s">
        <v>3040</v>
      </c>
      <c r="E230" s="651" t="s">
        <v>6205</v>
      </c>
      <c r="F230" s="652" t="s">
        <v>6206</v>
      </c>
      <c r="G230" s="651" t="s">
        <v>5410</v>
      </c>
      <c r="H230" s="651" t="s">
        <v>5411</v>
      </c>
      <c r="I230" s="653">
        <v>10.203999999999999</v>
      </c>
      <c r="J230" s="653">
        <v>50</v>
      </c>
      <c r="K230" s="654">
        <v>510.2</v>
      </c>
    </row>
    <row r="231" spans="1:11" ht="14.4" customHeight="1" x14ac:dyDescent="0.3">
      <c r="A231" s="649" t="s">
        <v>595</v>
      </c>
      <c r="B231" s="650" t="s">
        <v>3038</v>
      </c>
      <c r="C231" s="651" t="s">
        <v>606</v>
      </c>
      <c r="D231" s="652" t="s">
        <v>3040</v>
      </c>
      <c r="E231" s="651" t="s">
        <v>6205</v>
      </c>
      <c r="F231" s="652" t="s">
        <v>6206</v>
      </c>
      <c r="G231" s="651" t="s">
        <v>5412</v>
      </c>
      <c r="H231" s="651" t="s">
        <v>5413</v>
      </c>
      <c r="I231" s="653">
        <v>6.6533333333333333</v>
      </c>
      <c r="J231" s="653">
        <v>17</v>
      </c>
      <c r="K231" s="654">
        <v>113.11000000000001</v>
      </c>
    </row>
    <row r="232" spans="1:11" ht="14.4" customHeight="1" x14ac:dyDescent="0.3">
      <c r="A232" s="649" t="s">
        <v>595</v>
      </c>
      <c r="B232" s="650" t="s">
        <v>3038</v>
      </c>
      <c r="C232" s="651" t="s">
        <v>606</v>
      </c>
      <c r="D232" s="652" t="s">
        <v>3040</v>
      </c>
      <c r="E232" s="651" t="s">
        <v>6205</v>
      </c>
      <c r="F232" s="652" t="s">
        <v>6206</v>
      </c>
      <c r="G232" s="651" t="s">
        <v>5414</v>
      </c>
      <c r="H232" s="651" t="s">
        <v>5415</v>
      </c>
      <c r="I232" s="653">
        <v>6.6550000000000002</v>
      </c>
      <c r="J232" s="653">
        <v>12</v>
      </c>
      <c r="K232" s="654">
        <v>79.86</v>
      </c>
    </row>
    <row r="233" spans="1:11" ht="14.4" customHeight="1" x14ac:dyDescent="0.3">
      <c r="A233" s="649" t="s">
        <v>595</v>
      </c>
      <c r="B233" s="650" t="s">
        <v>3038</v>
      </c>
      <c r="C233" s="651" t="s">
        <v>606</v>
      </c>
      <c r="D233" s="652" t="s">
        <v>3040</v>
      </c>
      <c r="E233" s="651" t="s">
        <v>6205</v>
      </c>
      <c r="F233" s="652" t="s">
        <v>6206</v>
      </c>
      <c r="G233" s="651" t="s">
        <v>5613</v>
      </c>
      <c r="H233" s="651" t="s">
        <v>5614</v>
      </c>
      <c r="I233" s="653">
        <v>0.46999999999999992</v>
      </c>
      <c r="J233" s="653">
        <v>5400</v>
      </c>
      <c r="K233" s="654">
        <v>2538</v>
      </c>
    </row>
    <row r="234" spans="1:11" ht="14.4" customHeight="1" x14ac:dyDescent="0.3">
      <c r="A234" s="649" t="s">
        <v>595</v>
      </c>
      <c r="B234" s="650" t="s">
        <v>3038</v>
      </c>
      <c r="C234" s="651" t="s">
        <v>606</v>
      </c>
      <c r="D234" s="652" t="s">
        <v>3040</v>
      </c>
      <c r="E234" s="651" t="s">
        <v>6205</v>
      </c>
      <c r="F234" s="652" t="s">
        <v>6206</v>
      </c>
      <c r="G234" s="651" t="s">
        <v>5420</v>
      </c>
      <c r="H234" s="651" t="s">
        <v>5421</v>
      </c>
      <c r="I234" s="653">
        <v>4.03</v>
      </c>
      <c r="J234" s="653">
        <v>350</v>
      </c>
      <c r="K234" s="654">
        <v>1410.5</v>
      </c>
    </row>
    <row r="235" spans="1:11" ht="14.4" customHeight="1" x14ac:dyDescent="0.3">
      <c r="A235" s="649" t="s">
        <v>595</v>
      </c>
      <c r="B235" s="650" t="s">
        <v>3038</v>
      </c>
      <c r="C235" s="651" t="s">
        <v>606</v>
      </c>
      <c r="D235" s="652" t="s">
        <v>3040</v>
      </c>
      <c r="E235" s="651" t="s">
        <v>6205</v>
      </c>
      <c r="F235" s="652" t="s">
        <v>6206</v>
      </c>
      <c r="G235" s="651" t="s">
        <v>5615</v>
      </c>
      <c r="H235" s="651" t="s">
        <v>5616</v>
      </c>
      <c r="I235" s="653">
        <v>2.79</v>
      </c>
      <c r="J235" s="653">
        <v>50</v>
      </c>
      <c r="K235" s="654">
        <v>139.5</v>
      </c>
    </row>
    <row r="236" spans="1:11" ht="14.4" customHeight="1" x14ac:dyDescent="0.3">
      <c r="A236" s="649" t="s">
        <v>595</v>
      </c>
      <c r="B236" s="650" t="s">
        <v>3038</v>
      </c>
      <c r="C236" s="651" t="s">
        <v>606</v>
      </c>
      <c r="D236" s="652" t="s">
        <v>3040</v>
      </c>
      <c r="E236" s="651" t="s">
        <v>6205</v>
      </c>
      <c r="F236" s="652" t="s">
        <v>6206</v>
      </c>
      <c r="G236" s="651" t="s">
        <v>5615</v>
      </c>
      <c r="H236" s="651" t="s">
        <v>5617</v>
      </c>
      <c r="I236" s="653">
        <v>2.915</v>
      </c>
      <c r="J236" s="653">
        <v>100</v>
      </c>
      <c r="K236" s="654">
        <v>291.5</v>
      </c>
    </row>
    <row r="237" spans="1:11" ht="14.4" customHeight="1" x14ac:dyDescent="0.3">
      <c r="A237" s="649" t="s">
        <v>595</v>
      </c>
      <c r="B237" s="650" t="s">
        <v>3038</v>
      </c>
      <c r="C237" s="651" t="s">
        <v>606</v>
      </c>
      <c r="D237" s="652" t="s">
        <v>3040</v>
      </c>
      <c r="E237" s="651" t="s">
        <v>6205</v>
      </c>
      <c r="F237" s="652" t="s">
        <v>6206</v>
      </c>
      <c r="G237" s="651" t="s">
        <v>5618</v>
      </c>
      <c r="H237" s="651" t="s">
        <v>5619</v>
      </c>
      <c r="I237" s="653">
        <v>527.96</v>
      </c>
      <c r="J237" s="653">
        <v>10</v>
      </c>
      <c r="K237" s="654">
        <v>5279.65</v>
      </c>
    </row>
    <row r="238" spans="1:11" ht="14.4" customHeight="1" x14ac:dyDescent="0.3">
      <c r="A238" s="649" t="s">
        <v>595</v>
      </c>
      <c r="B238" s="650" t="s">
        <v>3038</v>
      </c>
      <c r="C238" s="651" t="s">
        <v>606</v>
      </c>
      <c r="D238" s="652" t="s">
        <v>3040</v>
      </c>
      <c r="E238" s="651" t="s">
        <v>6205</v>
      </c>
      <c r="F238" s="652" t="s">
        <v>6206</v>
      </c>
      <c r="G238" s="651" t="s">
        <v>5426</v>
      </c>
      <c r="H238" s="651" t="s">
        <v>5428</v>
      </c>
      <c r="I238" s="653">
        <v>158.69</v>
      </c>
      <c r="J238" s="653">
        <v>4</v>
      </c>
      <c r="K238" s="654">
        <v>634.76</v>
      </c>
    </row>
    <row r="239" spans="1:11" ht="14.4" customHeight="1" x14ac:dyDescent="0.3">
      <c r="A239" s="649" t="s">
        <v>595</v>
      </c>
      <c r="B239" s="650" t="s">
        <v>3038</v>
      </c>
      <c r="C239" s="651" t="s">
        <v>606</v>
      </c>
      <c r="D239" s="652" t="s">
        <v>3040</v>
      </c>
      <c r="E239" s="651" t="s">
        <v>6205</v>
      </c>
      <c r="F239" s="652" t="s">
        <v>6206</v>
      </c>
      <c r="G239" s="651" t="s">
        <v>5620</v>
      </c>
      <c r="H239" s="651" t="s">
        <v>5621</v>
      </c>
      <c r="I239" s="653">
        <v>8.86</v>
      </c>
      <c r="J239" s="653">
        <v>10</v>
      </c>
      <c r="K239" s="654">
        <v>88.6</v>
      </c>
    </row>
    <row r="240" spans="1:11" ht="14.4" customHeight="1" x14ac:dyDescent="0.3">
      <c r="A240" s="649" t="s">
        <v>595</v>
      </c>
      <c r="B240" s="650" t="s">
        <v>3038</v>
      </c>
      <c r="C240" s="651" t="s">
        <v>606</v>
      </c>
      <c r="D240" s="652" t="s">
        <v>3040</v>
      </c>
      <c r="E240" s="651" t="s">
        <v>6205</v>
      </c>
      <c r="F240" s="652" t="s">
        <v>6206</v>
      </c>
      <c r="G240" s="651" t="s">
        <v>5622</v>
      </c>
      <c r="H240" s="651" t="s">
        <v>5623</v>
      </c>
      <c r="I240" s="653">
        <v>2.34</v>
      </c>
      <c r="J240" s="653">
        <v>100</v>
      </c>
      <c r="K240" s="654">
        <v>234</v>
      </c>
    </row>
    <row r="241" spans="1:11" ht="14.4" customHeight="1" x14ac:dyDescent="0.3">
      <c r="A241" s="649" t="s">
        <v>595</v>
      </c>
      <c r="B241" s="650" t="s">
        <v>3038</v>
      </c>
      <c r="C241" s="651" t="s">
        <v>606</v>
      </c>
      <c r="D241" s="652" t="s">
        <v>3040</v>
      </c>
      <c r="E241" s="651" t="s">
        <v>6205</v>
      </c>
      <c r="F241" s="652" t="s">
        <v>6206</v>
      </c>
      <c r="G241" s="651" t="s">
        <v>5624</v>
      </c>
      <c r="H241" s="651" t="s">
        <v>5625</v>
      </c>
      <c r="I241" s="653">
        <v>28.05</v>
      </c>
      <c r="J241" s="653">
        <v>3</v>
      </c>
      <c r="K241" s="654">
        <v>84.15</v>
      </c>
    </row>
    <row r="242" spans="1:11" ht="14.4" customHeight="1" x14ac:dyDescent="0.3">
      <c r="A242" s="649" t="s">
        <v>595</v>
      </c>
      <c r="B242" s="650" t="s">
        <v>3038</v>
      </c>
      <c r="C242" s="651" t="s">
        <v>606</v>
      </c>
      <c r="D242" s="652" t="s">
        <v>3040</v>
      </c>
      <c r="E242" s="651" t="s">
        <v>6205</v>
      </c>
      <c r="F242" s="652" t="s">
        <v>6206</v>
      </c>
      <c r="G242" s="651" t="s">
        <v>5437</v>
      </c>
      <c r="H242" s="651" t="s">
        <v>5438</v>
      </c>
      <c r="I242" s="653">
        <v>24.2</v>
      </c>
      <c r="J242" s="653">
        <v>20</v>
      </c>
      <c r="K242" s="654">
        <v>484</v>
      </c>
    </row>
    <row r="243" spans="1:11" ht="14.4" customHeight="1" x14ac:dyDescent="0.3">
      <c r="A243" s="649" t="s">
        <v>595</v>
      </c>
      <c r="B243" s="650" t="s">
        <v>3038</v>
      </c>
      <c r="C243" s="651" t="s">
        <v>606</v>
      </c>
      <c r="D243" s="652" t="s">
        <v>3040</v>
      </c>
      <c r="E243" s="651" t="s">
        <v>6205</v>
      </c>
      <c r="F243" s="652" t="s">
        <v>6206</v>
      </c>
      <c r="G243" s="651" t="s">
        <v>5439</v>
      </c>
      <c r="H243" s="651" t="s">
        <v>5440</v>
      </c>
      <c r="I243" s="653">
        <v>9.2000000000000011</v>
      </c>
      <c r="J243" s="653">
        <v>1700</v>
      </c>
      <c r="K243" s="654">
        <v>15640</v>
      </c>
    </row>
    <row r="244" spans="1:11" ht="14.4" customHeight="1" x14ac:dyDescent="0.3">
      <c r="A244" s="649" t="s">
        <v>595</v>
      </c>
      <c r="B244" s="650" t="s">
        <v>3038</v>
      </c>
      <c r="C244" s="651" t="s">
        <v>606</v>
      </c>
      <c r="D244" s="652" t="s">
        <v>3040</v>
      </c>
      <c r="E244" s="651" t="s">
        <v>6205</v>
      </c>
      <c r="F244" s="652" t="s">
        <v>6206</v>
      </c>
      <c r="G244" s="651" t="s">
        <v>5441</v>
      </c>
      <c r="H244" s="651" t="s">
        <v>5442</v>
      </c>
      <c r="I244" s="653">
        <v>9.68</v>
      </c>
      <c r="J244" s="653">
        <v>300</v>
      </c>
      <c r="K244" s="654">
        <v>2904</v>
      </c>
    </row>
    <row r="245" spans="1:11" ht="14.4" customHeight="1" x14ac:dyDescent="0.3">
      <c r="A245" s="649" t="s">
        <v>595</v>
      </c>
      <c r="B245" s="650" t="s">
        <v>3038</v>
      </c>
      <c r="C245" s="651" t="s">
        <v>606</v>
      </c>
      <c r="D245" s="652" t="s">
        <v>3040</v>
      </c>
      <c r="E245" s="651" t="s">
        <v>6205</v>
      </c>
      <c r="F245" s="652" t="s">
        <v>6206</v>
      </c>
      <c r="G245" s="651" t="s">
        <v>5626</v>
      </c>
      <c r="H245" s="651" t="s">
        <v>5627</v>
      </c>
      <c r="I245" s="653">
        <v>15.49</v>
      </c>
      <c r="J245" s="653">
        <v>10</v>
      </c>
      <c r="K245" s="654">
        <v>154.9</v>
      </c>
    </row>
    <row r="246" spans="1:11" ht="14.4" customHeight="1" x14ac:dyDescent="0.3">
      <c r="A246" s="649" t="s">
        <v>595</v>
      </c>
      <c r="B246" s="650" t="s">
        <v>3038</v>
      </c>
      <c r="C246" s="651" t="s">
        <v>606</v>
      </c>
      <c r="D246" s="652" t="s">
        <v>3040</v>
      </c>
      <c r="E246" s="651" t="s">
        <v>6205</v>
      </c>
      <c r="F246" s="652" t="s">
        <v>6206</v>
      </c>
      <c r="G246" s="651" t="s">
        <v>5628</v>
      </c>
      <c r="H246" s="651" t="s">
        <v>5629</v>
      </c>
      <c r="I246" s="653">
        <v>203.28</v>
      </c>
      <c r="J246" s="653">
        <v>1</v>
      </c>
      <c r="K246" s="654">
        <v>203.28</v>
      </c>
    </row>
    <row r="247" spans="1:11" ht="14.4" customHeight="1" x14ac:dyDescent="0.3">
      <c r="A247" s="649" t="s">
        <v>595</v>
      </c>
      <c r="B247" s="650" t="s">
        <v>3038</v>
      </c>
      <c r="C247" s="651" t="s">
        <v>606</v>
      </c>
      <c r="D247" s="652" t="s">
        <v>3040</v>
      </c>
      <c r="E247" s="651" t="s">
        <v>6205</v>
      </c>
      <c r="F247" s="652" t="s">
        <v>6206</v>
      </c>
      <c r="G247" s="651" t="s">
        <v>5630</v>
      </c>
      <c r="H247" s="651" t="s">
        <v>5631</v>
      </c>
      <c r="I247" s="653">
        <v>12.1</v>
      </c>
      <c r="J247" s="653">
        <v>5</v>
      </c>
      <c r="K247" s="654">
        <v>60.5</v>
      </c>
    </row>
    <row r="248" spans="1:11" ht="14.4" customHeight="1" x14ac:dyDescent="0.3">
      <c r="A248" s="649" t="s">
        <v>595</v>
      </c>
      <c r="B248" s="650" t="s">
        <v>3038</v>
      </c>
      <c r="C248" s="651" t="s">
        <v>606</v>
      </c>
      <c r="D248" s="652" t="s">
        <v>3040</v>
      </c>
      <c r="E248" s="651" t="s">
        <v>6205</v>
      </c>
      <c r="F248" s="652" t="s">
        <v>6206</v>
      </c>
      <c r="G248" s="651" t="s">
        <v>5632</v>
      </c>
      <c r="H248" s="651" t="s">
        <v>5633</v>
      </c>
      <c r="I248" s="653">
        <v>32.590000000000003</v>
      </c>
      <c r="J248" s="653">
        <v>50</v>
      </c>
      <c r="K248" s="654">
        <v>1629.5</v>
      </c>
    </row>
    <row r="249" spans="1:11" ht="14.4" customHeight="1" x14ac:dyDescent="0.3">
      <c r="A249" s="649" t="s">
        <v>595</v>
      </c>
      <c r="B249" s="650" t="s">
        <v>3038</v>
      </c>
      <c r="C249" s="651" t="s">
        <v>606</v>
      </c>
      <c r="D249" s="652" t="s">
        <v>3040</v>
      </c>
      <c r="E249" s="651" t="s">
        <v>6205</v>
      </c>
      <c r="F249" s="652" t="s">
        <v>6206</v>
      </c>
      <c r="G249" s="651" t="s">
        <v>5634</v>
      </c>
      <c r="H249" s="651" t="s">
        <v>5635</v>
      </c>
      <c r="I249" s="653">
        <v>48.433333333333337</v>
      </c>
      <c r="J249" s="653">
        <v>11</v>
      </c>
      <c r="K249" s="654">
        <v>532.79999999999995</v>
      </c>
    </row>
    <row r="250" spans="1:11" ht="14.4" customHeight="1" x14ac:dyDescent="0.3">
      <c r="A250" s="649" t="s">
        <v>595</v>
      </c>
      <c r="B250" s="650" t="s">
        <v>3038</v>
      </c>
      <c r="C250" s="651" t="s">
        <v>606</v>
      </c>
      <c r="D250" s="652" t="s">
        <v>3040</v>
      </c>
      <c r="E250" s="651" t="s">
        <v>6205</v>
      </c>
      <c r="F250" s="652" t="s">
        <v>6206</v>
      </c>
      <c r="G250" s="651" t="s">
        <v>5636</v>
      </c>
      <c r="H250" s="651" t="s">
        <v>5637</v>
      </c>
      <c r="I250" s="653">
        <v>75.459999999999994</v>
      </c>
      <c r="J250" s="653">
        <v>30</v>
      </c>
      <c r="K250" s="654">
        <v>2263.8000000000002</v>
      </c>
    </row>
    <row r="251" spans="1:11" ht="14.4" customHeight="1" x14ac:dyDescent="0.3">
      <c r="A251" s="649" t="s">
        <v>595</v>
      </c>
      <c r="B251" s="650" t="s">
        <v>3038</v>
      </c>
      <c r="C251" s="651" t="s">
        <v>606</v>
      </c>
      <c r="D251" s="652" t="s">
        <v>3040</v>
      </c>
      <c r="E251" s="651" t="s">
        <v>6205</v>
      </c>
      <c r="F251" s="652" t="s">
        <v>6206</v>
      </c>
      <c r="G251" s="651" t="s">
        <v>5638</v>
      </c>
      <c r="H251" s="651" t="s">
        <v>5639</v>
      </c>
      <c r="I251" s="653">
        <v>342.47</v>
      </c>
      <c r="J251" s="653">
        <v>1</v>
      </c>
      <c r="K251" s="654">
        <v>342.47</v>
      </c>
    </row>
    <row r="252" spans="1:11" ht="14.4" customHeight="1" x14ac:dyDescent="0.3">
      <c r="A252" s="649" t="s">
        <v>595</v>
      </c>
      <c r="B252" s="650" t="s">
        <v>3038</v>
      </c>
      <c r="C252" s="651" t="s">
        <v>606</v>
      </c>
      <c r="D252" s="652" t="s">
        <v>3040</v>
      </c>
      <c r="E252" s="651" t="s">
        <v>6205</v>
      </c>
      <c r="F252" s="652" t="s">
        <v>6206</v>
      </c>
      <c r="G252" s="651" t="s">
        <v>5640</v>
      </c>
      <c r="H252" s="651" t="s">
        <v>5641</v>
      </c>
      <c r="I252" s="653">
        <v>59.075000000000003</v>
      </c>
      <c r="J252" s="653">
        <v>20</v>
      </c>
      <c r="K252" s="654">
        <v>1181.5</v>
      </c>
    </row>
    <row r="253" spans="1:11" ht="14.4" customHeight="1" x14ac:dyDescent="0.3">
      <c r="A253" s="649" t="s">
        <v>595</v>
      </c>
      <c r="B253" s="650" t="s">
        <v>3038</v>
      </c>
      <c r="C253" s="651" t="s">
        <v>606</v>
      </c>
      <c r="D253" s="652" t="s">
        <v>3040</v>
      </c>
      <c r="E253" s="651" t="s">
        <v>6205</v>
      </c>
      <c r="F253" s="652" t="s">
        <v>6206</v>
      </c>
      <c r="G253" s="651" t="s">
        <v>5642</v>
      </c>
      <c r="H253" s="651" t="s">
        <v>5643</v>
      </c>
      <c r="I253" s="653">
        <v>27.1</v>
      </c>
      <c r="J253" s="653">
        <v>10</v>
      </c>
      <c r="K253" s="654">
        <v>271</v>
      </c>
    </row>
    <row r="254" spans="1:11" ht="14.4" customHeight="1" x14ac:dyDescent="0.3">
      <c r="A254" s="649" t="s">
        <v>595</v>
      </c>
      <c r="B254" s="650" t="s">
        <v>3038</v>
      </c>
      <c r="C254" s="651" t="s">
        <v>606</v>
      </c>
      <c r="D254" s="652" t="s">
        <v>3040</v>
      </c>
      <c r="E254" s="651" t="s">
        <v>6205</v>
      </c>
      <c r="F254" s="652" t="s">
        <v>6206</v>
      </c>
      <c r="G254" s="651" t="s">
        <v>5644</v>
      </c>
      <c r="H254" s="651" t="s">
        <v>5645</v>
      </c>
      <c r="I254" s="653">
        <v>14.52</v>
      </c>
      <c r="J254" s="653">
        <v>10</v>
      </c>
      <c r="K254" s="654">
        <v>145.19999999999999</v>
      </c>
    </row>
    <row r="255" spans="1:11" ht="14.4" customHeight="1" x14ac:dyDescent="0.3">
      <c r="A255" s="649" t="s">
        <v>595</v>
      </c>
      <c r="B255" s="650" t="s">
        <v>3038</v>
      </c>
      <c r="C255" s="651" t="s">
        <v>606</v>
      </c>
      <c r="D255" s="652" t="s">
        <v>3040</v>
      </c>
      <c r="E255" s="651" t="s">
        <v>6205</v>
      </c>
      <c r="F255" s="652" t="s">
        <v>6206</v>
      </c>
      <c r="G255" s="651" t="s">
        <v>5646</v>
      </c>
      <c r="H255" s="651" t="s">
        <v>5647</v>
      </c>
      <c r="I255" s="653">
        <v>181.5</v>
      </c>
      <c r="J255" s="653">
        <v>10</v>
      </c>
      <c r="K255" s="654">
        <v>1815</v>
      </c>
    </row>
    <row r="256" spans="1:11" ht="14.4" customHeight="1" x14ac:dyDescent="0.3">
      <c r="A256" s="649" t="s">
        <v>595</v>
      </c>
      <c r="B256" s="650" t="s">
        <v>3038</v>
      </c>
      <c r="C256" s="651" t="s">
        <v>606</v>
      </c>
      <c r="D256" s="652" t="s">
        <v>3040</v>
      </c>
      <c r="E256" s="651" t="s">
        <v>6207</v>
      </c>
      <c r="F256" s="652" t="s">
        <v>6208</v>
      </c>
      <c r="G256" s="651" t="s">
        <v>5648</v>
      </c>
      <c r="H256" s="651" t="s">
        <v>5649</v>
      </c>
      <c r="I256" s="653">
        <v>1186.6500000000001</v>
      </c>
      <c r="J256" s="653">
        <v>10</v>
      </c>
      <c r="K256" s="654">
        <v>11866.47</v>
      </c>
    </row>
    <row r="257" spans="1:11" ht="14.4" customHeight="1" x14ac:dyDescent="0.3">
      <c r="A257" s="649" t="s">
        <v>595</v>
      </c>
      <c r="B257" s="650" t="s">
        <v>3038</v>
      </c>
      <c r="C257" s="651" t="s">
        <v>606</v>
      </c>
      <c r="D257" s="652" t="s">
        <v>3040</v>
      </c>
      <c r="E257" s="651" t="s">
        <v>6207</v>
      </c>
      <c r="F257" s="652" t="s">
        <v>6208</v>
      </c>
      <c r="G257" s="651" t="s">
        <v>5445</v>
      </c>
      <c r="H257" s="651" t="s">
        <v>5446</v>
      </c>
      <c r="I257" s="653">
        <v>267.7833333333333</v>
      </c>
      <c r="J257" s="653">
        <v>100</v>
      </c>
      <c r="K257" s="654">
        <v>26778.3</v>
      </c>
    </row>
    <row r="258" spans="1:11" ht="14.4" customHeight="1" x14ac:dyDescent="0.3">
      <c r="A258" s="649" t="s">
        <v>595</v>
      </c>
      <c r="B258" s="650" t="s">
        <v>3038</v>
      </c>
      <c r="C258" s="651" t="s">
        <v>606</v>
      </c>
      <c r="D258" s="652" t="s">
        <v>3040</v>
      </c>
      <c r="E258" s="651" t="s">
        <v>6209</v>
      </c>
      <c r="F258" s="652" t="s">
        <v>6210</v>
      </c>
      <c r="G258" s="651" t="s">
        <v>5447</v>
      </c>
      <c r="H258" s="651" t="s">
        <v>5448</v>
      </c>
      <c r="I258" s="653">
        <v>8.17</v>
      </c>
      <c r="J258" s="653">
        <v>900</v>
      </c>
      <c r="K258" s="654">
        <v>7353</v>
      </c>
    </row>
    <row r="259" spans="1:11" ht="14.4" customHeight="1" x14ac:dyDescent="0.3">
      <c r="A259" s="649" t="s">
        <v>595</v>
      </c>
      <c r="B259" s="650" t="s">
        <v>3038</v>
      </c>
      <c r="C259" s="651" t="s">
        <v>606</v>
      </c>
      <c r="D259" s="652" t="s">
        <v>3040</v>
      </c>
      <c r="E259" s="651" t="s">
        <v>6209</v>
      </c>
      <c r="F259" s="652" t="s">
        <v>6210</v>
      </c>
      <c r="G259" s="651" t="s">
        <v>5447</v>
      </c>
      <c r="H259" s="651" t="s">
        <v>5449</v>
      </c>
      <c r="I259" s="653">
        <v>8.17</v>
      </c>
      <c r="J259" s="653">
        <v>1450</v>
      </c>
      <c r="K259" s="654">
        <v>11846.5</v>
      </c>
    </row>
    <row r="260" spans="1:11" ht="14.4" customHeight="1" x14ac:dyDescent="0.3">
      <c r="A260" s="649" t="s">
        <v>595</v>
      </c>
      <c r="B260" s="650" t="s">
        <v>3038</v>
      </c>
      <c r="C260" s="651" t="s">
        <v>606</v>
      </c>
      <c r="D260" s="652" t="s">
        <v>3040</v>
      </c>
      <c r="E260" s="651" t="s">
        <v>6209</v>
      </c>
      <c r="F260" s="652" t="s">
        <v>6210</v>
      </c>
      <c r="G260" s="651" t="s">
        <v>5650</v>
      </c>
      <c r="H260" s="651" t="s">
        <v>5651</v>
      </c>
      <c r="I260" s="653">
        <v>12.71</v>
      </c>
      <c r="J260" s="653">
        <v>30</v>
      </c>
      <c r="K260" s="654">
        <v>381.3</v>
      </c>
    </row>
    <row r="261" spans="1:11" ht="14.4" customHeight="1" x14ac:dyDescent="0.3">
      <c r="A261" s="649" t="s">
        <v>595</v>
      </c>
      <c r="B261" s="650" t="s">
        <v>3038</v>
      </c>
      <c r="C261" s="651" t="s">
        <v>606</v>
      </c>
      <c r="D261" s="652" t="s">
        <v>3040</v>
      </c>
      <c r="E261" s="651" t="s">
        <v>6211</v>
      </c>
      <c r="F261" s="652" t="s">
        <v>6212</v>
      </c>
      <c r="G261" s="651" t="s">
        <v>5652</v>
      </c>
      <c r="H261" s="651" t="s">
        <v>5653</v>
      </c>
      <c r="I261" s="653">
        <v>0.31</v>
      </c>
      <c r="J261" s="653">
        <v>200</v>
      </c>
      <c r="K261" s="654">
        <v>62</v>
      </c>
    </row>
    <row r="262" spans="1:11" ht="14.4" customHeight="1" x14ac:dyDescent="0.3">
      <c r="A262" s="649" t="s">
        <v>595</v>
      </c>
      <c r="B262" s="650" t="s">
        <v>3038</v>
      </c>
      <c r="C262" s="651" t="s">
        <v>606</v>
      </c>
      <c r="D262" s="652" t="s">
        <v>3040</v>
      </c>
      <c r="E262" s="651" t="s">
        <v>6211</v>
      </c>
      <c r="F262" s="652" t="s">
        <v>6212</v>
      </c>
      <c r="G262" s="651" t="s">
        <v>5452</v>
      </c>
      <c r="H262" s="651" t="s">
        <v>5453</v>
      </c>
      <c r="I262" s="653">
        <v>0.3</v>
      </c>
      <c r="J262" s="653">
        <v>1000</v>
      </c>
      <c r="K262" s="654">
        <v>300</v>
      </c>
    </row>
    <row r="263" spans="1:11" ht="14.4" customHeight="1" x14ac:dyDescent="0.3">
      <c r="A263" s="649" t="s">
        <v>595</v>
      </c>
      <c r="B263" s="650" t="s">
        <v>3038</v>
      </c>
      <c r="C263" s="651" t="s">
        <v>606</v>
      </c>
      <c r="D263" s="652" t="s">
        <v>3040</v>
      </c>
      <c r="E263" s="651" t="s">
        <v>6211</v>
      </c>
      <c r="F263" s="652" t="s">
        <v>6212</v>
      </c>
      <c r="G263" s="651" t="s">
        <v>5454</v>
      </c>
      <c r="H263" s="651" t="s">
        <v>5455</v>
      </c>
      <c r="I263" s="653">
        <v>0.68</v>
      </c>
      <c r="J263" s="653">
        <v>1</v>
      </c>
      <c r="K263" s="654">
        <v>0.68</v>
      </c>
    </row>
    <row r="264" spans="1:11" ht="14.4" customHeight="1" x14ac:dyDescent="0.3">
      <c r="A264" s="649" t="s">
        <v>595</v>
      </c>
      <c r="B264" s="650" t="s">
        <v>3038</v>
      </c>
      <c r="C264" s="651" t="s">
        <v>606</v>
      </c>
      <c r="D264" s="652" t="s">
        <v>3040</v>
      </c>
      <c r="E264" s="651" t="s">
        <v>6211</v>
      </c>
      <c r="F264" s="652" t="s">
        <v>6212</v>
      </c>
      <c r="G264" s="651" t="s">
        <v>5456</v>
      </c>
      <c r="H264" s="651" t="s">
        <v>5457</v>
      </c>
      <c r="I264" s="653">
        <v>0.47833333333333328</v>
      </c>
      <c r="J264" s="653">
        <v>3000</v>
      </c>
      <c r="K264" s="654">
        <v>1434</v>
      </c>
    </row>
    <row r="265" spans="1:11" ht="14.4" customHeight="1" x14ac:dyDescent="0.3">
      <c r="A265" s="649" t="s">
        <v>595</v>
      </c>
      <c r="B265" s="650" t="s">
        <v>3038</v>
      </c>
      <c r="C265" s="651" t="s">
        <v>606</v>
      </c>
      <c r="D265" s="652" t="s">
        <v>3040</v>
      </c>
      <c r="E265" s="651" t="s">
        <v>6211</v>
      </c>
      <c r="F265" s="652" t="s">
        <v>6212</v>
      </c>
      <c r="G265" s="651" t="s">
        <v>5458</v>
      </c>
      <c r="H265" s="651" t="s">
        <v>5459</v>
      </c>
      <c r="I265" s="653">
        <v>0.37666666666666665</v>
      </c>
      <c r="J265" s="653">
        <v>8400</v>
      </c>
      <c r="K265" s="654">
        <v>3024</v>
      </c>
    </row>
    <row r="266" spans="1:11" ht="14.4" customHeight="1" x14ac:dyDescent="0.3">
      <c r="A266" s="649" t="s">
        <v>595</v>
      </c>
      <c r="B266" s="650" t="s">
        <v>3038</v>
      </c>
      <c r="C266" s="651" t="s">
        <v>606</v>
      </c>
      <c r="D266" s="652" t="s">
        <v>3040</v>
      </c>
      <c r="E266" s="651" t="s">
        <v>6211</v>
      </c>
      <c r="F266" s="652" t="s">
        <v>6212</v>
      </c>
      <c r="G266" s="651" t="s">
        <v>5460</v>
      </c>
      <c r="H266" s="651" t="s">
        <v>5461</v>
      </c>
      <c r="I266" s="653">
        <v>1.752</v>
      </c>
      <c r="J266" s="653">
        <v>900</v>
      </c>
      <c r="K266" s="654">
        <v>1577</v>
      </c>
    </row>
    <row r="267" spans="1:11" ht="14.4" customHeight="1" x14ac:dyDescent="0.3">
      <c r="A267" s="649" t="s">
        <v>595</v>
      </c>
      <c r="B267" s="650" t="s">
        <v>3038</v>
      </c>
      <c r="C267" s="651" t="s">
        <v>606</v>
      </c>
      <c r="D267" s="652" t="s">
        <v>3040</v>
      </c>
      <c r="E267" s="651" t="s">
        <v>6213</v>
      </c>
      <c r="F267" s="652" t="s">
        <v>6214</v>
      </c>
      <c r="G267" s="651" t="s">
        <v>5654</v>
      </c>
      <c r="H267" s="651" t="s">
        <v>5655</v>
      </c>
      <c r="I267" s="653">
        <v>11.02</v>
      </c>
      <c r="J267" s="653">
        <v>80</v>
      </c>
      <c r="K267" s="654">
        <v>881.6</v>
      </c>
    </row>
    <row r="268" spans="1:11" ht="14.4" customHeight="1" x14ac:dyDescent="0.3">
      <c r="A268" s="649" t="s">
        <v>595</v>
      </c>
      <c r="B268" s="650" t="s">
        <v>3038</v>
      </c>
      <c r="C268" s="651" t="s">
        <v>606</v>
      </c>
      <c r="D268" s="652" t="s">
        <v>3040</v>
      </c>
      <c r="E268" s="651" t="s">
        <v>6213</v>
      </c>
      <c r="F268" s="652" t="s">
        <v>6214</v>
      </c>
      <c r="G268" s="651" t="s">
        <v>5656</v>
      </c>
      <c r="H268" s="651" t="s">
        <v>5657</v>
      </c>
      <c r="I268" s="653">
        <v>11.01</v>
      </c>
      <c r="J268" s="653">
        <v>40</v>
      </c>
      <c r="K268" s="654">
        <v>440.4</v>
      </c>
    </row>
    <row r="269" spans="1:11" ht="14.4" customHeight="1" x14ac:dyDescent="0.3">
      <c r="A269" s="649" t="s">
        <v>595</v>
      </c>
      <c r="B269" s="650" t="s">
        <v>3038</v>
      </c>
      <c r="C269" s="651" t="s">
        <v>606</v>
      </c>
      <c r="D269" s="652" t="s">
        <v>3040</v>
      </c>
      <c r="E269" s="651" t="s">
        <v>6213</v>
      </c>
      <c r="F269" s="652" t="s">
        <v>6214</v>
      </c>
      <c r="G269" s="651" t="s">
        <v>5462</v>
      </c>
      <c r="H269" s="651" t="s">
        <v>5463</v>
      </c>
      <c r="I269" s="653">
        <v>0.77333333333333343</v>
      </c>
      <c r="J269" s="653">
        <v>1500</v>
      </c>
      <c r="K269" s="654">
        <v>1160</v>
      </c>
    </row>
    <row r="270" spans="1:11" ht="14.4" customHeight="1" x14ac:dyDescent="0.3">
      <c r="A270" s="649" t="s">
        <v>595</v>
      </c>
      <c r="B270" s="650" t="s">
        <v>3038</v>
      </c>
      <c r="C270" s="651" t="s">
        <v>606</v>
      </c>
      <c r="D270" s="652" t="s">
        <v>3040</v>
      </c>
      <c r="E270" s="651" t="s">
        <v>6213</v>
      </c>
      <c r="F270" s="652" t="s">
        <v>6214</v>
      </c>
      <c r="G270" s="651" t="s">
        <v>5464</v>
      </c>
      <c r="H270" s="651" t="s">
        <v>5465</v>
      </c>
      <c r="I270" s="653">
        <v>0.77250000000000008</v>
      </c>
      <c r="J270" s="653">
        <v>10500</v>
      </c>
      <c r="K270" s="654">
        <v>8105</v>
      </c>
    </row>
    <row r="271" spans="1:11" ht="14.4" customHeight="1" x14ac:dyDescent="0.3">
      <c r="A271" s="649" t="s">
        <v>595</v>
      </c>
      <c r="B271" s="650" t="s">
        <v>3038</v>
      </c>
      <c r="C271" s="651" t="s">
        <v>606</v>
      </c>
      <c r="D271" s="652" t="s">
        <v>3040</v>
      </c>
      <c r="E271" s="651" t="s">
        <v>6213</v>
      </c>
      <c r="F271" s="652" t="s">
        <v>6214</v>
      </c>
      <c r="G271" s="651" t="s">
        <v>5466</v>
      </c>
      <c r="H271" s="651" t="s">
        <v>5467</v>
      </c>
      <c r="I271" s="653">
        <v>0.71</v>
      </c>
      <c r="J271" s="653">
        <v>11000</v>
      </c>
      <c r="K271" s="654">
        <v>7810</v>
      </c>
    </row>
    <row r="272" spans="1:11" ht="14.4" customHeight="1" x14ac:dyDescent="0.3">
      <c r="A272" s="649" t="s">
        <v>595</v>
      </c>
      <c r="B272" s="650" t="s">
        <v>3038</v>
      </c>
      <c r="C272" s="651" t="s">
        <v>606</v>
      </c>
      <c r="D272" s="652" t="s">
        <v>3040</v>
      </c>
      <c r="E272" s="651" t="s">
        <v>6213</v>
      </c>
      <c r="F272" s="652" t="s">
        <v>6214</v>
      </c>
      <c r="G272" s="651" t="s">
        <v>5468</v>
      </c>
      <c r="H272" s="651" t="s">
        <v>5469</v>
      </c>
      <c r="I272" s="653">
        <v>0.71</v>
      </c>
      <c r="J272" s="653">
        <v>2000</v>
      </c>
      <c r="K272" s="654">
        <v>1420</v>
      </c>
    </row>
    <row r="273" spans="1:11" ht="14.4" customHeight="1" x14ac:dyDescent="0.3">
      <c r="A273" s="649" t="s">
        <v>595</v>
      </c>
      <c r="B273" s="650" t="s">
        <v>3038</v>
      </c>
      <c r="C273" s="651" t="s">
        <v>606</v>
      </c>
      <c r="D273" s="652" t="s">
        <v>3040</v>
      </c>
      <c r="E273" s="651" t="s">
        <v>6215</v>
      </c>
      <c r="F273" s="652" t="s">
        <v>6216</v>
      </c>
      <c r="G273" s="651" t="s">
        <v>5470</v>
      </c>
      <c r="H273" s="651" t="s">
        <v>5471</v>
      </c>
      <c r="I273" s="653">
        <v>139.44000000000003</v>
      </c>
      <c r="J273" s="653">
        <v>28</v>
      </c>
      <c r="K273" s="654">
        <v>3904.28</v>
      </c>
    </row>
    <row r="274" spans="1:11" ht="14.4" customHeight="1" x14ac:dyDescent="0.3">
      <c r="A274" s="649" t="s">
        <v>595</v>
      </c>
      <c r="B274" s="650" t="s">
        <v>3038</v>
      </c>
      <c r="C274" s="651" t="s">
        <v>606</v>
      </c>
      <c r="D274" s="652" t="s">
        <v>3040</v>
      </c>
      <c r="E274" s="651" t="s">
        <v>6215</v>
      </c>
      <c r="F274" s="652" t="s">
        <v>6216</v>
      </c>
      <c r="G274" s="651" t="s">
        <v>5472</v>
      </c>
      <c r="H274" s="651" t="s">
        <v>5473</v>
      </c>
      <c r="I274" s="653">
        <v>139.43833333333336</v>
      </c>
      <c r="J274" s="653">
        <v>28</v>
      </c>
      <c r="K274" s="654">
        <v>3904.2099999999996</v>
      </c>
    </row>
    <row r="275" spans="1:11" ht="14.4" customHeight="1" x14ac:dyDescent="0.3">
      <c r="A275" s="649" t="s">
        <v>595</v>
      </c>
      <c r="B275" s="650" t="s">
        <v>3038</v>
      </c>
      <c r="C275" s="651" t="s">
        <v>606</v>
      </c>
      <c r="D275" s="652" t="s">
        <v>3040</v>
      </c>
      <c r="E275" s="651" t="s">
        <v>6215</v>
      </c>
      <c r="F275" s="652" t="s">
        <v>6216</v>
      </c>
      <c r="G275" s="651" t="s">
        <v>5474</v>
      </c>
      <c r="H275" s="651" t="s">
        <v>5475</v>
      </c>
      <c r="I275" s="653">
        <v>152.46</v>
      </c>
      <c r="J275" s="653">
        <v>1</v>
      </c>
      <c r="K275" s="654">
        <v>152.46</v>
      </c>
    </row>
    <row r="276" spans="1:11" ht="14.4" customHeight="1" x14ac:dyDescent="0.3">
      <c r="A276" s="649" t="s">
        <v>595</v>
      </c>
      <c r="B276" s="650" t="s">
        <v>3038</v>
      </c>
      <c r="C276" s="651" t="s">
        <v>609</v>
      </c>
      <c r="D276" s="652" t="s">
        <v>3041</v>
      </c>
      <c r="E276" s="651" t="s">
        <v>6203</v>
      </c>
      <c r="F276" s="652" t="s">
        <v>6204</v>
      </c>
      <c r="G276" s="651" t="s">
        <v>5264</v>
      </c>
      <c r="H276" s="651" t="s">
        <v>5265</v>
      </c>
      <c r="I276" s="653">
        <v>2.4</v>
      </c>
      <c r="J276" s="653">
        <v>400</v>
      </c>
      <c r="K276" s="654">
        <v>960</v>
      </c>
    </row>
    <row r="277" spans="1:11" ht="14.4" customHeight="1" x14ac:dyDescent="0.3">
      <c r="A277" s="649" t="s">
        <v>595</v>
      </c>
      <c r="B277" s="650" t="s">
        <v>3038</v>
      </c>
      <c r="C277" s="651" t="s">
        <v>609</v>
      </c>
      <c r="D277" s="652" t="s">
        <v>3041</v>
      </c>
      <c r="E277" s="651" t="s">
        <v>6203</v>
      </c>
      <c r="F277" s="652" t="s">
        <v>6204</v>
      </c>
      <c r="G277" s="651" t="s">
        <v>5270</v>
      </c>
      <c r="H277" s="651" t="s">
        <v>5271</v>
      </c>
      <c r="I277" s="653">
        <v>27.642000000000003</v>
      </c>
      <c r="J277" s="653">
        <v>140</v>
      </c>
      <c r="K277" s="654">
        <v>3859.0000000000005</v>
      </c>
    </row>
    <row r="278" spans="1:11" ht="14.4" customHeight="1" x14ac:dyDescent="0.3">
      <c r="A278" s="649" t="s">
        <v>595</v>
      </c>
      <c r="B278" s="650" t="s">
        <v>3038</v>
      </c>
      <c r="C278" s="651" t="s">
        <v>609</v>
      </c>
      <c r="D278" s="652" t="s">
        <v>3041</v>
      </c>
      <c r="E278" s="651" t="s">
        <v>6203</v>
      </c>
      <c r="F278" s="652" t="s">
        <v>6204</v>
      </c>
      <c r="G278" s="651" t="s">
        <v>5272</v>
      </c>
      <c r="H278" s="651" t="s">
        <v>5273</v>
      </c>
      <c r="I278" s="653">
        <v>2.0499999999999998</v>
      </c>
      <c r="J278" s="653">
        <v>700</v>
      </c>
      <c r="K278" s="654">
        <v>1436.3600000000001</v>
      </c>
    </row>
    <row r="279" spans="1:11" ht="14.4" customHeight="1" x14ac:dyDescent="0.3">
      <c r="A279" s="649" t="s">
        <v>595</v>
      </c>
      <c r="B279" s="650" t="s">
        <v>3038</v>
      </c>
      <c r="C279" s="651" t="s">
        <v>609</v>
      </c>
      <c r="D279" s="652" t="s">
        <v>3041</v>
      </c>
      <c r="E279" s="651" t="s">
        <v>6203</v>
      </c>
      <c r="F279" s="652" t="s">
        <v>6204</v>
      </c>
      <c r="G279" s="651" t="s">
        <v>5490</v>
      </c>
      <c r="H279" s="651" t="s">
        <v>5491</v>
      </c>
      <c r="I279" s="653">
        <v>2.99</v>
      </c>
      <c r="J279" s="653">
        <v>1500</v>
      </c>
      <c r="K279" s="654">
        <v>4490</v>
      </c>
    </row>
    <row r="280" spans="1:11" ht="14.4" customHeight="1" x14ac:dyDescent="0.3">
      <c r="A280" s="649" t="s">
        <v>595</v>
      </c>
      <c r="B280" s="650" t="s">
        <v>3038</v>
      </c>
      <c r="C280" s="651" t="s">
        <v>609</v>
      </c>
      <c r="D280" s="652" t="s">
        <v>3041</v>
      </c>
      <c r="E280" s="651" t="s">
        <v>6203</v>
      </c>
      <c r="F280" s="652" t="s">
        <v>6204</v>
      </c>
      <c r="G280" s="651" t="s">
        <v>5492</v>
      </c>
      <c r="H280" s="651" t="s">
        <v>5493</v>
      </c>
      <c r="I280" s="653">
        <v>0.86333333333333329</v>
      </c>
      <c r="J280" s="653">
        <v>4500</v>
      </c>
      <c r="K280" s="654">
        <v>3885</v>
      </c>
    </row>
    <row r="281" spans="1:11" ht="14.4" customHeight="1" x14ac:dyDescent="0.3">
      <c r="A281" s="649" t="s">
        <v>595</v>
      </c>
      <c r="B281" s="650" t="s">
        <v>3038</v>
      </c>
      <c r="C281" s="651" t="s">
        <v>609</v>
      </c>
      <c r="D281" s="652" t="s">
        <v>3041</v>
      </c>
      <c r="E281" s="651" t="s">
        <v>6203</v>
      </c>
      <c r="F281" s="652" t="s">
        <v>6204</v>
      </c>
      <c r="G281" s="651" t="s">
        <v>5494</v>
      </c>
      <c r="H281" s="651" t="s">
        <v>5495</v>
      </c>
      <c r="I281" s="653">
        <v>86.38</v>
      </c>
      <c r="J281" s="653">
        <v>60</v>
      </c>
      <c r="K281" s="654">
        <v>5182.7</v>
      </c>
    </row>
    <row r="282" spans="1:11" ht="14.4" customHeight="1" x14ac:dyDescent="0.3">
      <c r="A282" s="649" t="s">
        <v>595</v>
      </c>
      <c r="B282" s="650" t="s">
        <v>3038</v>
      </c>
      <c r="C282" s="651" t="s">
        <v>609</v>
      </c>
      <c r="D282" s="652" t="s">
        <v>3041</v>
      </c>
      <c r="E282" s="651" t="s">
        <v>6203</v>
      </c>
      <c r="F282" s="652" t="s">
        <v>6204</v>
      </c>
      <c r="G282" s="651" t="s">
        <v>5658</v>
      </c>
      <c r="H282" s="651" t="s">
        <v>5659</v>
      </c>
      <c r="I282" s="653">
        <v>437</v>
      </c>
      <c r="J282" s="653">
        <v>6</v>
      </c>
      <c r="K282" s="654">
        <v>2622</v>
      </c>
    </row>
    <row r="283" spans="1:11" ht="14.4" customHeight="1" x14ac:dyDescent="0.3">
      <c r="A283" s="649" t="s">
        <v>595</v>
      </c>
      <c r="B283" s="650" t="s">
        <v>3038</v>
      </c>
      <c r="C283" s="651" t="s">
        <v>609</v>
      </c>
      <c r="D283" s="652" t="s">
        <v>3041</v>
      </c>
      <c r="E283" s="651" t="s">
        <v>6203</v>
      </c>
      <c r="F283" s="652" t="s">
        <v>6204</v>
      </c>
      <c r="G283" s="651" t="s">
        <v>5660</v>
      </c>
      <c r="H283" s="651" t="s">
        <v>5661</v>
      </c>
      <c r="I283" s="653">
        <v>10.62</v>
      </c>
      <c r="J283" s="653">
        <v>50</v>
      </c>
      <c r="K283" s="654">
        <v>531</v>
      </c>
    </row>
    <row r="284" spans="1:11" ht="14.4" customHeight="1" x14ac:dyDescent="0.3">
      <c r="A284" s="649" t="s">
        <v>595</v>
      </c>
      <c r="B284" s="650" t="s">
        <v>3038</v>
      </c>
      <c r="C284" s="651" t="s">
        <v>609</v>
      </c>
      <c r="D284" s="652" t="s">
        <v>3041</v>
      </c>
      <c r="E284" s="651" t="s">
        <v>6203</v>
      </c>
      <c r="F284" s="652" t="s">
        <v>6204</v>
      </c>
      <c r="G284" s="651" t="s">
        <v>5274</v>
      </c>
      <c r="H284" s="651" t="s">
        <v>5275</v>
      </c>
      <c r="I284" s="653">
        <v>2.74</v>
      </c>
      <c r="J284" s="653">
        <v>1000</v>
      </c>
      <c r="K284" s="654">
        <v>2735.7700000000004</v>
      </c>
    </row>
    <row r="285" spans="1:11" ht="14.4" customHeight="1" x14ac:dyDescent="0.3">
      <c r="A285" s="649" t="s">
        <v>595</v>
      </c>
      <c r="B285" s="650" t="s">
        <v>3038</v>
      </c>
      <c r="C285" s="651" t="s">
        <v>609</v>
      </c>
      <c r="D285" s="652" t="s">
        <v>3041</v>
      </c>
      <c r="E285" s="651" t="s">
        <v>6203</v>
      </c>
      <c r="F285" s="652" t="s">
        <v>6204</v>
      </c>
      <c r="G285" s="651" t="s">
        <v>5500</v>
      </c>
      <c r="H285" s="651" t="s">
        <v>5501</v>
      </c>
      <c r="I285" s="653">
        <v>233.79</v>
      </c>
      <c r="J285" s="653">
        <v>10</v>
      </c>
      <c r="K285" s="654">
        <v>2337.9499999999998</v>
      </c>
    </row>
    <row r="286" spans="1:11" ht="14.4" customHeight="1" x14ac:dyDescent="0.3">
      <c r="A286" s="649" t="s">
        <v>595</v>
      </c>
      <c r="B286" s="650" t="s">
        <v>3038</v>
      </c>
      <c r="C286" s="651" t="s">
        <v>609</v>
      </c>
      <c r="D286" s="652" t="s">
        <v>3041</v>
      </c>
      <c r="E286" s="651" t="s">
        <v>6203</v>
      </c>
      <c r="F286" s="652" t="s">
        <v>6204</v>
      </c>
      <c r="G286" s="651" t="s">
        <v>5502</v>
      </c>
      <c r="H286" s="651" t="s">
        <v>5503</v>
      </c>
      <c r="I286" s="653">
        <v>0.39249999999999996</v>
      </c>
      <c r="J286" s="653">
        <v>12000</v>
      </c>
      <c r="K286" s="654">
        <v>4710</v>
      </c>
    </row>
    <row r="287" spans="1:11" ht="14.4" customHeight="1" x14ac:dyDescent="0.3">
      <c r="A287" s="649" t="s">
        <v>595</v>
      </c>
      <c r="B287" s="650" t="s">
        <v>3038</v>
      </c>
      <c r="C287" s="651" t="s">
        <v>609</v>
      </c>
      <c r="D287" s="652" t="s">
        <v>3041</v>
      </c>
      <c r="E287" s="651" t="s">
        <v>6203</v>
      </c>
      <c r="F287" s="652" t="s">
        <v>6204</v>
      </c>
      <c r="G287" s="651" t="s">
        <v>5278</v>
      </c>
      <c r="H287" s="651" t="s">
        <v>5279</v>
      </c>
      <c r="I287" s="653">
        <v>30.176000000000005</v>
      </c>
      <c r="J287" s="653">
        <v>90</v>
      </c>
      <c r="K287" s="654">
        <v>2715.8</v>
      </c>
    </row>
    <row r="288" spans="1:11" ht="14.4" customHeight="1" x14ac:dyDescent="0.3">
      <c r="A288" s="649" t="s">
        <v>595</v>
      </c>
      <c r="B288" s="650" t="s">
        <v>3038</v>
      </c>
      <c r="C288" s="651" t="s">
        <v>609</v>
      </c>
      <c r="D288" s="652" t="s">
        <v>3041</v>
      </c>
      <c r="E288" s="651" t="s">
        <v>6203</v>
      </c>
      <c r="F288" s="652" t="s">
        <v>6204</v>
      </c>
      <c r="G288" s="651" t="s">
        <v>5662</v>
      </c>
      <c r="H288" s="651" t="s">
        <v>5663</v>
      </c>
      <c r="I288" s="653">
        <v>2.13</v>
      </c>
      <c r="J288" s="653">
        <v>1200</v>
      </c>
      <c r="K288" s="654">
        <v>2553</v>
      </c>
    </row>
    <row r="289" spans="1:11" ht="14.4" customHeight="1" x14ac:dyDescent="0.3">
      <c r="A289" s="649" t="s">
        <v>595</v>
      </c>
      <c r="B289" s="650" t="s">
        <v>3038</v>
      </c>
      <c r="C289" s="651" t="s">
        <v>609</v>
      </c>
      <c r="D289" s="652" t="s">
        <v>3041</v>
      </c>
      <c r="E289" s="651" t="s">
        <v>6203</v>
      </c>
      <c r="F289" s="652" t="s">
        <v>6204</v>
      </c>
      <c r="G289" s="651" t="s">
        <v>5510</v>
      </c>
      <c r="H289" s="651" t="s">
        <v>5511</v>
      </c>
      <c r="I289" s="653">
        <v>0.44</v>
      </c>
      <c r="J289" s="653">
        <v>21000</v>
      </c>
      <c r="K289" s="654">
        <v>9240</v>
      </c>
    </row>
    <row r="290" spans="1:11" ht="14.4" customHeight="1" x14ac:dyDescent="0.3">
      <c r="A290" s="649" t="s">
        <v>595</v>
      </c>
      <c r="B290" s="650" t="s">
        <v>3038</v>
      </c>
      <c r="C290" s="651" t="s">
        <v>609</v>
      </c>
      <c r="D290" s="652" t="s">
        <v>3041</v>
      </c>
      <c r="E290" s="651" t="s">
        <v>6203</v>
      </c>
      <c r="F290" s="652" t="s">
        <v>6204</v>
      </c>
      <c r="G290" s="651" t="s">
        <v>5284</v>
      </c>
      <c r="H290" s="651" t="s">
        <v>5285</v>
      </c>
      <c r="I290" s="653">
        <v>8.58</v>
      </c>
      <c r="J290" s="653">
        <v>120</v>
      </c>
      <c r="K290" s="654">
        <v>1029.5999999999999</v>
      </c>
    </row>
    <row r="291" spans="1:11" ht="14.4" customHeight="1" x14ac:dyDescent="0.3">
      <c r="A291" s="649" t="s">
        <v>595</v>
      </c>
      <c r="B291" s="650" t="s">
        <v>3038</v>
      </c>
      <c r="C291" s="651" t="s">
        <v>609</v>
      </c>
      <c r="D291" s="652" t="s">
        <v>3041</v>
      </c>
      <c r="E291" s="651" t="s">
        <v>6203</v>
      </c>
      <c r="F291" s="652" t="s">
        <v>6204</v>
      </c>
      <c r="G291" s="651" t="s">
        <v>5512</v>
      </c>
      <c r="H291" s="651" t="s">
        <v>5513</v>
      </c>
      <c r="I291" s="653">
        <v>13.02</v>
      </c>
      <c r="J291" s="653">
        <v>3</v>
      </c>
      <c r="K291" s="654">
        <v>39.06</v>
      </c>
    </row>
    <row r="292" spans="1:11" ht="14.4" customHeight="1" x14ac:dyDescent="0.3">
      <c r="A292" s="649" t="s">
        <v>595</v>
      </c>
      <c r="B292" s="650" t="s">
        <v>3038</v>
      </c>
      <c r="C292" s="651" t="s">
        <v>609</v>
      </c>
      <c r="D292" s="652" t="s">
        <v>3041</v>
      </c>
      <c r="E292" s="651" t="s">
        <v>6203</v>
      </c>
      <c r="F292" s="652" t="s">
        <v>6204</v>
      </c>
      <c r="G292" s="651" t="s">
        <v>5286</v>
      </c>
      <c r="H292" s="651" t="s">
        <v>5287</v>
      </c>
      <c r="I292" s="653">
        <v>27.954999999999998</v>
      </c>
      <c r="J292" s="653">
        <v>12</v>
      </c>
      <c r="K292" s="654">
        <v>335.46</v>
      </c>
    </row>
    <row r="293" spans="1:11" ht="14.4" customHeight="1" x14ac:dyDescent="0.3">
      <c r="A293" s="649" t="s">
        <v>595</v>
      </c>
      <c r="B293" s="650" t="s">
        <v>3038</v>
      </c>
      <c r="C293" s="651" t="s">
        <v>609</v>
      </c>
      <c r="D293" s="652" t="s">
        <v>3041</v>
      </c>
      <c r="E293" s="651" t="s">
        <v>6203</v>
      </c>
      <c r="F293" s="652" t="s">
        <v>6204</v>
      </c>
      <c r="G293" s="651" t="s">
        <v>5664</v>
      </c>
      <c r="H293" s="651" t="s">
        <v>5665</v>
      </c>
      <c r="I293" s="653">
        <v>159.55000000000001</v>
      </c>
      <c r="J293" s="653">
        <v>10</v>
      </c>
      <c r="K293" s="654">
        <v>1595.51</v>
      </c>
    </row>
    <row r="294" spans="1:11" ht="14.4" customHeight="1" x14ac:dyDescent="0.3">
      <c r="A294" s="649" t="s">
        <v>595</v>
      </c>
      <c r="B294" s="650" t="s">
        <v>3038</v>
      </c>
      <c r="C294" s="651" t="s">
        <v>609</v>
      </c>
      <c r="D294" s="652" t="s">
        <v>3041</v>
      </c>
      <c r="E294" s="651" t="s">
        <v>6203</v>
      </c>
      <c r="F294" s="652" t="s">
        <v>6204</v>
      </c>
      <c r="G294" s="651" t="s">
        <v>5292</v>
      </c>
      <c r="H294" s="651" t="s">
        <v>5293</v>
      </c>
      <c r="I294" s="653">
        <v>98.38</v>
      </c>
      <c r="J294" s="653">
        <v>3</v>
      </c>
      <c r="K294" s="654">
        <v>295.14</v>
      </c>
    </row>
    <row r="295" spans="1:11" ht="14.4" customHeight="1" x14ac:dyDescent="0.3">
      <c r="A295" s="649" t="s">
        <v>595</v>
      </c>
      <c r="B295" s="650" t="s">
        <v>3038</v>
      </c>
      <c r="C295" s="651" t="s">
        <v>609</v>
      </c>
      <c r="D295" s="652" t="s">
        <v>3041</v>
      </c>
      <c r="E295" s="651" t="s">
        <v>6203</v>
      </c>
      <c r="F295" s="652" t="s">
        <v>6204</v>
      </c>
      <c r="G295" s="651" t="s">
        <v>5518</v>
      </c>
      <c r="H295" s="651" t="s">
        <v>5519</v>
      </c>
      <c r="I295" s="653">
        <v>283.02</v>
      </c>
      <c r="J295" s="653">
        <v>10</v>
      </c>
      <c r="K295" s="654">
        <v>2830.15</v>
      </c>
    </row>
    <row r="296" spans="1:11" ht="14.4" customHeight="1" x14ac:dyDescent="0.3">
      <c r="A296" s="649" t="s">
        <v>595</v>
      </c>
      <c r="B296" s="650" t="s">
        <v>3038</v>
      </c>
      <c r="C296" s="651" t="s">
        <v>609</v>
      </c>
      <c r="D296" s="652" t="s">
        <v>3041</v>
      </c>
      <c r="E296" s="651" t="s">
        <v>6203</v>
      </c>
      <c r="F296" s="652" t="s">
        <v>6204</v>
      </c>
      <c r="G296" s="651" t="s">
        <v>5666</v>
      </c>
      <c r="H296" s="651" t="s">
        <v>5667</v>
      </c>
      <c r="I296" s="653">
        <v>0.87</v>
      </c>
      <c r="J296" s="653">
        <v>600</v>
      </c>
      <c r="K296" s="654">
        <v>523.68000000000006</v>
      </c>
    </row>
    <row r="297" spans="1:11" ht="14.4" customHeight="1" x14ac:dyDescent="0.3">
      <c r="A297" s="649" t="s">
        <v>595</v>
      </c>
      <c r="B297" s="650" t="s">
        <v>3038</v>
      </c>
      <c r="C297" s="651" t="s">
        <v>609</v>
      </c>
      <c r="D297" s="652" t="s">
        <v>3041</v>
      </c>
      <c r="E297" s="651" t="s">
        <v>6203</v>
      </c>
      <c r="F297" s="652" t="s">
        <v>6204</v>
      </c>
      <c r="G297" s="651" t="s">
        <v>5294</v>
      </c>
      <c r="H297" s="651" t="s">
        <v>5295</v>
      </c>
      <c r="I297" s="653">
        <v>8.01</v>
      </c>
      <c r="J297" s="653">
        <v>700</v>
      </c>
      <c r="K297" s="654">
        <v>5607.03</v>
      </c>
    </row>
    <row r="298" spans="1:11" ht="14.4" customHeight="1" x14ac:dyDescent="0.3">
      <c r="A298" s="649" t="s">
        <v>595</v>
      </c>
      <c r="B298" s="650" t="s">
        <v>3038</v>
      </c>
      <c r="C298" s="651" t="s">
        <v>609</v>
      </c>
      <c r="D298" s="652" t="s">
        <v>3041</v>
      </c>
      <c r="E298" s="651" t="s">
        <v>6203</v>
      </c>
      <c r="F298" s="652" t="s">
        <v>6204</v>
      </c>
      <c r="G298" s="651" t="s">
        <v>5296</v>
      </c>
      <c r="H298" s="651" t="s">
        <v>5297</v>
      </c>
      <c r="I298" s="653">
        <v>122.07</v>
      </c>
      <c r="J298" s="653">
        <v>20</v>
      </c>
      <c r="K298" s="654">
        <v>2441.4699999999998</v>
      </c>
    </row>
    <row r="299" spans="1:11" ht="14.4" customHeight="1" x14ac:dyDescent="0.3">
      <c r="A299" s="649" t="s">
        <v>595</v>
      </c>
      <c r="B299" s="650" t="s">
        <v>3038</v>
      </c>
      <c r="C299" s="651" t="s">
        <v>609</v>
      </c>
      <c r="D299" s="652" t="s">
        <v>3041</v>
      </c>
      <c r="E299" s="651" t="s">
        <v>6203</v>
      </c>
      <c r="F299" s="652" t="s">
        <v>6204</v>
      </c>
      <c r="G299" s="651" t="s">
        <v>5668</v>
      </c>
      <c r="H299" s="651" t="s">
        <v>5669</v>
      </c>
      <c r="I299" s="653">
        <v>13.16</v>
      </c>
      <c r="J299" s="653">
        <v>72</v>
      </c>
      <c r="K299" s="654">
        <v>947.23</v>
      </c>
    </row>
    <row r="300" spans="1:11" ht="14.4" customHeight="1" x14ac:dyDescent="0.3">
      <c r="A300" s="649" t="s">
        <v>595</v>
      </c>
      <c r="B300" s="650" t="s">
        <v>3038</v>
      </c>
      <c r="C300" s="651" t="s">
        <v>609</v>
      </c>
      <c r="D300" s="652" t="s">
        <v>3041</v>
      </c>
      <c r="E300" s="651" t="s">
        <v>6203</v>
      </c>
      <c r="F300" s="652" t="s">
        <v>6204</v>
      </c>
      <c r="G300" s="651" t="s">
        <v>5670</v>
      </c>
      <c r="H300" s="651" t="s">
        <v>5671</v>
      </c>
      <c r="I300" s="653">
        <v>26.37</v>
      </c>
      <c r="J300" s="653">
        <v>120</v>
      </c>
      <c r="K300" s="654">
        <v>3164.34</v>
      </c>
    </row>
    <row r="301" spans="1:11" ht="14.4" customHeight="1" x14ac:dyDescent="0.3">
      <c r="A301" s="649" t="s">
        <v>595</v>
      </c>
      <c r="B301" s="650" t="s">
        <v>3038</v>
      </c>
      <c r="C301" s="651" t="s">
        <v>609</v>
      </c>
      <c r="D301" s="652" t="s">
        <v>3041</v>
      </c>
      <c r="E301" s="651" t="s">
        <v>6203</v>
      </c>
      <c r="F301" s="652" t="s">
        <v>6204</v>
      </c>
      <c r="G301" s="651" t="s">
        <v>5525</v>
      </c>
      <c r="H301" s="651" t="s">
        <v>5526</v>
      </c>
      <c r="I301" s="653">
        <v>2.063333333333333</v>
      </c>
      <c r="J301" s="653">
        <v>600</v>
      </c>
      <c r="K301" s="654">
        <v>1238</v>
      </c>
    </row>
    <row r="302" spans="1:11" ht="14.4" customHeight="1" x14ac:dyDescent="0.3">
      <c r="A302" s="649" t="s">
        <v>595</v>
      </c>
      <c r="B302" s="650" t="s">
        <v>3038</v>
      </c>
      <c r="C302" s="651" t="s">
        <v>609</v>
      </c>
      <c r="D302" s="652" t="s">
        <v>3041</v>
      </c>
      <c r="E302" s="651" t="s">
        <v>6203</v>
      </c>
      <c r="F302" s="652" t="s">
        <v>6204</v>
      </c>
      <c r="G302" s="651" t="s">
        <v>5527</v>
      </c>
      <c r="H302" s="651" t="s">
        <v>5528</v>
      </c>
      <c r="I302" s="653">
        <v>3.3650000000000002</v>
      </c>
      <c r="J302" s="653">
        <v>600</v>
      </c>
      <c r="K302" s="654">
        <v>2019</v>
      </c>
    </row>
    <row r="303" spans="1:11" ht="14.4" customHeight="1" x14ac:dyDescent="0.3">
      <c r="A303" s="649" t="s">
        <v>595</v>
      </c>
      <c r="B303" s="650" t="s">
        <v>3038</v>
      </c>
      <c r="C303" s="651" t="s">
        <v>609</v>
      </c>
      <c r="D303" s="652" t="s">
        <v>3041</v>
      </c>
      <c r="E303" s="651" t="s">
        <v>6203</v>
      </c>
      <c r="F303" s="652" t="s">
        <v>6204</v>
      </c>
      <c r="G303" s="651" t="s">
        <v>5672</v>
      </c>
      <c r="H303" s="651" t="s">
        <v>5673</v>
      </c>
      <c r="I303" s="653">
        <v>110.26</v>
      </c>
      <c r="J303" s="653">
        <v>5</v>
      </c>
      <c r="K303" s="654">
        <v>551.29999999999995</v>
      </c>
    </row>
    <row r="304" spans="1:11" ht="14.4" customHeight="1" x14ac:dyDescent="0.3">
      <c r="A304" s="649" t="s">
        <v>595</v>
      </c>
      <c r="B304" s="650" t="s">
        <v>3038</v>
      </c>
      <c r="C304" s="651" t="s">
        <v>609</v>
      </c>
      <c r="D304" s="652" t="s">
        <v>3041</v>
      </c>
      <c r="E304" s="651" t="s">
        <v>6203</v>
      </c>
      <c r="F304" s="652" t="s">
        <v>6204</v>
      </c>
      <c r="G304" s="651" t="s">
        <v>5674</v>
      </c>
      <c r="H304" s="651" t="s">
        <v>5675</v>
      </c>
      <c r="I304" s="653">
        <v>191.13</v>
      </c>
      <c r="J304" s="653">
        <v>30</v>
      </c>
      <c r="K304" s="654">
        <v>5733.9</v>
      </c>
    </row>
    <row r="305" spans="1:11" ht="14.4" customHeight="1" x14ac:dyDescent="0.3">
      <c r="A305" s="649" t="s">
        <v>595</v>
      </c>
      <c r="B305" s="650" t="s">
        <v>3038</v>
      </c>
      <c r="C305" s="651" t="s">
        <v>609</v>
      </c>
      <c r="D305" s="652" t="s">
        <v>3041</v>
      </c>
      <c r="E305" s="651" t="s">
        <v>6203</v>
      </c>
      <c r="F305" s="652" t="s">
        <v>6204</v>
      </c>
      <c r="G305" s="651" t="s">
        <v>5676</v>
      </c>
      <c r="H305" s="651" t="s">
        <v>5677</v>
      </c>
      <c r="I305" s="653">
        <v>35.32</v>
      </c>
      <c r="J305" s="653">
        <v>100</v>
      </c>
      <c r="K305" s="654">
        <v>3531.65</v>
      </c>
    </row>
    <row r="306" spans="1:11" ht="14.4" customHeight="1" x14ac:dyDescent="0.3">
      <c r="A306" s="649" t="s">
        <v>595</v>
      </c>
      <c r="B306" s="650" t="s">
        <v>3038</v>
      </c>
      <c r="C306" s="651" t="s">
        <v>609</v>
      </c>
      <c r="D306" s="652" t="s">
        <v>3041</v>
      </c>
      <c r="E306" s="651" t="s">
        <v>6203</v>
      </c>
      <c r="F306" s="652" t="s">
        <v>6204</v>
      </c>
      <c r="G306" s="651" t="s">
        <v>5678</v>
      </c>
      <c r="H306" s="651" t="s">
        <v>5679</v>
      </c>
      <c r="I306" s="653">
        <v>93.45</v>
      </c>
      <c r="J306" s="653">
        <v>20</v>
      </c>
      <c r="K306" s="654">
        <v>1869</v>
      </c>
    </row>
    <row r="307" spans="1:11" ht="14.4" customHeight="1" x14ac:dyDescent="0.3">
      <c r="A307" s="649" t="s">
        <v>595</v>
      </c>
      <c r="B307" s="650" t="s">
        <v>3038</v>
      </c>
      <c r="C307" s="651" t="s">
        <v>609</v>
      </c>
      <c r="D307" s="652" t="s">
        <v>3041</v>
      </c>
      <c r="E307" s="651" t="s">
        <v>6203</v>
      </c>
      <c r="F307" s="652" t="s">
        <v>6204</v>
      </c>
      <c r="G307" s="651" t="s">
        <v>5680</v>
      </c>
      <c r="H307" s="651" t="s">
        <v>5681</v>
      </c>
      <c r="I307" s="653">
        <v>112.82</v>
      </c>
      <c r="J307" s="653">
        <v>15</v>
      </c>
      <c r="K307" s="654">
        <v>1692.23</v>
      </c>
    </row>
    <row r="308" spans="1:11" ht="14.4" customHeight="1" x14ac:dyDescent="0.3">
      <c r="A308" s="649" t="s">
        <v>595</v>
      </c>
      <c r="B308" s="650" t="s">
        <v>3038</v>
      </c>
      <c r="C308" s="651" t="s">
        <v>609</v>
      </c>
      <c r="D308" s="652" t="s">
        <v>3041</v>
      </c>
      <c r="E308" s="651" t="s">
        <v>6203</v>
      </c>
      <c r="F308" s="652" t="s">
        <v>6204</v>
      </c>
      <c r="G308" s="651" t="s">
        <v>5682</v>
      </c>
      <c r="H308" s="651" t="s">
        <v>5683</v>
      </c>
      <c r="I308" s="653">
        <v>16.329999999999998</v>
      </c>
      <c r="J308" s="653">
        <v>50</v>
      </c>
      <c r="K308" s="654">
        <v>816.5</v>
      </c>
    </row>
    <row r="309" spans="1:11" ht="14.4" customHeight="1" x14ac:dyDescent="0.3">
      <c r="A309" s="649" t="s">
        <v>595</v>
      </c>
      <c r="B309" s="650" t="s">
        <v>3038</v>
      </c>
      <c r="C309" s="651" t="s">
        <v>609</v>
      </c>
      <c r="D309" s="652" t="s">
        <v>3041</v>
      </c>
      <c r="E309" s="651" t="s">
        <v>6203</v>
      </c>
      <c r="F309" s="652" t="s">
        <v>6204</v>
      </c>
      <c r="G309" s="651" t="s">
        <v>5306</v>
      </c>
      <c r="H309" s="651" t="s">
        <v>5307</v>
      </c>
      <c r="I309" s="653">
        <v>5.18</v>
      </c>
      <c r="J309" s="653">
        <v>1100</v>
      </c>
      <c r="K309" s="654">
        <v>5694.15</v>
      </c>
    </row>
    <row r="310" spans="1:11" ht="14.4" customHeight="1" x14ac:dyDescent="0.3">
      <c r="A310" s="649" t="s">
        <v>595</v>
      </c>
      <c r="B310" s="650" t="s">
        <v>3038</v>
      </c>
      <c r="C310" s="651" t="s">
        <v>609</v>
      </c>
      <c r="D310" s="652" t="s">
        <v>3041</v>
      </c>
      <c r="E310" s="651" t="s">
        <v>6203</v>
      </c>
      <c r="F310" s="652" t="s">
        <v>6204</v>
      </c>
      <c r="G310" s="651" t="s">
        <v>5310</v>
      </c>
      <c r="H310" s="651" t="s">
        <v>5311</v>
      </c>
      <c r="I310" s="653">
        <v>0.31</v>
      </c>
      <c r="J310" s="653">
        <v>60</v>
      </c>
      <c r="K310" s="654">
        <v>18.600000000000001</v>
      </c>
    </row>
    <row r="311" spans="1:11" ht="14.4" customHeight="1" x14ac:dyDescent="0.3">
      <c r="A311" s="649" t="s">
        <v>595</v>
      </c>
      <c r="B311" s="650" t="s">
        <v>3038</v>
      </c>
      <c r="C311" s="651" t="s">
        <v>609</v>
      </c>
      <c r="D311" s="652" t="s">
        <v>3041</v>
      </c>
      <c r="E311" s="651" t="s">
        <v>6203</v>
      </c>
      <c r="F311" s="652" t="s">
        <v>6204</v>
      </c>
      <c r="G311" s="651" t="s">
        <v>5312</v>
      </c>
      <c r="H311" s="651" t="s">
        <v>5313</v>
      </c>
      <c r="I311" s="653">
        <v>43</v>
      </c>
      <c r="J311" s="653">
        <v>10</v>
      </c>
      <c r="K311" s="654">
        <v>429.98</v>
      </c>
    </row>
    <row r="312" spans="1:11" ht="14.4" customHeight="1" x14ac:dyDescent="0.3">
      <c r="A312" s="649" t="s">
        <v>595</v>
      </c>
      <c r="B312" s="650" t="s">
        <v>3038</v>
      </c>
      <c r="C312" s="651" t="s">
        <v>609</v>
      </c>
      <c r="D312" s="652" t="s">
        <v>3041</v>
      </c>
      <c r="E312" s="651" t="s">
        <v>6203</v>
      </c>
      <c r="F312" s="652" t="s">
        <v>6204</v>
      </c>
      <c r="G312" s="651" t="s">
        <v>5684</v>
      </c>
      <c r="H312" s="651" t="s">
        <v>5685</v>
      </c>
      <c r="I312" s="653">
        <v>69.7</v>
      </c>
      <c r="J312" s="653">
        <v>10</v>
      </c>
      <c r="K312" s="654">
        <v>697</v>
      </c>
    </row>
    <row r="313" spans="1:11" ht="14.4" customHeight="1" x14ac:dyDescent="0.3">
      <c r="A313" s="649" t="s">
        <v>595</v>
      </c>
      <c r="B313" s="650" t="s">
        <v>3038</v>
      </c>
      <c r="C313" s="651" t="s">
        <v>609</v>
      </c>
      <c r="D313" s="652" t="s">
        <v>3041</v>
      </c>
      <c r="E313" s="651" t="s">
        <v>6203</v>
      </c>
      <c r="F313" s="652" t="s">
        <v>6204</v>
      </c>
      <c r="G313" s="651" t="s">
        <v>5686</v>
      </c>
      <c r="H313" s="651" t="s">
        <v>5687</v>
      </c>
      <c r="I313" s="653">
        <v>170.63</v>
      </c>
      <c r="J313" s="653">
        <v>1</v>
      </c>
      <c r="K313" s="654">
        <v>170.63</v>
      </c>
    </row>
    <row r="314" spans="1:11" ht="14.4" customHeight="1" x14ac:dyDescent="0.3">
      <c r="A314" s="649" t="s">
        <v>595</v>
      </c>
      <c r="B314" s="650" t="s">
        <v>3038</v>
      </c>
      <c r="C314" s="651" t="s">
        <v>609</v>
      </c>
      <c r="D314" s="652" t="s">
        <v>3041</v>
      </c>
      <c r="E314" s="651" t="s">
        <v>6203</v>
      </c>
      <c r="F314" s="652" t="s">
        <v>6204</v>
      </c>
      <c r="G314" s="651" t="s">
        <v>5688</v>
      </c>
      <c r="H314" s="651" t="s">
        <v>5689</v>
      </c>
      <c r="I314" s="653">
        <v>990</v>
      </c>
      <c r="J314" s="653">
        <v>6</v>
      </c>
      <c r="K314" s="654">
        <v>5939.99</v>
      </c>
    </row>
    <row r="315" spans="1:11" ht="14.4" customHeight="1" x14ac:dyDescent="0.3">
      <c r="A315" s="649" t="s">
        <v>595</v>
      </c>
      <c r="B315" s="650" t="s">
        <v>3038</v>
      </c>
      <c r="C315" s="651" t="s">
        <v>609</v>
      </c>
      <c r="D315" s="652" t="s">
        <v>3041</v>
      </c>
      <c r="E315" s="651" t="s">
        <v>6203</v>
      </c>
      <c r="F315" s="652" t="s">
        <v>6204</v>
      </c>
      <c r="G315" s="651" t="s">
        <v>5547</v>
      </c>
      <c r="H315" s="651" t="s">
        <v>5690</v>
      </c>
      <c r="I315" s="653">
        <v>1250</v>
      </c>
      <c r="J315" s="653">
        <v>10</v>
      </c>
      <c r="K315" s="654">
        <v>12500.02</v>
      </c>
    </row>
    <row r="316" spans="1:11" ht="14.4" customHeight="1" x14ac:dyDescent="0.3">
      <c r="A316" s="649" t="s">
        <v>595</v>
      </c>
      <c r="B316" s="650" t="s">
        <v>3038</v>
      </c>
      <c r="C316" s="651" t="s">
        <v>609</v>
      </c>
      <c r="D316" s="652" t="s">
        <v>3041</v>
      </c>
      <c r="E316" s="651" t="s">
        <v>6203</v>
      </c>
      <c r="F316" s="652" t="s">
        <v>6204</v>
      </c>
      <c r="G316" s="651" t="s">
        <v>5691</v>
      </c>
      <c r="H316" s="651" t="s">
        <v>5692</v>
      </c>
      <c r="I316" s="653">
        <v>120.61</v>
      </c>
      <c r="J316" s="653">
        <v>5</v>
      </c>
      <c r="K316" s="654">
        <v>603.05999999999995</v>
      </c>
    </row>
    <row r="317" spans="1:11" ht="14.4" customHeight="1" x14ac:dyDescent="0.3">
      <c r="A317" s="649" t="s">
        <v>595</v>
      </c>
      <c r="B317" s="650" t="s">
        <v>3038</v>
      </c>
      <c r="C317" s="651" t="s">
        <v>609</v>
      </c>
      <c r="D317" s="652" t="s">
        <v>3041</v>
      </c>
      <c r="E317" s="651" t="s">
        <v>6203</v>
      </c>
      <c r="F317" s="652" t="s">
        <v>6204</v>
      </c>
      <c r="G317" s="651" t="s">
        <v>5693</v>
      </c>
      <c r="H317" s="651" t="s">
        <v>5694</v>
      </c>
      <c r="I317" s="653">
        <v>140.46</v>
      </c>
      <c r="J317" s="653">
        <v>1</v>
      </c>
      <c r="K317" s="654">
        <v>140.46</v>
      </c>
    </row>
    <row r="318" spans="1:11" ht="14.4" customHeight="1" x14ac:dyDescent="0.3">
      <c r="A318" s="649" t="s">
        <v>595</v>
      </c>
      <c r="B318" s="650" t="s">
        <v>3038</v>
      </c>
      <c r="C318" s="651" t="s">
        <v>609</v>
      </c>
      <c r="D318" s="652" t="s">
        <v>3041</v>
      </c>
      <c r="E318" s="651" t="s">
        <v>6203</v>
      </c>
      <c r="F318" s="652" t="s">
        <v>6204</v>
      </c>
      <c r="G318" s="651" t="s">
        <v>5695</v>
      </c>
      <c r="H318" s="651" t="s">
        <v>5696</v>
      </c>
      <c r="I318" s="653">
        <v>135.02000000000001</v>
      </c>
      <c r="J318" s="653">
        <v>10</v>
      </c>
      <c r="K318" s="654">
        <v>1350.22</v>
      </c>
    </row>
    <row r="319" spans="1:11" ht="14.4" customHeight="1" x14ac:dyDescent="0.3">
      <c r="A319" s="649" t="s">
        <v>595</v>
      </c>
      <c r="B319" s="650" t="s">
        <v>3038</v>
      </c>
      <c r="C319" s="651" t="s">
        <v>609</v>
      </c>
      <c r="D319" s="652" t="s">
        <v>3041</v>
      </c>
      <c r="E319" s="651" t="s">
        <v>6203</v>
      </c>
      <c r="F319" s="652" t="s">
        <v>6204</v>
      </c>
      <c r="G319" s="651" t="s">
        <v>5324</v>
      </c>
      <c r="H319" s="651" t="s">
        <v>5325</v>
      </c>
      <c r="I319" s="653">
        <v>410.36</v>
      </c>
      <c r="J319" s="653">
        <v>2</v>
      </c>
      <c r="K319" s="654">
        <v>820.71</v>
      </c>
    </row>
    <row r="320" spans="1:11" ht="14.4" customHeight="1" x14ac:dyDescent="0.3">
      <c r="A320" s="649" t="s">
        <v>595</v>
      </c>
      <c r="B320" s="650" t="s">
        <v>3038</v>
      </c>
      <c r="C320" s="651" t="s">
        <v>609</v>
      </c>
      <c r="D320" s="652" t="s">
        <v>3041</v>
      </c>
      <c r="E320" s="651" t="s">
        <v>6203</v>
      </c>
      <c r="F320" s="652" t="s">
        <v>6204</v>
      </c>
      <c r="G320" s="651" t="s">
        <v>5697</v>
      </c>
      <c r="H320" s="651" t="s">
        <v>5698</v>
      </c>
      <c r="I320" s="653">
        <v>61.75</v>
      </c>
      <c r="J320" s="653">
        <v>10</v>
      </c>
      <c r="K320" s="654">
        <v>617.54999999999995</v>
      </c>
    </row>
    <row r="321" spans="1:11" ht="14.4" customHeight="1" x14ac:dyDescent="0.3">
      <c r="A321" s="649" t="s">
        <v>595</v>
      </c>
      <c r="B321" s="650" t="s">
        <v>3038</v>
      </c>
      <c r="C321" s="651" t="s">
        <v>609</v>
      </c>
      <c r="D321" s="652" t="s">
        <v>3041</v>
      </c>
      <c r="E321" s="651" t="s">
        <v>6203</v>
      </c>
      <c r="F321" s="652" t="s">
        <v>6204</v>
      </c>
      <c r="G321" s="651" t="s">
        <v>5699</v>
      </c>
      <c r="H321" s="651" t="s">
        <v>5700</v>
      </c>
      <c r="I321" s="653">
        <v>153</v>
      </c>
      <c r="J321" s="653">
        <v>20</v>
      </c>
      <c r="K321" s="654">
        <v>3059.96</v>
      </c>
    </row>
    <row r="322" spans="1:11" ht="14.4" customHeight="1" x14ac:dyDescent="0.3">
      <c r="A322" s="649" t="s">
        <v>595</v>
      </c>
      <c r="B322" s="650" t="s">
        <v>3038</v>
      </c>
      <c r="C322" s="651" t="s">
        <v>609</v>
      </c>
      <c r="D322" s="652" t="s">
        <v>3041</v>
      </c>
      <c r="E322" s="651" t="s">
        <v>6203</v>
      </c>
      <c r="F322" s="652" t="s">
        <v>6204</v>
      </c>
      <c r="G322" s="651" t="s">
        <v>5701</v>
      </c>
      <c r="H322" s="651" t="s">
        <v>5702</v>
      </c>
      <c r="I322" s="653">
        <v>280.33999999999997</v>
      </c>
      <c r="J322" s="653">
        <v>1</v>
      </c>
      <c r="K322" s="654">
        <v>280.33999999999997</v>
      </c>
    </row>
    <row r="323" spans="1:11" ht="14.4" customHeight="1" x14ac:dyDescent="0.3">
      <c r="A323" s="649" t="s">
        <v>595</v>
      </c>
      <c r="B323" s="650" t="s">
        <v>3038</v>
      </c>
      <c r="C323" s="651" t="s">
        <v>609</v>
      </c>
      <c r="D323" s="652" t="s">
        <v>3041</v>
      </c>
      <c r="E323" s="651" t="s">
        <v>6203</v>
      </c>
      <c r="F323" s="652" t="s">
        <v>6204</v>
      </c>
      <c r="G323" s="651" t="s">
        <v>5703</v>
      </c>
      <c r="H323" s="651" t="s">
        <v>5704</v>
      </c>
      <c r="I323" s="653">
        <v>5.0199999999999996</v>
      </c>
      <c r="J323" s="653">
        <v>1100</v>
      </c>
      <c r="K323" s="654">
        <v>5517.55</v>
      </c>
    </row>
    <row r="324" spans="1:11" ht="14.4" customHeight="1" x14ac:dyDescent="0.3">
      <c r="A324" s="649" t="s">
        <v>595</v>
      </c>
      <c r="B324" s="650" t="s">
        <v>3038</v>
      </c>
      <c r="C324" s="651" t="s">
        <v>609</v>
      </c>
      <c r="D324" s="652" t="s">
        <v>3041</v>
      </c>
      <c r="E324" s="651" t="s">
        <v>6203</v>
      </c>
      <c r="F324" s="652" t="s">
        <v>6204</v>
      </c>
      <c r="G324" s="651" t="s">
        <v>5705</v>
      </c>
      <c r="H324" s="651" t="s">
        <v>5706</v>
      </c>
      <c r="I324" s="653">
        <v>508.8966666666667</v>
      </c>
      <c r="J324" s="653">
        <v>5</v>
      </c>
      <c r="K324" s="654">
        <v>2539.6</v>
      </c>
    </row>
    <row r="325" spans="1:11" ht="14.4" customHeight="1" x14ac:dyDescent="0.3">
      <c r="A325" s="649" t="s">
        <v>595</v>
      </c>
      <c r="B325" s="650" t="s">
        <v>3038</v>
      </c>
      <c r="C325" s="651" t="s">
        <v>609</v>
      </c>
      <c r="D325" s="652" t="s">
        <v>3041</v>
      </c>
      <c r="E325" s="651" t="s">
        <v>6203</v>
      </c>
      <c r="F325" s="652" t="s">
        <v>6204</v>
      </c>
      <c r="G325" s="651" t="s">
        <v>5707</v>
      </c>
      <c r="H325" s="651" t="s">
        <v>5708</v>
      </c>
      <c r="I325" s="653">
        <v>250.79</v>
      </c>
      <c r="J325" s="653">
        <v>5</v>
      </c>
      <c r="K325" s="654">
        <v>1253.93</v>
      </c>
    </row>
    <row r="326" spans="1:11" ht="14.4" customHeight="1" x14ac:dyDescent="0.3">
      <c r="A326" s="649" t="s">
        <v>595</v>
      </c>
      <c r="B326" s="650" t="s">
        <v>3038</v>
      </c>
      <c r="C326" s="651" t="s">
        <v>609</v>
      </c>
      <c r="D326" s="652" t="s">
        <v>3041</v>
      </c>
      <c r="E326" s="651" t="s">
        <v>6203</v>
      </c>
      <c r="F326" s="652" t="s">
        <v>6204</v>
      </c>
      <c r="G326" s="651" t="s">
        <v>5709</v>
      </c>
      <c r="H326" s="651" t="s">
        <v>5710</v>
      </c>
      <c r="I326" s="653">
        <v>1392.58</v>
      </c>
      <c r="J326" s="653">
        <v>2</v>
      </c>
      <c r="K326" s="654">
        <v>2785.16</v>
      </c>
    </row>
    <row r="327" spans="1:11" ht="14.4" customHeight="1" x14ac:dyDescent="0.3">
      <c r="A327" s="649" t="s">
        <v>595</v>
      </c>
      <c r="B327" s="650" t="s">
        <v>3038</v>
      </c>
      <c r="C327" s="651" t="s">
        <v>609</v>
      </c>
      <c r="D327" s="652" t="s">
        <v>3041</v>
      </c>
      <c r="E327" s="651" t="s">
        <v>6203</v>
      </c>
      <c r="F327" s="652" t="s">
        <v>6204</v>
      </c>
      <c r="G327" s="651" t="s">
        <v>5711</v>
      </c>
      <c r="H327" s="651" t="s">
        <v>5712</v>
      </c>
      <c r="I327" s="653">
        <v>66.59</v>
      </c>
      <c r="J327" s="653">
        <v>10</v>
      </c>
      <c r="K327" s="654">
        <v>665.85</v>
      </c>
    </row>
    <row r="328" spans="1:11" ht="14.4" customHeight="1" x14ac:dyDescent="0.3">
      <c r="A328" s="649" t="s">
        <v>595</v>
      </c>
      <c r="B328" s="650" t="s">
        <v>3038</v>
      </c>
      <c r="C328" s="651" t="s">
        <v>609</v>
      </c>
      <c r="D328" s="652" t="s">
        <v>3041</v>
      </c>
      <c r="E328" s="651" t="s">
        <v>6203</v>
      </c>
      <c r="F328" s="652" t="s">
        <v>6204</v>
      </c>
      <c r="G328" s="651" t="s">
        <v>5713</v>
      </c>
      <c r="H328" s="651" t="s">
        <v>5714</v>
      </c>
      <c r="I328" s="653">
        <v>847</v>
      </c>
      <c r="J328" s="653">
        <v>10</v>
      </c>
      <c r="K328" s="654">
        <v>8470</v>
      </c>
    </row>
    <row r="329" spans="1:11" ht="14.4" customHeight="1" x14ac:dyDescent="0.3">
      <c r="A329" s="649" t="s">
        <v>595</v>
      </c>
      <c r="B329" s="650" t="s">
        <v>3038</v>
      </c>
      <c r="C329" s="651" t="s">
        <v>609</v>
      </c>
      <c r="D329" s="652" t="s">
        <v>3041</v>
      </c>
      <c r="E329" s="651" t="s">
        <v>6205</v>
      </c>
      <c r="F329" s="652" t="s">
        <v>6206</v>
      </c>
      <c r="G329" s="651" t="s">
        <v>5330</v>
      </c>
      <c r="H329" s="651" t="s">
        <v>5331</v>
      </c>
      <c r="I329" s="653">
        <v>3.51</v>
      </c>
      <c r="J329" s="653">
        <v>20</v>
      </c>
      <c r="K329" s="654">
        <v>70.2</v>
      </c>
    </row>
    <row r="330" spans="1:11" ht="14.4" customHeight="1" x14ac:dyDescent="0.3">
      <c r="A330" s="649" t="s">
        <v>595</v>
      </c>
      <c r="B330" s="650" t="s">
        <v>3038</v>
      </c>
      <c r="C330" s="651" t="s">
        <v>609</v>
      </c>
      <c r="D330" s="652" t="s">
        <v>3041</v>
      </c>
      <c r="E330" s="651" t="s">
        <v>6205</v>
      </c>
      <c r="F330" s="652" t="s">
        <v>6206</v>
      </c>
      <c r="G330" s="651" t="s">
        <v>5334</v>
      </c>
      <c r="H330" s="651" t="s">
        <v>5335</v>
      </c>
      <c r="I330" s="653">
        <v>11.145999999999999</v>
      </c>
      <c r="J330" s="653">
        <v>400</v>
      </c>
      <c r="K330" s="654">
        <v>4458.5</v>
      </c>
    </row>
    <row r="331" spans="1:11" ht="14.4" customHeight="1" x14ac:dyDescent="0.3">
      <c r="A331" s="649" t="s">
        <v>595</v>
      </c>
      <c r="B331" s="650" t="s">
        <v>3038</v>
      </c>
      <c r="C331" s="651" t="s">
        <v>609</v>
      </c>
      <c r="D331" s="652" t="s">
        <v>3041</v>
      </c>
      <c r="E331" s="651" t="s">
        <v>6205</v>
      </c>
      <c r="F331" s="652" t="s">
        <v>6206</v>
      </c>
      <c r="G331" s="651" t="s">
        <v>5336</v>
      </c>
      <c r="H331" s="651" t="s">
        <v>5337</v>
      </c>
      <c r="I331" s="653">
        <v>0.97285714285714298</v>
      </c>
      <c r="J331" s="653">
        <v>5600</v>
      </c>
      <c r="K331" s="654">
        <v>5448</v>
      </c>
    </row>
    <row r="332" spans="1:11" ht="14.4" customHeight="1" x14ac:dyDescent="0.3">
      <c r="A332" s="649" t="s">
        <v>595</v>
      </c>
      <c r="B332" s="650" t="s">
        <v>3038</v>
      </c>
      <c r="C332" s="651" t="s">
        <v>609</v>
      </c>
      <c r="D332" s="652" t="s">
        <v>3041</v>
      </c>
      <c r="E332" s="651" t="s">
        <v>6205</v>
      </c>
      <c r="F332" s="652" t="s">
        <v>6206</v>
      </c>
      <c r="G332" s="651" t="s">
        <v>5338</v>
      </c>
      <c r="H332" s="651" t="s">
        <v>5339</v>
      </c>
      <c r="I332" s="653">
        <v>1.5739999999999998</v>
      </c>
      <c r="J332" s="653">
        <v>3600</v>
      </c>
      <c r="K332" s="654">
        <v>5631.43</v>
      </c>
    </row>
    <row r="333" spans="1:11" ht="14.4" customHeight="1" x14ac:dyDescent="0.3">
      <c r="A333" s="649" t="s">
        <v>595</v>
      </c>
      <c r="B333" s="650" t="s">
        <v>3038</v>
      </c>
      <c r="C333" s="651" t="s">
        <v>609</v>
      </c>
      <c r="D333" s="652" t="s">
        <v>3041</v>
      </c>
      <c r="E333" s="651" t="s">
        <v>6205</v>
      </c>
      <c r="F333" s="652" t="s">
        <v>6206</v>
      </c>
      <c r="G333" s="651" t="s">
        <v>5340</v>
      </c>
      <c r="H333" s="651" t="s">
        <v>5341</v>
      </c>
      <c r="I333" s="653">
        <v>0.44999999999999996</v>
      </c>
      <c r="J333" s="653">
        <v>800</v>
      </c>
      <c r="K333" s="654">
        <v>348</v>
      </c>
    </row>
    <row r="334" spans="1:11" ht="14.4" customHeight="1" x14ac:dyDescent="0.3">
      <c r="A334" s="649" t="s">
        <v>595</v>
      </c>
      <c r="B334" s="650" t="s">
        <v>3038</v>
      </c>
      <c r="C334" s="651" t="s">
        <v>609</v>
      </c>
      <c r="D334" s="652" t="s">
        <v>3041</v>
      </c>
      <c r="E334" s="651" t="s">
        <v>6205</v>
      </c>
      <c r="F334" s="652" t="s">
        <v>6206</v>
      </c>
      <c r="G334" s="651" t="s">
        <v>5342</v>
      </c>
      <c r="H334" s="651" t="s">
        <v>5343</v>
      </c>
      <c r="I334" s="653">
        <v>0.60666666666666669</v>
      </c>
      <c r="J334" s="653">
        <v>5000</v>
      </c>
      <c r="K334" s="654">
        <v>3028</v>
      </c>
    </row>
    <row r="335" spans="1:11" ht="14.4" customHeight="1" x14ac:dyDescent="0.3">
      <c r="A335" s="649" t="s">
        <v>595</v>
      </c>
      <c r="B335" s="650" t="s">
        <v>3038</v>
      </c>
      <c r="C335" s="651" t="s">
        <v>609</v>
      </c>
      <c r="D335" s="652" t="s">
        <v>3041</v>
      </c>
      <c r="E335" s="651" t="s">
        <v>6205</v>
      </c>
      <c r="F335" s="652" t="s">
        <v>6206</v>
      </c>
      <c r="G335" s="651" t="s">
        <v>5715</v>
      </c>
      <c r="H335" s="651" t="s">
        <v>5716</v>
      </c>
      <c r="I335" s="653">
        <v>6.19</v>
      </c>
      <c r="J335" s="653">
        <v>40</v>
      </c>
      <c r="K335" s="654">
        <v>247.6</v>
      </c>
    </row>
    <row r="336" spans="1:11" ht="14.4" customHeight="1" x14ac:dyDescent="0.3">
      <c r="A336" s="649" t="s">
        <v>595</v>
      </c>
      <c r="B336" s="650" t="s">
        <v>3038</v>
      </c>
      <c r="C336" s="651" t="s">
        <v>609</v>
      </c>
      <c r="D336" s="652" t="s">
        <v>3041</v>
      </c>
      <c r="E336" s="651" t="s">
        <v>6205</v>
      </c>
      <c r="F336" s="652" t="s">
        <v>6206</v>
      </c>
      <c r="G336" s="651" t="s">
        <v>5578</v>
      </c>
      <c r="H336" s="651" t="s">
        <v>5579</v>
      </c>
      <c r="I336" s="653">
        <v>5.3250000000000002</v>
      </c>
      <c r="J336" s="653">
        <v>200</v>
      </c>
      <c r="K336" s="654">
        <v>1065.1999999999998</v>
      </c>
    </row>
    <row r="337" spans="1:11" ht="14.4" customHeight="1" x14ac:dyDescent="0.3">
      <c r="A337" s="649" t="s">
        <v>595</v>
      </c>
      <c r="B337" s="650" t="s">
        <v>3038</v>
      </c>
      <c r="C337" s="651" t="s">
        <v>609</v>
      </c>
      <c r="D337" s="652" t="s">
        <v>3041</v>
      </c>
      <c r="E337" s="651" t="s">
        <v>6205</v>
      </c>
      <c r="F337" s="652" t="s">
        <v>6206</v>
      </c>
      <c r="G337" s="651" t="s">
        <v>5348</v>
      </c>
      <c r="H337" s="651" t="s">
        <v>5349</v>
      </c>
      <c r="I337" s="653">
        <v>5.95</v>
      </c>
      <c r="J337" s="653">
        <v>40</v>
      </c>
      <c r="K337" s="654">
        <v>238</v>
      </c>
    </row>
    <row r="338" spans="1:11" ht="14.4" customHeight="1" x14ac:dyDescent="0.3">
      <c r="A338" s="649" t="s">
        <v>595</v>
      </c>
      <c r="B338" s="650" t="s">
        <v>3038</v>
      </c>
      <c r="C338" s="651" t="s">
        <v>609</v>
      </c>
      <c r="D338" s="652" t="s">
        <v>3041</v>
      </c>
      <c r="E338" s="651" t="s">
        <v>6205</v>
      </c>
      <c r="F338" s="652" t="s">
        <v>6206</v>
      </c>
      <c r="G338" s="651" t="s">
        <v>5348</v>
      </c>
      <c r="H338" s="651" t="s">
        <v>5350</v>
      </c>
      <c r="I338" s="653">
        <v>6.2100000000000009</v>
      </c>
      <c r="J338" s="653">
        <v>40</v>
      </c>
      <c r="K338" s="654">
        <v>248.39999999999998</v>
      </c>
    </row>
    <row r="339" spans="1:11" ht="14.4" customHeight="1" x14ac:dyDescent="0.3">
      <c r="A339" s="649" t="s">
        <v>595</v>
      </c>
      <c r="B339" s="650" t="s">
        <v>3038</v>
      </c>
      <c r="C339" s="651" t="s">
        <v>609</v>
      </c>
      <c r="D339" s="652" t="s">
        <v>3041</v>
      </c>
      <c r="E339" s="651" t="s">
        <v>6205</v>
      </c>
      <c r="F339" s="652" t="s">
        <v>6206</v>
      </c>
      <c r="G339" s="651" t="s">
        <v>5717</v>
      </c>
      <c r="H339" s="651" t="s">
        <v>5718</v>
      </c>
      <c r="I339" s="653">
        <v>13.94</v>
      </c>
      <c r="J339" s="653">
        <v>20</v>
      </c>
      <c r="K339" s="654">
        <v>278.8</v>
      </c>
    </row>
    <row r="340" spans="1:11" ht="14.4" customHeight="1" x14ac:dyDescent="0.3">
      <c r="A340" s="649" t="s">
        <v>595</v>
      </c>
      <c r="B340" s="650" t="s">
        <v>3038</v>
      </c>
      <c r="C340" s="651" t="s">
        <v>609</v>
      </c>
      <c r="D340" s="652" t="s">
        <v>3041</v>
      </c>
      <c r="E340" s="651" t="s">
        <v>6205</v>
      </c>
      <c r="F340" s="652" t="s">
        <v>6206</v>
      </c>
      <c r="G340" s="651" t="s">
        <v>5719</v>
      </c>
      <c r="H340" s="651" t="s">
        <v>5720</v>
      </c>
      <c r="I340" s="653">
        <v>94.38</v>
      </c>
      <c r="J340" s="653">
        <v>8</v>
      </c>
      <c r="K340" s="654">
        <v>755.04</v>
      </c>
    </row>
    <row r="341" spans="1:11" ht="14.4" customHeight="1" x14ac:dyDescent="0.3">
      <c r="A341" s="649" t="s">
        <v>595</v>
      </c>
      <c r="B341" s="650" t="s">
        <v>3038</v>
      </c>
      <c r="C341" s="651" t="s">
        <v>609</v>
      </c>
      <c r="D341" s="652" t="s">
        <v>3041</v>
      </c>
      <c r="E341" s="651" t="s">
        <v>6205</v>
      </c>
      <c r="F341" s="652" t="s">
        <v>6206</v>
      </c>
      <c r="G341" s="651" t="s">
        <v>5353</v>
      </c>
      <c r="H341" s="651" t="s">
        <v>5354</v>
      </c>
      <c r="I341" s="653">
        <v>5.5671428571428567</v>
      </c>
      <c r="J341" s="653">
        <v>800</v>
      </c>
      <c r="K341" s="654">
        <v>4453.2</v>
      </c>
    </row>
    <row r="342" spans="1:11" ht="14.4" customHeight="1" x14ac:dyDescent="0.3">
      <c r="A342" s="649" t="s">
        <v>595</v>
      </c>
      <c r="B342" s="650" t="s">
        <v>3038</v>
      </c>
      <c r="C342" s="651" t="s">
        <v>609</v>
      </c>
      <c r="D342" s="652" t="s">
        <v>3041</v>
      </c>
      <c r="E342" s="651" t="s">
        <v>6205</v>
      </c>
      <c r="F342" s="652" t="s">
        <v>6206</v>
      </c>
      <c r="G342" s="651" t="s">
        <v>5721</v>
      </c>
      <c r="H342" s="651" t="s">
        <v>5722</v>
      </c>
      <c r="I342" s="653">
        <v>174.97</v>
      </c>
      <c r="J342" s="653">
        <v>12</v>
      </c>
      <c r="K342" s="654">
        <v>2104.3599999999997</v>
      </c>
    </row>
    <row r="343" spans="1:11" ht="14.4" customHeight="1" x14ac:dyDescent="0.3">
      <c r="A343" s="649" t="s">
        <v>595</v>
      </c>
      <c r="B343" s="650" t="s">
        <v>3038</v>
      </c>
      <c r="C343" s="651" t="s">
        <v>609</v>
      </c>
      <c r="D343" s="652" t="s">
        <v>3041</v>
      </c>
      <c r="E343" s="651" t="s">
        <v>6205</v>
      </c>
      <c r="F343" s="652" t="s">
        <v>6206</v>
      </c>
      <c r="G343" s="651" t="s">
        <v>5359</v>
      </c>
      <c r="H343" s="651" t="s">
        <v>5360</v>
      </c>
      <c r="I343" s="653">
        <v>1.8466666666666667</v>
      </c>
      <c r="J343" s="653">
        <v>950</v>
      </c>
      <c r="K343" s="654">
        <v>1763</v>
      </c>
    </row>
    <row r="344" spans="1:11" ht="14.4" customHeight="1" x14ac:dyDescent="0.3">
      <c r="A344" s="649" t="s">
        <v>595</v>
      </c>
      <c r="B344" s="650" t="s">
        <v>3038</v>
      </c>
      <c r="C344" s="651" t="s">
        <v>609</v>
      </c>
      <c r="D344" s="652" t="s">
        <v>3041</v>
      </c>
      <c r="E344" s="651" t="s">
        <v>6205</v>
      </c>
      <c r="F344" s="652" t="s">
        <v>6206</v>
      </c>
      <c r="G344" s="651" t="s">
        <v>5361</v>
      </c>
      <c r="H344" s="651" t="s">
        <v>5362</v>
      </c>
      <c r="I344" s="653">
        <v>1.77</v>
      </c>
      <c r="J344" s="653">
        <v>200</v>
      </c>
      <c r="K344" s="654">
        <v>354</v>
      </c>
    </row>
    <row r="345" spans="1:11" ht="14.4" customHeight="1" x14ac:dyDescent="0.3">
      <c r="A345" s="649" t="s">
        <v>595</v>
      </c>
      <c r="B345" s="650" t="s">
        <v>3038</v>
      </c>
      <c r="C345" s="651" t="s">
        <v>609</v>
      </c>
      <c r="D345" s="652" t="s">
        <v>3041</v>
      </c>
      <c r="E345" s="651" t="s">
        <v>6205</v>
      </c>
      <c r="F345" s="652" t="s">
        <v>6206</v>
      </c>
      <c r="G345" s="651" t="s">
        <v>5363</v>
      </c>
      <c r="H345" s="651" t="s">
        <v>5364</v>
      </c>
      <c r="I345" s="653">
        <v>2.85</v>
      </c>
      <c r="J345" s="653">
        <v>150</v>
      </c>
      <c r="K345" s="654">
        <v>427.5</v>
      </c>
    </row>
    <row r="346" spans="1:11" ht="14.4" customHeight="1" x14ac:dyDescent="0.3">
      <c r="A346" s="649" t="s">
        <v>595</v>
      </c>
      <c r="B346" s="650" t="s">
        <v>3038</v>
      </c>
      <c r="C346" s="651" t="s">
        <v>609</v>
      </c>
      <c r="D346" s="652" t="s">
        <v>3041</v>
      </c>
      <c r="E346" s="651" t="s">
        <v>6205</v>
      </c>
      <c r="F346" s="652" t="s">
        <v>6206</v>
      </c>
      <c r="G346" s="651" t="s">
        <v>5723</v>
      </c>
      <c r="H346" s="651" t="s">
        <v>5724</v>
      </c>
      <c r="I346" s="653">
        <v>1.77</v>
      </c>
      <c r="J346" s="653">
        <v>150</v>
      </c>
      <c r="K346" s="654">
        <v>265.5</v>
      </c>
    </row>
    <row r="347" spans="1:11" ht="14.4" customHeight="1" x14ac:dyDescent="0.3">
      <c r="A347" s="649" t="s">
        <v>595</v>
      </c>
      <c r="B347" s="650" t="s">
        <v>3038</v>
      </c>
      <c r="C347" s="651" t="s">
        <v>609</v>
      </c>
      <c r="D347" s="652" t="s">
        <v>3041</v>
      </c>
      <c r="E347" s="651" t="s">
        <v>6205</v>
      </c>
      <c r="F347" s="652" t="s">
        <v>6206</v>
      </c>
      <c r="G347" s="651" t="s">
        <v>5365</v>
      </c>
      <c r="H347" s="651" t="s">
        <v>5366</v>
      </c>
      <c r="I347" s="653">
        <v>0.01</v>
      </c>
      <c r="J347" s="653">
        <v>400</v>
      </c>
      <c r="K347" s="654">
        <v>4</v>
      </c>
    </row>
    <row r="348" spans="1:11" ht="14.4" customHeight="1" x14ac:dyDescent="0.3">
      <c r="A348" s="649" t="s">
        <v>595</v>
      </c>
      <c r="B348" s="650" t="s">
        <v>3038</v>
      </c>
      <c r="C348" s="651" t="s">
        <v>609</v>
      </c>
      <c r="D348" s="652" t="s">
        <v>3041</v>
      </c>
      <c r="E348" s="651" t="s">
        <v>6205</v>
      </c>
      <c r="F348" s="652" t="s">
        <v>6206</v>
      </c>
      <c r="G348" s="651" t="s">
        <v>5586</v>
      </c>
      <c r="H348" s="651" t="s">
        <v>5587</v>
      </c>
      <c r="I348" s="653">
        <v>2.8</v>
      </c>
      <c r="J348" s="653">
        <v>200</v>
      </c>
      <c r="K348" s="654">
        <v>560</v>
      </c>
    </row>
    <row r="349" spans="1:11" ht="14.4" customHeight="1" x14ac:dyDescent="0.3">
      <c r="A349" s="649" t="s">
        <v>595</v>
      </c>
      <c r="B349" s="650" t="s">
        <v>3038</v>
      </c>
      <c r="C349" s="651" t="s">
        <v>609</v>
      </c>
      <c r="D349" s="652" t="s">
        <v>3041</v>
      </c>
      <c r="E349" s="651" t="s">
        <v>6205</v>
      </c>
      <c r="F349" s="652" t="s">
        <v>6206</v>
      </c>
      <c r="G349" s="651" t="s">
        <v>5369</v>
      </c>
      <c r="H349" s="651" t="s">
        <v>5370</v>
      </c>
      <c r="I349" s="653">
        <v>2</v>
      </c>
      <c r="J349" s="653">
        <v>300</v>
      </c>
      <c r="K349" s="654">
        <v>600</v>
      </c>
    </row>
    <row r="350" spans="1:11" ht="14.4" customHeight="1" x14ac:dyDescent="0.3">
      <c r="A350" s="649" t="s">
        <v>595</v>
      </c>
      <c r="B350" s="650" t="s">
        <v>3038</v>
      </c>
      <c r="C350" s="651" t="s">
        <v>609</v>
      </c>
      <c r="D350" s="652" t="s">
        <v>3041</v>
      </c>
      <c r="E350" s="651" t="s">
        <v>6205</v>
      </c>
      <c r="F350" s="652" t="s">
        <v>6206</v>
      </c>
      <c r="G350" s="651" t="s">
        <v>5371</v>
      </c>
      <c r="H350" s="651" t="s">
        <v>5372</v>
      </c>
      <c r="I350" s="653">
        <v>2.41</v>
      </c>
      <c r="J350" s="653">
        <v>300</v>
      </c>
      <c r="K350" s="654">
        <v>723</v>
      </c>
    </row>
    <row r="351" spans="1:11" ht="14.4" customHeight="1" x14ac:dyDescent="0.3">
      <c r="A351" s="649" t="s">
        <v>595</v>
      </c>
      <c r="B351" s="650" t="s">
        <v>3038</v>
      </c>
      <c r="C351" s="651" t="s">
        <v>609</v>
      </c>
      <c r="D351" s="652" t="s">
        <v>3041</v>
      </c>
      <c r="E351" s="651" t="s">
        <v>6205</v>
      </c>
      <c r="F351" s="652" t="s">
        <v>6206</v>
      </c>
      <c r="G351" s="651" t="s">
        <v>5375</v>
      </c>
      <c r="H351" s="651" t="s">
        <v>5376</v>
      </c>
      <c r="I351" s="653">
        <v>2.1785714285714284</v>
      </c>
      <c r="J351" s="653">
        <v>2440</v>
      </c>
      <c r="K351" s="654">
        <v>5315.5999999999995</v>
      </c>
    </row>
    <row r="352" spans="1:11" ht="14.4" customHeight="1" x14ac:dyDescent="0.3">
      <c r="A352" s="649" t="s">
        <v>595</v>
      </c>
      <c r="B352" s="650" t="s">
        <v>3038</v>
      </c>
      <c r="C352" s="651" t="s">
        <v>609</v>
      </c>
      <c r="D352" s="652" t="s">
        <v>3041</v>
      </c>
      <c r="E352" s="651" t="s">
        <v>6205</v>
      </c>
      <c r="F352" s="652" t="s">
        <v>6206</v>
      </c>
      <c r="G352" s="651" t="s">
        <v>5725</v>
      </c>
      <c r="H352" s="651" t="s">
        <v>5726</v>
      </c>
      <c r="I352" s="653">
        <v>2.91</v>
      </c>
      <c r="J352" s="653">
        <v>25</v>
      </c>
      <c r="K352" s="654">
        <v>72.75</v>
      </c>
    </row>
    <row r="353" spans="1:11" ht="14.4" customHeight="1" x14ac:dyDescent="0.3">
      <c r="A353" s="649" t="s">
        <v>595</v>
      </c>
      <c r="B353" s="650" t="s">
        <v>3038</v>
      </c>
      <c r="C353" s="651" t="s">
        <v>609</v>
      </c>
      <c r="D353" s="652" t="s">
        <v>3041</v>
      </c>
      <c r="E353" s="651" t="s">
        <v>6205</v>
      </c>
      <c r="F353" s="652" t="s">
        <v>6206</v>
      </c>
      <c r="G353" s="651" t="s">
        <v>5594</v>
      </c>
      <c r="H353" s="651" t="s">
        <v>5595</v>
      </c>
      <c r="I353" s="653">
        <v>5.13</v>
      </c>
      <c r="J353" s="653">
        <v>820</v>
      </c>
      <c r="K353" s="654">
        <v>4206.6000000000004</v>
      </c>
    </row>
    <row r="354" spans="1:11" ht="14.4" customHeight="1" x14ac:dyDescent="0.3">
      <c r="A354" s="649" t="s">
        <v>595</v>
      </c>
      <c r="B354" s="650" t="s">
        <v>3038</v>
      </c>
      <c r="C354" s="651" t="s">
        <v>609</v>
      </c>
      <c r="D354" s="652" t="s">
        <v>3041</v>
      </c>
      <c r="E354" s="651" t="s">
        <v>6205</v>
      </c>
      <c r="F354" s="652" t="s">
        <v>6206</v>
      </c>
      <c r="G354" s="651" t="s">
        <v>5727</v>
      </c>
      <c r="H354" s="651" t="s">
        <v>5728</v>
      </c>
      <c r="I354" s="653">
        <v>8.69</v>
      </c>
      <c r="J354" s="653">
        <v>150</v>
      </c>
      <c r="K354" s="654">
        <v>1303.67</v>
      </c>
    </row>
    <row r="355" spans="1:11" ht="14.4" customHeight="1" x14ac:dyDescent="0.3">
      <c r="A355" s="649" t="s">
        <v>595</v>
      </c>
      <c r="B355" s="650" t="s">
        <v>3038</v>
      </c>
      <c r="C355" s="651" t="s">
        <v>609</v>
      </c>
      <c r="D355" s="652" t="s">
        <v>3041</v>
      </c>
      <c r="E355" s="651" t="s">
        <v>6205</v>
      </c>
      <c r="F355" s="652" t="s">
        <v>6206</v>
      </c>
      <c r="G355" s="651" t="s">
        <v>5387</v>
      </c>
      <c r="H355" s="651" t="s">
        <v>5388</v>
      </c>
      <c r="I355" s="653">
        <v>17.98</v>
      </c>
      <c r="J355" s="653">
        <v>100</v>
      </c>
      <c r="K355" s="654">
        <v>1798</v>
      </c>
    </row>
    <row r="356" spans="1:11" ht="14.4" customHeight="1" x14ac:dyDescent="0.3">
      <c r="A356" s="649" t="s">
        <v>595</v>
      </c>
      <c r="B356" s="650" t="s">
        <v>3038</v>
      </c>
      <c r="C356" s="651" t="s">
        <v>609</v>
      </c>
      <c r="D356" s="652" t="s">
        <v>3041</v>
      </c>
      <c r="E356" s="651" t="s">
        <v>6205</v>
      </c>
      <c r="F356" s="652" t="s">
        <v>6206</v>
      </c>
      <c r="G356" s="651" t="s">
        <v>5391</v>
      </c>
      <c r="H356" s="651" t="s">
        <v>5392</v>
      </c>
      <c r="I356" s="653">
        <v>12.1075</v>
      </c>
      <c r="J356" s="653">
        <v>120</v>
      </c>
      <c r="K356" s="654">
        <v>1452.9</v>
      </c>
    </row>
    <row r="357" spans="1:11" ht="14.4" customHeight="1" x14ac:dyDescent="0.3">
      <c r="A357" s="649" t="s">
        <v>595</v>
      </c>
      <c r="B357" s="650" t="s">
        <v>3038</v>
      </c>
      <c r="C357" s="651" t="s">
        <v>609</v>
      </c>
      <c r="D357" s="652" t="s">
        <v>3041</v>
      </c>
      <c r="E357" s="651" t="s">
        <v>6205</v>
      </c>
      <c r="F357" s="652" t="s">
        <v>6206</v>
      </c>
      <c r="G357" s="651" t="s">
        <v>5393</v>
      </c>
      <c r="H357" s="651" t="s">
        <v>5608</v>
      </c>
      <c r="I357" s="653">
        <v>2.84</v>
      </c>
      <c r="J357" s="653">
        <v>50</v>
      </c>
      <c r="K357" s="654">
        <v>142</v>
      </c>
    </row>
    <row r="358" spans="1:11" ht="14.4" customHeight="1" x14ac:dyDescent="0.3">
      <c r="A358" s="649" t="s">
        <v>595</v>
      </c>
      <c r="B358" s="650" t="s">
        <v>3038</v>
      </c>
      <c r="C358" s="651" t="s">
        <v>609</v>
      </c>
      <c r="D358" s="652" t="s">
        <v>3041</v>
      </c>
      <c r="E358" s="651" t="s">
        <v>6205</v>
      </c>
      <c r="F358" s="652" t="s">
        <v>6206</v>
      </c>
      <c r="G358" s="651" t="s">
        <v>5393</v>
      </c>
      <c r="H358" s="651" t="s">
        <v>5394</v>
      </c>
      <c r="I358" s="653">
        <v>2.94</v>
      </c>
      <c r="J358" s="653">
        <v>150</v>
      </c>
      <c r="K358" s="654">
        <v>441</v>
      </c>
    </row>
    <row r="359" spans="1:11" ht="14.4" customHeight="1" x14ac:dyDescent="0.3">
      <c r="A359" s="649" t="s">
        <v>595</v>
      </c>
      <c r="B359" s="650" t="s">
        <v>3038</v>
      </c>
      <c r="C359" s="651" t="s">
        <v>609</v>
      </c>
      <c r="D359" s="652" t="s">
        <v>3041</v>
      </c>
      <c r="E359" s="651" t="s">
        <v>6205</v>
      </c>
      <c r="F359" s="652" t="s">
        <v>6206</v>
      </c>
      <c r="G359" s="651" t="s">
        <v>5395</v>
      </c>
      <c r="H359" s="651" t="s">
        <v>5396</v>
      </c>
      <c r="I359" s="653">
        <v>1.94</v>
      </c>
      <c r="J359" s="653">
        <v>600</v>
      </c>
      <c r="K359" s="654">
        <v>1164</v>
      </c>
    </row>
    <row r="360" spans="1:11" ht="14.4" customHeight="1" x14ac:dyDescent="0.3">
      <c r="A360" s="649" t="s">
        <v>595</v>
      </c>
      <c r="B360" s="650" t="s">
        <v>3038</v>
      </c>
      <c r="C360" s="651" t="s">
        <v>609</v>
      </c>
      <c r="D360" s="652" t="s">
        <v>3041</v>
      </c>
      <c r="E360" s="651" t="s">
        <v>6205</v>
      </c>
      <c r="F360" s="652" t="s">
        <v>6206</v>
      </c>
      <c r="G360" s="651" t="s">
        <v>5395</v>
      </c>
      <c r="H360" s="651" t="s">
        <v>5397</v>
      </c>
      <c r="I360" s="653">
        <v>1.9350000000000001</v>
      </c>
      <c r="J360" s="653">
        <v>1200</v>
      </c>
      <c r="K360" s="654">
        <v>2322</v>
      </c>
    </row>
    <row r="361" spans="1:11" ht="14.4" customHeight="1" x14ac:dyDescent="0.3">
      <c r="A361" s="649" t="s">
        <v>595</v>
      </c>
      <c r="B361" s="650" t="s">
        <v>3038</v>
      </c>
      <c r="C361" s="651" t="s">
        <v>609</v>
      </c>
      <c r="D361" s="652" t="s">
        <v>3041</v>
      </c>
      <c r="E361" s="651" t="s">
        <v>6205</v>
      </c>
      <c r="F361" s="652" t="s">
        <v>6206</v>
      </c>
      <c r="G361" s="651" t="s">
        <v>5398</v>
      </c>
      <c r="H361" s="651" t="s">
        <v>5399</v>
      </c>
      <c r="I361" s="653">
        <v>5.2</v>
      </c>
      <c r="J361" s="653">
        <v>30</v>
      </c>
      <c r="K361" s="654">
        <v>156</v>
      </c>
    </row>
    <row r="362" spans="1:11" ht="14.4" customHeight="1" x14ac:dyDescent="0.3">
      <c r="A362" s="649" t="s">
        <v>595</v>
      </c>
      <c r="B362" s="650" t="s">
        <v>3038</v>
      </c>
      <c r="C362" s="651" t="s">
        <v>609</v>
      </c>
      <c r="D362" s="652" t="s">
        <v>3041</v>
      </c>
      <c r="E362" s="651" t="s">
        <v>6205</v>
      </c>
      <c r="F362" s="652" t="s">
        <v>6206</v>
      </c>
      <c r="G362" s="651" t="s">
        <v>5400</v>
      </c>
      <c r="H362" s="651" t="s">
        <v>5401</v>
      </c>
      <c r="I362" s="653">
        <v>13.199999999999998</v>
      </c>
      <c r="J362" s="653">
        <v>90</v>
      </c>
      <c r="K362" s="654">
        <v>1188</v>
      </c>
    </row>
    <row r="363" spans="1:11" ht="14.4" customHeight="1" x14ac:dyDescent="0.3">
      <c r="A363" s="649" t="s">
        <v>595</v>
      </c>
      <c r="B363" s="650" t="s">
        <v>3038</v>
      </c>
      <c r="C363" s="651" t="s">
        <v>609</v>
      </c>
      <c r="D363" s="652" t="s">
        <v>3041</v>
      </c>
      <c r="E363" s="651" t="s">
        <v>6205</v>
      </c>
      <c r="F363" s="652" t="s">
        <v>6206</v>
      </c>
      <c r="G363" s="651" t="s">
        <v>5402</v>
      </c>
      <c r="H363" s="651" t="s">
        <v>5403</v>
      </c>
      <c r="I363" s="653">
        <v>13.2</v>
      </c>
      <c r="J363" s="653">
        <v>120</v>
      </c>
      <c r="K363" s="654">
        <v>1584</v>
      </c>
    </row>
    <row r="364" spans="1:11" ht="14.4" customHeight="1" x14ac:dyDescent="0.3">
      <c r="A364" s="649" t="s">
        <v>595</v>
      </c>
      <c r="B364" s="650" t="s">
        <v>3038</v>
      </c>
      <c r="C364" s="651" t="s">
        <v>609</v>
      </c>
      <c r="D364" s="652" t="s">
        <v>3041</v>
      </c>
      <c r="E364" s="651" t="s">
        <v>6205</v>
      </c>
      <c r="F364" s="652" t="s">
        <v>6206</v>
      </c>
      <c r="G364" s="651" t="s">
        <v>5611</v>
      </c>
      <c r="H364" s="651" t="s">
        <v>5612</v>
      </c>
      <c r="I364" s="653">
        <v>13.21</v>
      </c>
      <c r="J364" s="653">
        <v>10</v>
      </c>
      <c r="K364" s="654">
        <v>132.1</v>
      </c>
    </row>
    <row r="365" spans="1:11" ht="14.4" customHeight="1" x14ac:dyDescent="0.3">
      <c r="A365" s="649" t="s">
        <v>595</v>
      </c>
      <c r="B365" s="650" t="s">
        <v>3038</v>
      </c>
      <c r="C365" s="651" t="s">
        <v>609</v>
      </c>
      <c r="D365" s="652" t="s">
        <v>3041</v>
      </c>
      <c r="E365" s="651" t="s">
        <v>6205</v>
      </c>
      <c r="F365" s="652" t="s">
        <v>6206</v>
      </c>
      <c r="G365" s="651" t="s">
        <v>5404</v>
      </c>
      <c r="H365" s="651" t="s">
        <v>5405</v>
      </c>
      <c r="I365" s="653">
        <v>1.5550000000000002</v>
      </c>
      <c r="J365" s="653">
        <v>450</v>
      </c>
      <c r="K365" s="654">
        <v>699.75</v>
      </c>
    </row>
    <row r="366" spans="1:11" ht="14.4" customHeight="1" x14ac:dyDescent="0.3">
      <c r="A366" s="649" t="s">
        <v>595</v>
      </c>
      <c r="B366" s="650" t="s">
        <v>3038</v>
      </c>
      <c r="C366" s="651" t="s">
        <v>609</v>
      </c>
      <c r="D366" s="652" t="s">
        <v>3041</v>
      </c>
      <c r="E366" s="651" t="s">
        <v>6205</v>
      </c>
      <c r="F366" s="652" t="s">
        <v>6206</v>
      </c>
      <c r="G366" s="651" t="s">
        <v>5406</v>
      </c>
      <c r="H366" s="651" t="s">
        <v>5407</v>
      </c>
      <c r="I366" s="653">
        <v>20.28</v>
      </c>
      <c r="J366" s="653">
        <v>50</v>
      </c>
      <c r="K366" s="654">
        <v>1014</v>
      </c>
    </row>
    <row r="367" spans="1:11" ht="14.4" customHeight="1" x14ac:dyDescent="0.3">
      <c r="A367" s="649" t="s">
        <v>595</v>
      </c>
      <c r="B367" s="650" t="s">
        <v>3038</v>
      </c>
      <c r="C367" s="651" t="s">
        <v>609</v>
      </c>
      <c r="D367" s="652" t="s">
        <v>3041</v>
      </c>
      <c r="E367" s="651" t="s">
        <v>6205</v>
      </c>
      <c r="F367" s="652" t="s">
        <v>6206</v>
      </c>
      <c r="G367" s="651" t="s">
        <v>5408</v>
      </c>
      <c r="H367" s="651" t="s">
        <v>5409</v>
      </c>
      <c r="I367" s="653">
        <v>21.24</v>
      </c>
      <c r="J367" s="653">
        <v>200</v>
      </c>
      <c r="K367" s="654">
        <v>4248</v>
      </c>
    </row>
    <row r="368" spans="1:11" ht="14.4" customHeight="1" x14ac:dyDescent="0.3">
      <c r="A368" s="649" t="s">
        <v>595</v>
      </c>
      <c r="B368" s="650" t="s">
        <v>3038</v>
      </c>
      <c r="C368" s="651" t="s">
        <v>609</v>
      </c>
      <c r="D368" s="652" t="s">
        <v>3041</v>
      </c>
      <c r="E368" s="651" t="s">
        <v>6205</v>
      </c>
      <c r="F368" s="652" t="s">
        <v>6206</v>
      </c>
      <c r="G368" s="651" t="s">
        <v>5410</v>
      </c>
      <c r="H368" s="651" t="s">
        <v>5411</v>
      </c>
      <c r="I368" s="653">
        <v>10.199999999999999</v>
      </c>
      <c r="J368" s="653">
        <v>20</v>
      </c>
      <c r="K368" s="654">
        <v>204</v>
      </c>
    </row>
    <row r="369" spans="1:11" ht="14.4" customHeight="1" x14ac:dyDescent="0.3">
      <c r="A369" s="649" t="s">
        <v>595</v>
      </c>
      <c r="B369" s="650" t="s">
        <v>3038</v>
      </c>
      <c r="C369" s="651" t="s">
        <v>609</v>
      </c>
      <c r="D369" s="652" t="s">
        <v>3041</v>
      </c>
      <c r="E369" s="651" t="s">
        <v>6205</v>
      </c>
      <c r="F369" s="652" t="s">
        <v>6206</v>
      </c>
      <c r="G369" s="651" t="s">
        <v>5613</v>
      </c>
      <c r="H369" s="651" t="s">
        <v>5614</v>
      </c>
      <c r="I369" s="653">
        <v>0.47</v>
      </c>
      <c r="J369" s="653">
        <v>3000</v>
      </c>
      <c r="K369" s="654">
        <v>1410</v>
      </c>
    </row>
    <row r="370" spans="1:11" ht="14.4" customHeight="1" x14ac:dyDescent="0.3">
      <c r="A370" s="649" t="s">
        <v>595</v>
      </c>
      <c r="B370" s="650" t="s">
        <v>3038</v>
      </c>
      <c r="C370" s="651" t="s">
        <v>609</v>
      </c>
      <c r="D370" s="652" t="s">
        <v>3041</v>
      </c>
      <c r="E370" s="651" t="s">
        <v>6205</v>
      </c>
      <c r="F370" s="652" t="s">
        <v>6206</v>
      </c>
      <c r="G370" s="651" t="s">
        <v>5615</v>
      </c>
      <c r="H370" s="651" t="s">
        <v>5617</v>
      </c>
      <c r="I370" s="653">
        <v>2.92</v>
      </c>
      <c r="J370" s="653">
        <v>50</v>
      </c>
      <c r="K370" s="654">
        <v>146</v>
      </c>
    </row>
    <row r="371" spans="1:11" ht="14.4" customHeight="1" x14ac:dyDescent="0.3">
      <c r="A371" s="649" t="s">
        <v>595</v>
      </c>
      <c r="B371" s="650" t="s">
        <v>3038</v>
      </c>
      <c r="C371" s="651" t="s">
        <v>609</v>
      </c>
      <c r="D371" s="652" t="s">
        <v>3041</v>
      </c>
      <c r="E371" s="651" t="s">
        <v>6205</v>
      </c>
      <c r="F371" s="652" t="s">
        <v>6206</v>
      </c>
      <c r="G371" s="651" t="s">
        <v>5729</v>
      </c>
      <c r="H371" s="651" t="s">
        <v>5730</v>
      </c>
      <c r="I371" s="653">
        <v>188.745</v>
      </c>
      <c r="J371" s="653">
        <v>8</v>
      </c>
      <c r="K371" s="654">
        <v>1509.98</v>
      </c>
    </row>
    <row r="372" spans="1:11" ht="14.4" customHeight="1" x14ac:dyDescent="0.3">
      <c r="A372" s="649" t="s">
        <v>595</v>
      </c>
      <c r="B372" s="650" t="s">
        <v>3038</v>
      </c>
      <c r="C372" s="651" t="s">
        <v>609</v>
      </c>
      <c r="D372" s="652" t="s">
        <v>3041</v>
      </c>
      <c r="E372" s="651" t="s">
        <v>6205</v>
      </c>
      <c r="F372" s="652" t="s">
        <v>6206</v>
      </c>
      <c r="G372" s="651" t="s">
        <v>5731</v>
      </c>
      <c r="H372" s="651" t="s">
        <v>5732</v>
      </c>
      <c r="I372" s="653">
        <v>699.38</v>
      </c>
      <c r="J372" s="653">
        <v>2</v>
      </c>
      <c r="K372" s="654">
        <v>1398.76</v>
      </c>
    </row>
    <row r="373" spans="1:11" ht="14.4" customHeight="1" x14ac:dyDescent="0.3">
      <c r="A373" s="649" t="s">
        <v>595</v>
      </c>
      <c r="B373" s="650" t="s">
        <v>3038</v>
      </c>
      <c r="C373" s="651" t="s">
        <v>609</v>
      </c>
      <c r="D373" s="652" t="s">
        <v>3041</v>
      </c>
      <c r="E373" s="651" t="s">
        <v>6205</v>
      </c>
      <c r="F373" s="652" t="s">
        <v>6206</v>
      </c>
      <c r="G373" s="651" t="s">
        <v>5439</v>
      </c>
      <c r="H373" s="651" t="s">
        <v>5440</v>
      </c>
      <c r="I373" s="653">
        <v>9.2000000000000011</v>
      </c>
      <c r="J373" s="653">
        <v>1450</v>
      </c>
      <c r="K373" s="654">
        <v>13340</v>
      </c>
    </row>
    <row r="374" spans="1:11" ht="14.4" customHeight="1" x14ac:dyDescent="0.3">
      <c r="A374" s="649" t="s">
        <v>595</v>
      </c>
      <c r="B374" s="650" t="s">
        <v>3038</v>
      </c>
      <c r="C374" s="651" t="s">
        <v>609</v>
      </c>
      <c r="D374" s="652" t="s">
        <v>3041</v>
      </c>
      <c r="E374" s="651" t="s">
        <v>6205</v>
      </c>
      <c r="F374" s="652" t="s">
        <v>6206</v>
      </c>
      <c r="G374" s="651" t="s">
        <v>5441</v>
      </c>
      <c r="H374" s="651" t="s">
        <v>5442</v>
      </c>
      <c r="I374" s="653">
        <v>9.68</v>
      </c>
      <c r="J374" s="653">
        <v>600</v>
      </c>
      <c r="K374" s="654">
        <v>5808</v>
      </c>
    </row>
    <row r="375" spans="1:11" ht="14.4" customHeight="1" x14ac:dyDescent="0.3">
      <c r="A375" s="649" t="s">
        <v>595</v>
      </c>
      <c r="B375" s="650" t="s">
        <v>3038</v>
      </c>
      <c r="C375" s="651" t="s">
        <v>609</v>
      </c>
      <c r="D375" s="652" t="s">
        <v>3041</v>
      </c>
      <c r="E375" s="651" t="s">
        <v>6205</v>
      </c>
      <c r="F375" s="652" t="s">
        <v>6206</v>
      </c>
      <c r="G375" s="651" t="s">
        <v>5733</v>
      </c>
      <c r="H375" s="651" t="s">
        <v>5734</v>
      </c>
      <c r="I375" s="653">
        <v>29.77</v>
      </c>
      <c r="J375" s="653">
        <v>3</v>
      </c>
      <c r="K375" s="654">
        <v>89.3</v>
      </c>
    </row>
    <row r="376" spans="1:11" ht="14.4" customHeight="1" x14ac:dyDescent="0.3">
      <c r="A376" s="649" t="s">
        <v>595</v>
      </c>
      <c r="B376" s="650" t="s">
        <v>3038</v>
      </c>
      <c r="C376" s="651" t="s">
        <v>609</v>
      </c>
      <c r="D376" s="652" t="s">
        <v>3041</v>
      </c>
      <c r="E376" s="651" t="s">
        <v>6205</v>
      </c>
      <c r="F376" s="652" t="s">
        <v>6206</v>
      </c>
      <c r="G376" s="651" t="s">
        <v>5735</v>
      </c>
      <c r="H376" s="651" t="s">
        <v>5736</v>
      </c>
      <c r="I376" s="653">
        <v>6184.3</v>
      </c>
      <c r="J376" s="653">
        <v>1</v>
      </c>
      <c r="K376" s="654">
        <v>6184.3</v>
      </c>
    </row>
    <row r="377" spans="1:11" ht="14.4" customHeight="1" x14ac:dyDescent="0.3">
      <c r="A377" s="649" t="s">
        <v>595</v>
      </c>
      <c r="B377" s="650" t="s">
        <v>3038</v>
      </c>
      <c r="C377" s="651" t="s">
        <v>609</v>
      </c>
      <c r="D377" s="652" t="s">
        <v>3041</v>
      </c>
      <c r="E377" s="651" t="s">
        <v>6207</v>
      </c>
      <c r="F377" s="652" t="s">
        <v>6208</v>
      </c>
      <c r="G377" s="651" t="s">
        <v>5445</v>
      </c>
      <c r="H377" s="651" t="s">
        <v>5446</v>
      </c>
      <c r="I377" s="653">
        <v>267.79000000000002</v>
      </c>
      <c r="J377" s="653">
        <v>30</v>
      </c>
      <c r="K377" s="654">
        <v>8033.7</v>
      </c>
    </row>
    <row r="378" spans="1:11" ht="14.4" customHeight="1" x14ac:dyDescent="0.3">
      <c r="A378" s="649" t="s">
        <v>595</v>
      </c>
      <c r="B378" s="650" t="s">
        <v>3038</v>
      </c>
      <c r="C378" s="651" t="s">
        <v>609</v>
      </c>
      <c r="D378" s="652" t="s">
        <v>3041</v>
      </c>
      <c r="E378" s="651" t="s">
        <v>6209</v>
      </c>
      <c r="F378" s="652" t="s">
        <v>6210</v>
      </c>
      <c r="G378" s="651" t="s">
        <v>5447</v>
      </c>
      <c r="H378" s="651" t="s">
        <v>5448</v>
      </c>
      <c r="I378" s="653">
        <v>8.17</v>
      </c>
      <c r="J378" s="653">
        <v>400</v>
      </c>
      <c r="K378" s="654">
        <v>3268</v>
      </c>
    </row>
    <row r="379" spans="1:11" ht="14.4" customHeight="1" x14ac:dyDescent="0.3">
      <c r="A379" s="649" t="s">
        <v>595</v>
      </c>
      <c r="B379" s="650" t="s">
        <v>3038</v>
      </c>
      <c r="C379" s="651" t="s">
        <v>609</v>
      </c>
      <c r="D379" s="652" t="s">
        <v>3041</v>
      </c>
      <c r="E379" s="651" t="s">
        <v>6209</v>
      </c>
      <c r="F379" s="652" t="s">
        <v>6210</v>
      </c>
      <c r="G379" s="651" t="s">
        <v>5447</v>
      </c>
      <c r="H379" s="651" t="s">
        <v>5449</v>
      </c>
      <c r="I379" s="653">
        <v>8.17</v>
      </c>
      <c r="J379" s="653">
        <v>800</v>
      </c>
      <c r="K379" s="654">
        <v>6536</v>
      </c>
    </row>
    <row r="380" spans="1:11" ht="14.4" customHeight="1" x14ac:dyDescent="0.3">
      <c r="A380" s="649" t="s">
        <v>595</v>
      </c>
      <c r="B380" s="650" t="s">
        <v>3038</v>
      </c>
      <c r="C380" s="651" t="s">
        <v>609</v>
      </c>
      <c r="D380" s="652" t="s">
        <v>3041</v>
      </c>
      <c r="E380" s="651" t="s">
        <v>6209</v>
      </c>
      <c r="F380" s="652" t="s">
        <v>6210</v>
      </c>
      <c r="G380" s="651" t="s">
        <v>5450</v>
      </c>
      <c r="H380" s="651" t="s">
        <v>5451</v>
      </c>
      <c r="I380" s="653">
        <v>7.01</v>
      </c>
      <c r="J380" s="653">
        <v>20</v>
      </c>
      <c r="K380" s="654">
        <v>140.19999999999999</v>
      </c>
    </row>
    <row r="381" spans="1:11" ht="14.4" customHeight="1" x14ac:dyDescent="0.3">
      <c r="A381" s="649" t="s">
        <v>595</v>
      </c>
      <c r="B381" s="650" t="s">
        <v>3038</v>
      </c>
      <c r="C381" s="651" t="s">
        <v>609</v>
      </c>
      <c r="D381" s="652" t="s">
        <v>3041</v>
      </c>
      <c r="E381" s="651" t="s">
        <v>6211</v>
      </c>
      <c r="F381" s="652" t="s">
        <v>6212</v>
      </c>
      <c r="G381" s="651" t="s">
        <v>5452</v>
      </c>
      <c r="H381" s="651" t="s">
        <v>5453</v>
      </c>
      <c r="I381" s="653">
        <v>0.3</v>
      </c>
      <c r="J381" s="653">
        <v>2500</v>
      </c>
      <c r="K381" s="654">
        <v>750</v>
      </c>
    </row>
    <row r="382" spans="1:11" ht="14.4" customHeight="1" x14ac:dyDescent="0.3">
      <c r="A382" s="649" t="s">
        <v>595</v>
      </c>
      <c r="B382" s="650" t="s">
        <v>3038</v>
      </c>
      <c r="C382" s="651" t="s">
        <v>609</v>
      </c>
      <c r="D382" s="652" t="s">
        <v>3041</v>
      </c>
      <c r="E382" s="651" t="s">
        <v>6211</v>
      </c>
      <c r="F382" s="652" t="s">
        <v>6212</v>
      </c>
      <c r="G382" s="651" t="s">
        <v>5456</v>
      </c>
      <c r="H382" s="651" t="s">
        <v>5457</v>
      </c>
      <c r="I382" s="653">
        <v>0.48</v>
      </c>
      <c r="J382" s="653">
        <v>800</v>
      </c>
      <c r="K382" s="654">
        <v>384</v>
      </c>
    </row>
    <row r="383" spans="1:11" ht="14.4" customHeight="1" x14ac:dyDescent="0.3">
      <c r="A383" s="649" t="s">
        <v>595</v>
      </c>
      <c r="B383" s="650" t="s">
        <v>3038</v>
      </c>
      <c r="C383" s="651" t="s">
        <v>609</v>
      </c>
      <c r="D383" s="652" t="s">
        <v>3041</v>
      </c>
      <c r="E383" s="651" t="s">
        <v>6211</v>
      </c>
      <c r="F383" s="652" t="s">
        <v>6212</v>
      </c>
      <c r="G383" s="651" t="s">
        <v>5458</v>
      </c>
      <c r="H383" s="651" t="s">
        <v>5459</v>
      </c>
      <c r="I383" s="653">
        <v>0.35833333333333339</v>
      </c>
      <c r="J383" s="653">
        <v>6000</v>
      </c>
      <c r="K383" s="654">
        <v>2150</v>
      </c>
    </row>
    <row r="384" spans="1:11" ht="14.4" customHeight="1" x14ac:dyDescent="0.3">
      <c r="A384" s="649" t="s">
        <v>595</v>
      </c>
      <c r="B384" s="650" t="s">
        <v>3038</v>
      </c>
      <c r="C384" s="651" t="s">
        <v>609</v>
      </c>
      <c r="D384" s="652" t="s">
        <v>3041</v>
      </c>
      <c r="E384" s="651" t="s">
        <v>6213</v>
      </c>
      <c r="F384" s="652" t="s">
        <v>6214</v>
      </c>
      <c r="G384" s="651" t="s">
        <v>5462</v>
      </c>
      <c r="H384" s="651" t="s">
        <v>5463</v>
      </c>
      <c r="I384" s="653">
        <v>0.78</v>
      </c>
      <c r="J384" s="653">
        <v>2000</v>
      </c>
      <c r="K384" s="654">
        <v>1560</v>
      </c>
    </row>
    <row r="385" spans="1:11" ht="14.4" customHeight="1" x14ac:dyDescent="0.3">
      <c r="A385" s="649" t="s">
        <v>595</v>
      </c>
      <c r="B385" s="650" t="s">
        <v>3038</v>
      </c>
      <c r="C385" s="651" t="s">
        <v>609</v>
      </c>
      <c r="D385" s="652" t="s">
        <v>3041</v>
      </c>
      <c r="E385" s="651" t="s">
        <v>6213</v>
      </c>
      <c r="F385" s="652" t="s">
        <v>6214</v>
      </c>
      <c r="G385" s="651" t="s">
        <v>5464</v>
      </c>
      <c r="H385" s="651" t="s">
        <v>5465</v>
      </c>
      <c r="I385" s="653">
        <v>0.77</v>
      </c>
      <c r="J385" s="653">
        <v>2000</v>
      </c>
      <c r="K385" s="654">
        <v>1540</v>
      </c>
    </row>
    <row r="386" spans="1:11" ht="14.4" customHeight="1" x14ac:dyDescent="0.3">
      <c r="A386" s="649" t="s">
        <v>595</v>
      </c>
      <c r="B386" s="650" t="s">
        <v>3038</v>
      </c>
      <c r="C386" s="651" t="s">
        <v>609</v>
      </c>
      <c r="D386" s="652" t="s">
        <v>3041</v>
      </c>
      <c r="E386" s="651" t="s">
        <v>6213</v>
      </c>
      <c r="F386" s="652" t="s">
        <v>6214</v>
      </c>
      <c r="G386" s="651" t="s">
        <v>5737</v>
      </c>
      <c r="H386" s="651" t="s">
        <v>5738</v>
      </c>
      <c r="I386" s="653">
        <v>0.78</v>
      </c>
      <c r="J386" s="653">
        <v>2000</v>
      </c>
      <c r="K386" s="654">
        <v>1560</v>
      </c>
    </row>
    <row r="387" spans="1:11" ht="14.4" customHeight="1" x14ac:dyDescent="0.3">
      <c r="A387" s="649" t="s">
        <v>595</v>
      </c>
      <c r="B387" s="650" t="s">
        <v>3038</v>
      </c>
      <c r="C387" s="651" t="s">
        <v>609</v>
      </c>
      <c r="D387" s="652" t="s">
        <v>3041</v>
      </c>
      <c r="E387" s="651" t="s">
        <v>6213</v>
      </c>
      <c r="F387" s="652" t="s">
        <v>6214</v>
      </c>
      <c r="G387" s="651" t="s">
        <v>5466</v>
      </c>
      <c r="H387" s="651" t="s">
        <v>5467</v>
      </c>
      <c r="I387" s="653">
        <v>0.71</v>
      </c>
      <c r="J387" s="653">
        <v>8000</v>
      </c>
      <c r="K387" s="654">
        <v>5680</v>
      </c>
    </row>
    <row r="388" spans="1:11" ht="14.4" customHeight="1" x14ac:dyDescent="0.3">
      <c r="A388" s="649" t="s">
        <v>595</v>
      </c>
      <c r="B388" s="650" t="s">
        <v>3038</v>
      </c>
      <c r="C388" s="651" t="s">
        <v>609</v>
      </c>
      <c r="D388" s="652" t="s">
        <v>3041</v>
      </c>
      <c r="E388" s="651" t="s">
        <v>6213</v>
      </c>
      <c r="F388" s="652" t="s">
        <v>6214</v>
      </c>
      <c r="G388" s="651" t="s">
        <v>5739</v>
      </c>
      <c r="H388" s="651" t="s">
        <v>5740</v>
      </c>
      <c r="I388" s="653">
        <v>0.71</v>
      </c>
      <c r="J388" s="653">
        <v>4200</v>
      </c>
      <c r="K388" s="654">
        <v>2982</v>
      </c>
    </row>
    <row r="389" spans="1:11" ht="14.4" customHeight="1" x14ac:dyDescent="0.3">
      <c r="A389" s="649" t="s">
        <v>595</v>
      </c>
      <c r="B389" s="650" t="s">
        <v>3038</v>
      </c>
      <c r="C389" s="651" t="s">
        <v>609</v>
      </c>
      <c r="D389" s="652" t="s">
        <v>3041</v>
      </c>
      <c r="E389" s="651" t="s">
        <v>6213</v>
      </c>
      <c r="F389" s="652" t="s">
        <v>6214</v>
      </c>
      <c r="G389" s="651" t="s">
        <v>5468</v>
      </c>
      <c r="H389" s="651" t="s">
        <v>5469</v>
      </c>
      <c r="I389" s="653">
        <v>0.71</v>
      </c>
      <c r="J389" s="653">
        <v>4000</v>
      </c>
      <c r="K389" s="654">
        <v>2840</v>
      </c>
    </row>
    <row r="390" spans="1:11" ht="14.4" customHeight="1" x14ac:dyDescent="0.3">
      <c r="A390" s="649" t="s">
        <v>595</v>
      </c>
      <c r="B390" s="650" t="s">
        <v>3038</v>
      </c>
      <c r="C390" s="651" t="s">
        <v>609</v>
      </c>
      <c r="D390" s="652" t="s">
        <v>3041</v>
      </c>
      <c r="E390" s="651" t="s">
        <v>6215</v>
      </c>
      <c r="F390" s="652" t="s">
        <v>6216</v>
      </c>
      <c r="G390" s="651" t="s">
        <v>5470</v>
      </c>
      <c r="H390" s="651" t="s">
        <v>5471</v>
      </c>
      <c r="I390" s="653">
        <v>139.44</v>
      </c>
      <c r="J390" s="653">
        <v>26</v>
      </c>
      <c r="K390" s="654">
        <v>3625.42</v>
      </c>
    </row>
    <row r="391" spans="1:11" ht="14.4" customHeight="1" x14ac:dyDescent="0.3">
      <c r="A391" s="649" t="s">
        <v>595</v>
      </c>
      <c r="B391" s="650" t="s">
        <v>3038</v>
      </c>
      <c r="C391" s="651" t="s">
        <v>609</v>
      </c>
      <c r="D391" s="652" t="s">
        <v>3041</v>
      </c>
      <c r="E391" s="651" t="s">
        <v>6215</v>
      </c>
      <c r="F391" s="652" t="s">
        <v>6216</v>
      </c>
      <c r="G391" s="651" t="s">
        <v>5472</v>
      </c>
      <c r="H391" s="651" t="s">
        <v>5473</v>
      </c>
      <c r="I391" s="653">
        <v>139.43600000000001</v>
      </c>
      <c r="J391" s="653">
        <v>26</v>
      </c>
      <c r="K391" s="654">
        <v>3625.33</v>
      </c>
    </row>
    <row r="392" spans="1:11" ht="14.4" customHeight="1" x14ac:dyDescent="0.3">
      <c r="A392" s="649" t="s">
        <v>595</v>
      </c>
      <c r="B392" s="650" t="s">
        <v>3038</v>
      </c>
      <c r="C392" s="651" t="s">
        <v>609</v>
      </c>
      <c r="D392" s="652" t="s">
        <v>3041</v>
      </c>
      <c r="E392" s="651" t="s">
        <v>6215</v>
      </c>
      <c r="F392" s="652" t="s">
        <v>6216</v>
      </c>
      <c r="G392" s="651" t="s">
        <v>5474</v>
      </c>
      <c r="H392" s="651" t="s">
        <v>5475</v>
      </c>
      <c r="I392" s="653">
        <v>152.46</v>
      </c>
      <c r="J392" s="653">
        <v>4</v>
      </c>
      <c r="K392" s="654">
        <v>609.84</v>
      </c>
    </row>
    <row r="393" spans="1:11" ht="14.4" customHeight="1" x14ac:dyDescent="0.3">
      <c r="A393" s="649" t="s">
        <v>595</v>
      </c>
      <c r="B393" s="650" t="s">
        <v>3038</v>
      </c>
      <c r="C393" s="651" t="s">
        <v>612</v>
      </c>
      <c r="D393" s="652" t="s">
        <v>3042</v>
      </c>
      <c r="E393" s="651" t="s">
        <v>6203</v>
      </c>
      <c r="F393" s="652" t="s">
        <v>6204</v>
      </c>
      <c r="G393" s="651" t="s">
        <v>5741</v>
      </c>
      <c r="H393" s="651" t="s">
        <v>5742</v>
      </c>
      <c r="I393" s="653">
        <v>99.05</v>
      </c>
      <c r="J393" s="653">
        <v>3</v>
      </c>
      <c r="K393" s="654">
        <v>297.14999999999998</v>
      </c>
    </row>
    <row r="394" spans="1:11" ht="14.4" customHeight="1" x14ac:dyDescent="0.3">
      <c r="A394" s="649" t="s">
        <v>595</v>
      </c>
      <c r="B394" s="650" t="s">
        <v>3038</v>
      </c>
      <c r="C394" s="651" t="s">
        <v>612</v>
      </c>
      <c r="D394" s="652" t="s">
        <v>3042</v>
      </c>
      <c r="E394" s="651" t="s">
        <v>6203</v>
      </c>
      <c r="F394" s="652" t="s">
        <v>6204</v>
      </c>
      <c r="G394" s="651" t="s">
        <v>5743</v>
      </c>
      <c r="H394" s="651" t="s">
        <v>5744</v>
      </c>
      <c r="I394" s="653">
        <v>156.11000000000001</v>
      </c>
      <c r="J394" s="653">
        <v>2</v>
      </c>
      <c r="K394" s="654">
        <v>312.22000000000003</v>
      </c>
    </row>
    <row r="395" spans="1:11" ht="14.4" customHeight="1" x14ac:dyDescent="0.3">
      <c r="A395" s="649" t="s">
        <v>595</v>
      </c>
      <c r="B395" s="650" t="s">
        <v>3038</v>
      </c>
      <c r="C395" s="651" t="s">
        <v>612</v>
      </c>
      <c r="D395" s="652" t="s">
        <v>3042</v>
      </c>
      <c r="E395" s="651" t="s">
        <v>6203</v>
      </c>
      <c r="F395" s="652" t="s">
        <v>6204</v>
      </c>
      <c r="G395" s="651" t="s">
        <v>5745</v>
      </c>
      <c r="H395" s="651" t="s">
        <v>5746</v>
      </c>
      <c r="I395" s="653">
        <v>166.81</v>
      </c>
      <c r="J395" s="653">
        <v>2</v>
      </c>
      <c r="K395" s="654">
        <v>333.62</v>
      </c>
    </row>
    <row r="396" spans="1:11" ht="14.4" customHeight="1" x14ac:dyDescent="0.3">
      <c r="A396" s="649" t="s">
        <v>595</v>
      </c>
      <c r="B396" s="650" t="s">
        <v>3038</v>
      </c>
      <c r="C396" s="651" t="s">
        <v>612</v>
      </c>
      <c r="D396" s="652" t="s">
        <v>3042</v>
      </c>
      <c r="E396" s="651" t="s">
        <v>6203</v>
      </c>
      <c r="F396" s="652" t="s">
        <v>6204</v>
      </c>
      <c r="G396" s="651" t="s">
        <v>5747</v>
      </c>
      <c r="H396" s="651" t="s">
        <v>5748</v>
      </c>
      <c r="I396" s="653">
        <v>4.3</v>
      </c>
      <c r="J396" s="653">
        <v>12</v>
      </c>
      <c r="K396" s="654">
        <v>51.6</v>
      </c>
    </row>
    <row r="397" spans="1:11" ht="14.4" customHeight="1" x14ac:dyDescent="0.3">
      <c r="A397" s="649" t="s">
        <v>595</v>
      </c>
      <c r="B397" s="650" t="s">
        <v>3038</v>
      </c>
      <c r="C397" s="651" t="s">
        <v>612</v>
      </c>
      <c r="D397" s="652" t="s">
        <v>3042</v>
      </c>
      <c r="E397" s="651" t="s">
        <v>6203</v>
      </c>
      <c r="F397" s="652" t="s">
        <v>6204</v>
      </c>
      <c r="G397" s="651" t="s">
        <v>5749</v>
      </c>
      <c r="H397" s="651" t="s">
        <v>5750</v>
      </c>
      <c r="I397" s="653">
        <v>4.62</v>
      </c>
      <c r="J397" s="653">
        <v>1</v>
      </c>
      <c r="K397" s="654">
        <v>4.62</v>
      </c>
    </row>
    <row r="398" spans="1:11" ht="14.4" customHeight="1" x14ac:dyDescent="0.3">
      <c r="A398" s="649" t="s">
        <v>595</v>
      </c>
      <c r="B398" s="650" t="s">
        <v>3038</v>
      </c>
      <c r="C398" s="651" t="s">
        <v>612</v>
      </c>
      <c r="D398" s="652" t="s">
        <v>3042</v>
      </c>
      <c r="E398" s="651" t="s">
        <v>6203</v>
      </c>
      <c r="F398" s="652" t="s">
        <v>6204</v>
      </c>
      <c r="G398" s="651" t="s">
        <v>5264</v>
      </c>
      <c r="H398" s="651" t="s">
        <v>5265</v>
      </c>
      <c r="I398" s="653">
        <v>2.39</v>
      </c>
      <c r="J398" s="653">
        <v>300</v>
      </c>
      <c r="K398" s="654">
        <v>717</v>
      </c>
    </row>
    <row r="399" spans="1:11" ht="14.4" customHeight="1" x14ac:dyDescent="0.3">
      <c r="A399" s="649" t="s">
        <v>595</v>
      </c>
      <c r="B399" s="650" t="s">
        <v>3038</v>
      </c>
      <c r="C399" s="651" t="s">
        <v>612</v>
      </c>
      <c r="D399" s="652" t="s">
        <v>3042</v>
      </c>
      <c r="E399" s="651" t="s">
        <v>6203</v>
      </c>
      <c r="F399" s="652" t="s">
        <v>6204</v>
      </c>
      <c r="G399" s="651" t="s">
        <v>5478</v>
      </c>
      <c r="H399" s="651" t="s">
        <v>5479</v>
      </c>
      <c r="I399" s="653">
        <v>3.105</v>
      </c>
      <c r="J399" s="653">
        <v>220</v>
      </c>
      <c r="K399" s="654">
        <v>684</v>
      </c>
    </row>
    <row r="400" spans="1:11" ht="14.4" customHeight="1" x14ac:dyDescent="0.3">
      <c r="A400" s="649" t="s">
        <v>595</v>
      </c>
      <c r="B400" s="650" t="s">
        <v>3038</v>
      </c>
      <c r="C400" s="651" t="s">
        <v>612</v>
      </c>
      <c r="D400" s="652" t="s">
        <v>3042</v>
      </c>
      <c r="E400" s="651" t="s">
        <v>6203</v>
      </c>
      <c r="F400" s="652" t="s">
        <v>6204</v>
      </c>
      <c r="G400" s="651" t="s">
        <v>5751</v>
      </c>
      <c r="H400" s="651" t="s">
        <v>5752</v>
      </c>
      <c r="I400" s="653">
        <v>13.6</v>
      </c>
      <c r="J400" s="653">
        <v>20</v>
      </c>
      <c r="K400" s="654">
        <v>272</v>
      </c>
    </row>
    <row r="401" spans="1:11" ht="14.4" customHeight="1" x14ac:dyDescent="0.3">
      <c r="A401" s="649" t="s">
        <v>595</v>
      </c>
      <c r="B401" s="650" t="s">
        <v>3038</v>
      </c>
      <c r="C401" s="651" t="s">
        <v>612</v>
      </c>
      <c r="D401" s="652" t="s">
        <v>3042</v>
      </c>
      <c r="E401" s="651" t="s">
        <v>6203</v>
      </c>
      <c r="F401" s="652" t="s">
        <v>6204</v>
      </c>
      <c r="G401" s="651" t="s">
        <v>5484</v>
      </c>
      <c r="H401" s="651" t="s">
        <v>5485</v>
      </c>
      <c r="I401" s="653">
        <v>210.64</v>
      </c>
      <c r="J401" s="653">
        <v>1</v>
      </c>
      <c r="K401" s="654">
        <v>210.64</v>
      </c>
    </row>
    <row r="402" spans="1:11" ht="14.4" customHeight="1" x14ac:dyDescent="0.3">
      <c r="A402" s="649" t="s">
        <v>595</v>
      </c>
      <c r="B402" s="650" t="s">
        <v>3038</v>
      </c>
      <c r="C402" s="651" t="s">
        <v>612</v>
      </c>
      <c r="D402" s="652" t="s">
        <v>3042</v>
      </c>
      <c r="E402" s="651" t="s">
        <v>6203</v>
      </c>
      <c r="F402" s="652" t="s">
        <v>6204</v>
      </c>
      <c r="G402" s="651" t="s">
        <v>5486</v>
      </c>
      <c r="H402" s="651" t="s">
        <v>5487</v>
      </c>
      <c r="I402" s="653">
        <v>124.45</v>
      </c>
      <c r="J402" s="653">
        <v>2</v>
      </c>
      <c r="K402" s="654">
        <v>248.9</v>
      </c>
    </row>
    <row r="403" spans="1:11" ht="14.4" customHeight="1" x14ac:dyDescent="0.3">
      <c r="A403" s="649" t="s">
        <v>595</v>
      </c>
      <c r="B403" s="650" t="s">
        <v>3038</v>
      </c>
      <c r="C403" s="651" t="s">
        <v>612</v>
      </c>
      <c r="D403" s="652" t="s">
        <v>3042</v>
      </c>
      <c r="E403" s="651" t="s">
        <v>6203</v>
      </c>
      <c r="F403" s="652" t="s">
        <v>6204</v>
      </c>
      <c r="G403" s="651" t="s">
        <v>5270</v>
      </c>
      <c r="H403" s="651" t="s">
        <v>5271</v>
      </c>
      <c r="I403" s="653">
        <v>27.6875</v>
      </c>
      <c r="J403" s="653">
        <v>78</v>
      </c>
      <c r="K403" s="654">
        <v>2160.27</v>
      </c>
    </row>
    <row r="404" spans="1:11" ht="14.4" customHeight="1" x14ac:dyDescent="0.3">
      <c r="A404" s="649" t="s">
        <v>595</v>
      </c>
      <c r="B404" s="650" t="s">
        <v>3038</v>
      </c>
      <c r="C404" s="651" t="s">
        <v>612</v>
      </c>
      <c r="D404" s="652" t="s">
        <v>3042</v>
      </c>
      <c r="E404" s="651" t="s">
        <v>6203</v>
      </c>
      <c r="F404" s="652" t="s">
        <v>6204</v>
      </c>
      <c r="G404" s="651" t="s">
        <v>5753</v>
      </c>
      <c r="H404" s="651" t="s">
        <v>5754</v>
      </c>
      <c r="I404" s="653">
        <v>1.92</v>
      </c>
      <c r="J404" s="653">
        <v>500</v>
      </c>
      <c r="K404" s="654">
        <v>957.61</v>
      </c>
    </row>
    <row r="405" spans="1:11" ht="14.4" customHeight="1" x14ac:dyDescent="0.3">
      <c r="A405" s="649" t="s">
        <v>595</v>
      </c>
      <c r="B405" s="650" t="s">
        <v>3038</v>
      </c>
      <c r="C405" s="651" t="s">
        <v>612</v>
      </c>
      <c r="D405" s="652" t="s">
        <v>3042</v>
      </c>
      <c r="E405" s="651" t="s">
        <v>6203</v>
      </c>
      <c r="F405" s="652" t="s">
        <v>6204</v>
      </c>
      <c r="G405" s="651" t="s">
        <v>5272</v>
      </c>
      <c r="H405" s="651" t="s">
        <v>5273</v>
      </c>
      <c r="I405" s="653">
        <v>2.0499999999999998</v>
      </c>
      <c r="J405" s="653">
        <v>800</v>
      </c>
      <c r="K405" s="654">
        <v>1641.3600000000001</v>
      </c>
    </row>
    <row r="406" spans="1:11" ht="14.4" customHeight="1" x14ac:dyDescent="0.3">
      <c r="A406" s="649" t="s">
        <v>595</v>
      </c>
      <c r="B406" s="650" t="s">
        <v>3038</v>
      </c>
      <c r="C406" s="651" t="s">
        <v>612</v>
      </c>
      <c r="D406" s="652" t="s">
        <v>3042</v>
      </c>
      <c r="E406" s="651" t="s">
        <v>6203</v>
      </c>
      <c r="F406" s="652" t="s">
        <v>6204</v>
      </c>
      <c r="G406" s="651" t="s">
        <v>5494</v>
      </c>
      <c r="H406" s="651" t="s">
        <v>5495</v>
      </c>
      <c r="I406" s="653">
        <v>86.375</v>
      </c>
      <c r="J406" s="653">
        <v>40</v>
      </c>
      <c r="K406" s="654">
        <v>3454.9</v>
      </c>
    </row>
    <row r="407" spans="1:11" ht="14.4" customHeight="1" x14ac:dyDescent="0.3">
      <c r="A407" s="649" t="s">
        <v>595</v>
      </c>
      <c r="B407" s="650" t="s">
        <v>3038</v>
      </c>
      <c r="C407" s="651" t="s">
        <v>612</v>
      </c>
      <c r="D407" s="652" t="s">
        <v>3042</v>
      </c>
      <c r="E407" s="651" t="s">
        <v>6203</v>
      </c>
      <c r="F407" s="652" t="s">
        <v>6204</v>
      </c>
      <c r="G407" s="651" t="s">
        <v>5658</v>
      </c>
      <c r="H407" s="651" t="s">
        <v>5659</v>
      </c>
      <c r="I407" s="653">
        <v>437</v>
      </c>
      <c r="J407" s="653">
        <v>1</v>
      </c>
      <c r="K407" s="654">
        <v>437</v>
      </c>
    </row>
    <row r="408" spans="1:11" ht="14.4" customHeight="1" x14ac:dyDescent="0.3">
      <c r="A408" s="649" t="s">
        <v>595</v>
      </c>
      <c r="B408" s="650" t="s">
        <v>3038</v>
      </c>
      <c r="C408" s="651" t="s">
        <v>612</v>
      </c>
      <c r="D408" s="652" t="s">
        <v>3042</v>
      </c>
      <c r="E408" s="651" t="s">
        <v>6203</v>
      </c>
      <c r="F408" s="652" t="s">
        <v>6204</v>
      </c>
      <c r="G408" s="651" t="s">
        <v>5278</v>
      </c>
      <c r="H408" s="651" t="s">
        <v>5279</v>
      </c>
      <c r="I408" s="653">
        <v>30.18</v>
      </c>
      <c r="J408" s="653">
        <v>120</v>
      </c>
      <c r="K408" s="654">
        <v>3621.6</v>
      </c>
    </row>
    <row r="409" spans="1:11" ht="14.4" customHeight="1" x14ac:dyDescent="0.3">
      <c r="A409" s="649" t="s">
        <v>595</v>
      </c>
      <c r="B409" s="650" t="s">
        <v>3038</v>
      </c>
      <c r="C409" s="651" t="s">
        <v>612</v>
      </c>
      <c r="D409" s="652" t="s">
        <v>3042</v>
      </c>
      <c r="E409" s="651" t="s">
        <v>6203</v>
      </c>
      <c r="F409" s="652" t="s">
        <v>6204</v>
      </c>
      <c r="G409" s="651" t="s">
        <v>5755</v>
      </c>
      <c r="H409" s="651" t="s">
        <v>5756</v>
      </c>
      <c r="I409" s="653">
        <v>8.18</v>
      </c>
      <c r="J409" s="653">
        <v>240</v>
      </c>
      <c r="K409" s="654">
        <v>1963.56</v>
      </c>
    </row>
    <row r="410" spans="1:11" ht="14.4" customHeight="1" x14ac:dyDescent="0.3">
      <c r="A410" s="649" t="s">
        <v>595</v>
      </c>
      <c r="B410" s="650" t="s">
        <v>3038</v>
      </c>
      <c r="C410" s="651" t="s">
        <v>612</v>
      </c>
      <c r="D410" s="652" t="s">
        <v>3042</v>
      </c>
      <c r="E410" s="651" t="s">
        <v>6203</v>
      </c>
      <c r="F410" s="652" t="s">
        <v>6204</v>
      </c>
      <c r="G410" s="651" t="s">
        <v>5757</v>
      </c>
      <c r="H410" s="651" t="s">
        <v>5758</v>
      </c>
      <c r="I410" s="653">
        <v>2.76</v>
      </c>
      <c r="J410" s="653">
        <v>200</v>
      </c>
      <c r="K410" s="654">
        <v>552</v>
      </c>
    </row>
    <row r="411" spans="1:11" ht="14.4" customHeight="1" x14ac:dyDescent="0.3">
      <c r="A411" s="649" t="s">
        <v>595</v>
      </c>
      <c r="B411" s="650" t="s">
        <v>3038</v>
      </c>
      <c r="C411" s="651" t="s">
        <v>612</v>
      </c>
      <c r="D411" s="652" t="s">
        <v>3042</v>
      </c>
      <c r="E411" s="651" t="s">
        <v>6203</v>
      </c>
      <c r="F411" s="652" t="s">
        <v>6204</v>
      </c>
      <c r="G411" s="651" t="s">
        <v>5280</v>
      </c>
      <c r="H411" s="651" t="s">
        <v>5281</v>
      </c>
      <c r="I411" s="653">
        <v>0.6</v>
      </c>
      <c r="J411" s="653">
        <v>500</v>
      </c>
      <c r="K411" s="654">
        <v>300</v>
      </c>
    </row>
    <row r="412" spans="1:11" ht="14.4" customHeight="1" x14ac:dyDescent="0.3">
      <c r="A412" s="649" t="s">
        <v>595</v>
      </c>
      <c r="B412" s="650" t="s">
        <v>3038</v>
      </c>
      <c r="C412" s="651" t="s">
        <v>612</v>
      </c>
      <c r="D412" s="652" t="s">
        <v>3042</v>
      </c>
      <c r="E412" s="651" t="s">
        <v>6203</v>
      </c>
      <c r="F412" s="652" t="s">
        <v>6204</v>
      </c>
      <c r="G412" s="651" t="s">
        <v>5510</v>
      </c>
      <c r="H412" s="651" t="s">
        <v>5511</v>
      </c>
      <c r="I412" s="653">
        <v>0.44000000000000006</v>
      </c>
      <c r="J412" s="653">
        <v>4500</v>
      </c>
      <c r="K412" s="654">
        <v>1980</v>
      </c>
    </row>
    <row r="413" spans="1:11" ht="14.4" customHeight="1" x14ac:dyDescent="0.3">
      <c r="A413" s="649" t="s">
        <v>595</v>
      </c>
      <c r="B413" s="650" t="s">
        <v>3038</v>
      </c>
      <c r="C413" s="651" t="s">
        <v>612</v>
      </c>
      <c r="D413" s="652" t="s">
        <v>3042</v>
      </c>
      <c r="E413" s="651" t="s">
        <v>6203</v>
      </c>
      <c r="F413" s="652" t="s">
        <v>6204</v>
      </c>
      <c r="G413" s="651" t="s">
        <v>5759</v>
      </c>
      <c r="H413" s="651" t="s">
        <v>5760</v>
      </c>
      <c r="I413" s="653">
        <v>450</v>
      </c>
      <c r="J413" s="653">
        <v>2</v>
      </c>
      <c r="K413" s="654">
        <v>900</v>
      </c>
    </row>
    <row r="414" spans="1:11" ht="14.4" customHeight="1" x14ac:dyDescent="0.3">
      <c r="A414" s="649" t="s">
        <v>595</v>
      </c>
      <c r="B414" s="650" t="s">
        <v>3038</v>
      </c>
      <c r="C414" s="651" t="s">
        <v>612</v>
      </c>
      <c r="D414" s="652" t="s">
        <v>3042</v>
      </c>
      <c r="E414" s="651" t="s">
        <v>6203</v>
      </c>
      <c r="F414" s="652" t="s">
        <v>6204</v>
      </c>
      <c r="G414" s="651" t="s">
        <v>5284</v>
      </c>
      <c r="H414" s="651" t="s">
        <v>5285</v>
      </c>
      <c r="I414" s="653">
        <v>8.58</v>
      </c>
      <c r="J414" s="653">
        <v>12</v>
      </c>
      <c r="K414" s="654">
        <v>102.96</v>
      </c>
    </row>
    <row r="415" spans="1:11" ht="14.4" customHeight="1" x14ac:dyDescent="0.3">
      <c r="A415" s="649" t="s">
        <v>595</v>
      </c>
      <c r="B415" s="650" t="s">
        <v>3038</v>
      </c>
      <c r="C415" s="651" t="s">
        <v>612</v>
      </c>
      <c r="D415" s="652" t="s">
        <v>3042</v>
      </c>
      <c r="E415" s="651" t="s">
        <v>6203</v>
      </c>
      <c r="F415" s="652" t="s">
        <v>6204</v>
      </c>
      <c r="G415" s="651" t="s">
        <v>5286</v>
      </c>
      <c r="H415" s="651" t="s">
        <v>5287</v>
      </c>
      <c r="I415" s="653">
        <v>29.01</v>
      </c>
      <c r="J415" s="653">
        <v>20</v>
      </c>
      <c r="K415" s="654">
        <v>580.20000000000005</v>
      </c>
    </row>
    <row r="416" spans="1:11" ht="14.4" customHeight="1" x14ac:dyDescent="0.3">
      <c r="A416" s="649" t="s">
        <v>595</v>
      </c>
      <c r="B416" s="650" t="s">
        <v>3038</v>
      </c>
      <c r="C416" s="651" t="s">
        <v>612</v>
      </c>
      <c r="D416" s="652" t="s">
        <v>3042</v>
      </c>
      <c r="E416" s="651" t="s">
        <v>6203</v>
      </c>
      <c r="F416" s="652" t="s">
        <v>6204</v>
      </c>
      <c r="G416" s="651" t="s">
        <v>5288</v>
      </c>
      <c r="H416" s="651" t="s">
        <v>5289</v>
      </c>
      <c r="I416" s="653">
        <v>1.29</v>
      </c>
      <c r="J416" s="653">
        <v>500</v>
      </c>
      <c r="K416" s="654">
        <v>645</v>
      </c>
    </row>
    <row r="417" spans="1:11" ht="14.4" customHeight="1" x14ac:dyDescent="0.3">
      <c r="A417" s="649" t="s">
        <v>595</v>
      </c>
      <c r="B417" s="650" t="s">
        <v>3038</v>
      </c>
      <c r="C417" s="651" t="s">
        <v>612</v>
      </c>
      <c r="D417" s="652" t="s">
        <v>3042</v>
      </c>
      <c r="E417" s="651" t="s">
        <v>6203</v>
      </c>
      <c r="F417" s="652" t="s">
        <v>6204</v>
      </c>
      <c r="G417" s="651" t="s">
        <v>5292</v>
      </c>
      <c r="H417" s="651" t="s">
        <v>5293</v>
      </c>
      <c r="I417" s="653">
        <v>98.37</v>
      </c>
      <c r="J417" s="653">
        <v>4</v>
      </c>
      <c r="K417" s="654">
        <v>393.48</v>
      </c>
    </row>
    <row r="418" spans="1:11" ht="14.4" customHeight="1" x14ac:dyDescent="0.3">
      <c r="A418" s="649" t="s">
        <v>595</v>
      </c>
      <c r="B418" s="650" t="s">
        <v>3038</v>
      </c>
      <c r="C418" s="651" t="s">
        <v>612</v>
      </c>
      <c r="D418" s="652" t="s">
        <v>3042</v>
      </c>
      <c r="E418" s="651" t="s">
        <v>6203</v>
      </c>
      <c r="F418" s="652" t="s">
        <v>6204</v>
      </c>
      <c r="G418" s="651" t="s">
        <v>5761</v>
      </c>
      <c r="H418" s="651" t="s">
        <v>5762</v>
      </c>
      <c r="I418" s="653">
        <v>0.92500000000000004</v>
      </c>
      <c r="J418" s="653">
        <v>2000</v>
      </c>
      <c r="K418" s="654">
        <v>1850</v>
      </c>
    </row>
    <row r="419" spans="1:11" ht="14.4" customHeight="1" x14ac:dyDescent="0.3">
      <c r="A419" s="649" t="s">
        <v>595</v>
      </c>
      <c r="B419" s="650" t="s">
        <v>3038</v>
      </c>
      <c r="C419" s="651" t="s">
        <v>612</v>
      </c>
      <c r="D419" s="652" t="s">
        <v>3042</v>
      </c>
      <c r="E419" s="651" t="s">
        <v>6203</v>
      </c>
      <c r="F419" s="652" t="s">
        <v>6204</v>
      </c>
      <c r="G419" s="651" t="s">
        <v>5763</v>
      </c>
      <c r="H419" s="651" t="s">
        <v>5764</v>
      </c>
      <c r="I419" s="653">
        <v>0.88</v>
      </c>
      <c r="J419" s="653">
        <v>1000</v>
      </c>
      <c r="K419" s="654">
        <v>876.8</v>
      </c>
    </row>
    <row r="420" spans="1:11" ht="14.4" customHeight="1" x14ac:dyDescent="0.3">
      <c r="A420" s="649" t="s">
        <v>595</v>
      </c>
      <c r="B420" s="650" t="s">
        <v>3038</v>
      </c>
      <c r="C420" s="651" t="s">
        <v>612</v>
      </c>
      <c r="D420" s="652" t="s">
        <v>3042</v>
      </c>
      <c r="E420" s="651" t="s">
        <v>6203</v>
      </c>
      <c r="F420" s="652" t="s">
        <v>6204</v>
      </c>
      <c r="G420" s="651" t="s">
        <v>5296</v>
      </c>
      <c r="H420" s="651" t="s">
        <v>5297</v>
      </c>
      <c r="I420" s="653">
        <v>122.07</v>
      </c>
      <c r="J420" s="653">
        <v>10</v>
      </c>
      <c r="K420" s="654">
        <v>1220.73</v>
      </c>
    </row>
    <row r="421" spans="1:11" ht="14.4" customHeight="1" x14ac:dyDescent="0.3">
      <c r="A421" s="649" t="s">
        <v>595</v>
      </c>
      <c r="B421" s="650" t="s">
        <v>3038</v>
      </c>
      <c r="C421" s="651" t="s">
        <v>612</v>
      </c>
      <c r="D421" s="652" t="s">
        <v>3042</v>
      </c>
      <c r="E421" s="651" t="s">
        <v>6203</v>
      </c>
      <c r="F421" s="652" t="s">
        <v>6204</v>
      </c>
      <c r="G421" s="651" t="s">
        <v>5765</v>
      </c>
      <c r="H421" s="651" t="s">
        <v>5766</v>
      </c>
      <c r="I421" s="653">
        <v>0.3</v>
      </c>
      <c r="J421" s="653">
        <v>500</v>
      </c>
      <c r="K421" s="654">
        <v>151.65</v>
      </c>
    </row>
    <row r="422" spans="1:11" ht="14.4" customHeight="1" x14ac:dyDescent="0.3">
      <c r="A422" s="649" t="s">
        <v>595</v>
      </c>
      <c r="B422" s="650" t="s">
        <v>3038</v>
      </c>
      <c r="C422" s="651" t="s">
        <v>612</v>
      </c>
      <c r="D422" s="652" t="s">
        <v>3042</v>
      </c>
      <c r="E422" s="651" t="s">
        <v>6203</v>
      </c>
      <c r="F422" s="652" t="s">
        <v>6204</v>
      </c>
      <c r="G422" s="651" t="s">
        <v>5670</v>
      </c>
      <c r="H422" s="651" t="s">
        <v>5671</v>
      </c>
      <c r="I422" s="653">
        <v>26.37</v>
      </c>
      <c r="J422" s="653">
        <v>84</v>
      </c>
      <c r="K422" s="654">
        <v>2214.98</v>
      </c>
    </row>
    <row r="423" spans="1:11" ht="14.4" customHeight="1" x14ac:dyDescent="0.3">
      <c r="A423" s="649" t="s">
        <v>595</v>
      </c>
      <c r="B423" s="650" t="s">
        <v>3038</v>
      </c>
      <c r="C423" s="651" t="s">
        <v>612</v>
      </c>
      <c r="D423" s="652" t="s">
        <v>3042</v>
      </c>
      <c r="E423" s="651" t="s">
        <v>6203</v>
      </c>
      <c r="F423" s="652" t="s">
        <v>6204</v>
      </c>
      <c r="G423" s="651" t="s">
        <v>5300</v>
      </c>
      <c r="H423" s="651" t="s">
        <v>5301</v>
      </c>
      <c r="I423" s="653">
        <v>0.85499999999999998</v>
      </c>
      <c r="J423" s="653">
        <v>800</v>
      </c>
      <c r="K423" s="654">
        <v>685</v>
      </c>
    </row>
    <row r="424" spans="1:11" ht="14.4" customHeight="1" x14ac:dyDescent="0.3">
      <c r="A424" s="649" t="s">
        <v>595</v>
      </c>
      <c r="B424" s="650" t="s">
        <v>3038</v>
      </c>
      <c r="C424" s="651" t="s">
        <v>612</v>
      </c>
      <c r="D424" s="652" t="s">
        <v>3042</v>
      </c>
      <c r="E424" s="651" t="s">
        <v>6203</v>
      </c>
      <c r="F424" s="652" t="s">
        <v>6204</v>
      </c>
      <c r="G424" s="651" t="s">
        <v>5523</v>
      </c>
      <c r="H424" s="651" t="s">
        <v>5524</v>
      </c>
      <c r="I424" s="653">
        <v>1.52</v>
      </c>
      <c r="J424" s="653">
        <v>500</v>
      </c>
      <c r="K424" s="654">
        <v>760</v>
      </c>
    </row>
    <row r="425" spans="1:11" ht="14.4" customHeight="1" x14ac:dyDescent="0.3">
      <c r="A425" s="649" t="s">
        <v>595</v>
      </c>
      <c r="B425" s="650" t="s">
        <v>3038</v>
      </c>
      <c r="C425" s="651" t="s">
        <v>612</v>
      </c>
      <c r="D425" s="652" t="s">
        <v>3042</v>
      </c>
      <c r="E425" s="651" t="s">
        <v>6203</v>
      </c>
      <c r="F425" s="652" t="s">
        <v>6204</v>
      </c>
      <c r="G425" s="651" t="s">
        <v>5525</v>
      </c>
      <c r="H425" s="651" t="s">
        <v>5526</v>
      </c>
      <c r="I425" s="653">
        <v>2.06</v>
      </c>
      <c r="J425" s="653">
        <v>10</v>
      </c>
      <c r="K425" s="654">
        <v>20.6</v>
      </c>
    </row>
    <row r="426" spans="1:11" ht="14.4" customHeight="1" x14ac:dyDescent="0.3">
      <c r="A426" s="649" t="s">
        <v>595</v>
      </c>
      <c r="B426" s="650" t="s">
        <v>3038</v>
      </c>
      <c r="C426" s="651" t="s">
        <v>612</v>
      </c>
      <c r="D426" s="652" t="s">
        <v>3042</v>
      </c>
      <c r="E426" s="651" t="s">
        <v>6203</v>
      </c>
      <c r="F426" s="652" t="s">
        <v>6204</v>
      </c>
      <c r="G426" s="651" t="s">
        <v>5767</v>
      </c>
      <c r="H426" s="651" t="s">
        <v>5768</v>
      </c>
      <c r="I426" s="653">
        <v>1.59</v>
      </c>
      <c r="J426" s="653">
        <v>200</v>
      </c>
      <c r="K426" s="654">
        <v>317.5</v>
      </c>
    </row>
    <row r="427" spans="1:11" ht="14.4" customHeight="1" x14ac:dyDescent="0.3">
      <c r="A427" s="649" t="s">
        <v>595</v>
      </c>
      <c r="B427" s="650" t="s">
        <v>3038</v>
      </c>
      <c r="C427" s="651" t="s">
        <v>612</v>
      </c>
      <c r="D427" s="652" t="s">
        <v>3042</v>
      </c>
      <c r="E427" s="651" t="s">
        <v>6203</v>
      </c>
      <c r="F427" s="652" t="s">
        <v>6204</v>
      </c>
      <c r="G427" s="651" t="s">
        <v>5769</v>
      </c>
      <c r="H427" s="651" t="s">
        <v>5770</v>
      </c>
      <c r="I427" s="653">
        <v>0.91</v>
      </c>
      <c r="J427" s="653">
        <v>250</v>
      </c>
      <c r="K427" s="654">
        <v>227.7</v>
      </c>
    </row>
    <row r="428" spans="1:11" ht="14.4" customHeight="1" x14ac:dyDescent="0.3">
      <c r="A428" s="649" t="s">
        <v>595</v>
      </c>
      <c r="B428" s="650" t="s">
        <v>3038</v>
      </c>
      <c r="C428" s="651" t="s">
        <v>612</v>
      </c>
      <c r="D428" s="652" t="s">
        <v>3042</v>
      </c>
      <c r="E428" s="651" t="s">
        <v>6203</v>
      </c>
      <c r="F428" s="652" t="s">
        <v>6204</v>
      </c>
      <c r="G428" s="651" t="s">
        <v>5676</v>
      </c>
      <c r="H428" s="651" t="s">
        <v>5677</v>
      </c>
      <c r="I428" s="653">
        <v>35.32</v>
      </c>
      <c r="J428" s="653">
        <v>200</v>
      </c>
      <c r="K428" s="654">
        <v>7063.3</v>
      </c>
    </row>
    <row r="429" spans="1:11" ht="14.4" customHeight="1" x14ac:dyDescent="0.3">
      <c r="A429" s="649" t="s">
        <v>595</v>
      </c>
      <c r="B429" s="650" t="s">
        <v>3038</v>
      </c>
      <c r="C429" s="651" t="s">
        <v>612</v>
      </c>
      <c r="D429" s="652" t="s">
        <v>3042</v>
      </c>
      <c r="E429" s="651" t="s">
        <v>6203</v>
      </c>
      <c r="F429" s="652" t="s">
        <v>6204</v>
      </c>
      <c r="G429" s="651" t="s">
        <v>5676</v>
      </c>
      <c r="H429" s="651" t="s">
        <v>5771</v>
      </c>
      <c r="I429" s="653">
        <v>35.32</v>
      </c>
      <c r="J429" s="653">
        <v>200</v>
      </c>
      <c r="K429" s="654">
        <v>7063.65</v>
      </c>
    </row>
    <row r="430" spans="1:11" ht="14.4" customHeight="1" x14ac:dyDescent="0.3">
      <c r="A430" s="649" t="s">
        <v>595</v>
      </c>
      <c r="B430" s="650" t="s">
        <v>3038</v>
      </c>
      <c r="C430" s="651" t="s">
        <v>612</v>
      </c>
      <c r="D430" s="652" t="s">
        <v>3042</v>
      </c>
      <c r="E430" s="651" t="s">
        <v>6203</v>
      </c>
      <c r="F430" s="652" t="s">
        <v>6204</v>
      </c>
      <c r="G430" s="651" t="s">
        <v>5306</v>
      </c>
      <c r="H430" s="651" t="s">
        <v>5307</v>
      </c>
      <c r="I430" s="653">
        <v>5.17</v>
      </c>
      <c r="J430" s="653">
        <v>50</v>
      </c>
      <c r="K430" s="654">
        <v>258.5</v>
      </c>
    </row>
    <row r="431" spans="1:11" ht="14.4" customHeight="1" x14ac:dyDescent="0.3">
      <c r="A431" s="649" t="s">
        <v>595</v>
      </c>
      <c r="B431" s="650" t="s">
        <v>3038</v>
      </c>
      <c r="C431" s="651" t="s">
        <v>612</v>
      </c>
      <c r="D431" s="652" t="s">
        <v>3042</v>
      </c>
      <c r="E431" s="651" t="s">
        <v>6203</v>
      </c>
      <c r="F431" s="652" t="s">
        <v>6204</v>
      </c>
      <c r="G431" s="651" t="s">
        <v>5310</v>
      </c>
      <c r="H431" s="651" t="s">
        <v>5311</v>
      </c>
      <c r="I431" s="653">
        <v>0.31</v>
      </c>
      <c r="J431" s="653">
        <v>300</v>
      </c>
      <c r="K431" s="654">
        <v>93</v>
      </c>
    </row>
    <row r="432" spans="1:11" ht="14.4" customHeight="1" x14ac:dyDescent="0.3">
      <c r="A432" s="649" t="s">
        <v>595</v>
      </c>
      <c r="B432" s="650" t="s">
        <v>3038</v>
      </c>
      <c r="C432" s="651" t="s">
        <v>612</v>
      </c>
      <c r="D432" s="652" t="s">
        <v>3042</v>
      </c>
      <c r="E432" s="651" t="s">
        <v>6203</v>
      </c>
      <c r="F432" s="652" t="s">
        <v>6204</v>
      </c>
      <c r="G432" s="651" t="s">
        <v>5314</v>
      </c>
      <c r="H432" s="651" t="s">
        <v>5315</v>
      </c>
      <c r="I432" s="653">
        <v>7.1</v>
      </c>
      <c r="J432" s="653">
        <v>2</v>
      </c>
      <c r="K432" s="654">
        <v>14.2</v>
      </c>
    </row>
    <row r="433" spans="1:11" ht="14.4" customHeight="1" x14ac:dyDescent="0.3">
      <c r="A433" s="649" t="s">
        <v>595</v>
      </c>
      <c r="B433" s="650" t="s">
        <v>3038</v>
      </c>
      <c r="C433" s="651" t="s">
        <v>612</v>
      </c>
      <c r="D433" s="652" t="s">
        <v>3042</v>
      </c>
      <c r="E433" s="651" t="s">
        <v>6203</v>
      </c>
      <c r="F433" s="652" t="s">
        <v>6204</v>
      </c>
      <c r="G433" s="651" t="s">
        <v>5320</v>
      </c>
      <c r="H433" s="651" t="s">
        <v>5321</v>
      </c>
      <c r="I433" s="653">
        <v>5.92</v>
      </c>
      <c r="J433" s="653">
        <v>2</v>
      </c>
      <c r="K433" s="654">
        <v>11.84</v>
      </c>
    </row>
    <row r="434" spans="1:11" ht="14.4" customHeight="1" x14ac:dyDescent="0.3">
      <c r="A434" s="649" t="s">
        <v>595</v>
      </c>
      <c r="B434" s="650" t="s">
        <v>3038</v>
      </c>
      <c r="C434" s="651" t="s">
        <v>612</v>
      </c>
      <c r="D434" s="652" t="s">
        <v>3042</v>
      </c>
      <c r="E434" s="651" t="s">
        <v>6203</v>
      </c>
      <c r="F434" s="652" t="s">
        <v>6204</v>
      </c>
      <c r="G434" s="651" t="s">
        <v>5772</v>
      </c>
      <c r="H434" s="651" t="s">
        <v>5773</v>
      </c>
      <c r="I434" s="653">
        <v>38.4</v>
      </c>
      <c r="J434" s="653">
        <v>20</v>
      </c>
      <c r="K434" s="654">
        <v>768.02</v>
      </c>
    </row>
    <row r="435" spans="1:11" ht="14.4" customHeight="1" x14ac:dyDescent="0.3">
      <c r="A435" s="649" t="s">
        <v>595</v>
      </c>
      <c r="B435" s="650" t="s">
        <v>3038</v>
      </c>
      <c r="C435" s="651" t="s">
        <v>612</v>
      </c>
      <c r="D435" s="652" t="s">
        <v>3042</v>
      </c>
      <c r="E435" s="651" t="s">
        <v>6203</v>
      </c>
      <c r="F435" s="652" t="s">
        <v>6204</v>
      </c>
      <c r="G435" s="651" t="s">
        <v>5552</v>
      </c>
      <c r="H435" s="651" t="s">
        <v>5553</v>
      </c>
      <c r="I435" s="653">
        <v>5.27</v>
      </c>
      <c r="J435" s="653">
        <v>200</v>
      </c>
      <c r="K435" s="654">
        <v>1054</v>
      </c>
    </row>
    <row r="436" spans="1:11" ht="14.4" customHeight="1" x14ac:dyDescent="0.3">
      <c r="A436" s="649" t="s">
        <v>595</v>
      </c>
      <c r="B436" s="650" t="s">
        <v>3038</v>
      </c>
      <c r="C436" s="651" t="s">
        <v>612</v>
      </c>
      <c r="D436" s="652" t="s">
        <v>3042</v>
      </c>
      <c r="E436" s="651" t="s">
        <v>6203</v>
      </c>
      <c r="F436" s="652" t="s">
        <v>6204</v>
      </c>
      <c r="G436" s="651" t="s">
        <v>5774</v>
      </c>
      <c r="H436" s="651" t="s">
        <v>5775</v>
      </c>
      <c r="I436" s="653">
        <v>121.65</v>
      </c>
      <c r="J436" s="653">
        <v>10</v>
      </c>
      <c r="K436" s="654">
        <v>1216.5</v>
      </c>
    </row>
    <row r="437" spans="1:11" ht="14.4" customHeight="1" x14ac:dyDescent="0.3">
      <c r="A437" s="649" t="s">
        <v>595</v>
      </c>
      <c r="B437" s="650" t="s">
        <v>3038</v>
      </c>
      <c r="C437" s="651" t="s">
        <v>612</v>
      </c>
      <c r="D437" s="652" t="s">
        <v>3042</v>
      </c>
      <c r="E437" s="651" t="s">
        <v>6203</v>
      </c>
      <c r="F437" s="652" t="s">
        <v>6204</v>
      </c>
      <c r="G437" s="651" t="s">
        <v>5776</v>
      </c>
      <c r="H437" s="651" t="s">
        <v>5777</v>
      </c>
      <c r="I437" s="653">
        <v>56.36</v>
      </c>
      <c r="J437" s="653">
        <v>3</v>
      </c>
      <c r="K437" s="654">
        <v>169.07999999999998</v>
      </c>
    </row>
    <row r="438" spans="1:11" ht="14.4" customHeight="1" x14ac:dyDescent="0.3">
      <c r="A438" s="649" t="s">
        <v>595</v>
      </c>
      <c r="B438" s="650" t="s">
        <v>3038</v>
      </c>
      <c r="C438" s="651" t="s">
        <v>612</v>
      </c>
      <c r="D438" s="652" t="s">
        <v>3042</v>
      </c>
      <c r="E438" s="651" t="s">
        <v>6203</v>
      </c>
      <c r="F438" s="652" t="s">
        <v>6204</v>
      </c>
      <c r="G438" s="651" t="s">
        <v>5703</v>
      </c>
      <c r="H438" s="651" t="s">
        <v>5704</v>
      </c>
      <c r="I438" s="653">
        <v>5.0199999999999996</v>
      </c>
      <c r="J438" s="653">
        <v>50</v>
      </c>
      <c r="K438" s="654">
        <v>251</v>
      </c>
    </row>
    <row r="439" spans="1:11" ht="14.4" customHeight="1" x14ac:dyDescent="0.3">
      <c r="A439" s="649" t="s">
        <v>595</v>
      </c>
      <c r="B439" s="650" t="s">
        <v>3038</v>
      </c>
      <c r="C439" s="651" t="s">
        <v>612</v>
      </c>
      <c r="D439" s="652" t="s">
        <v>3042</v>
      </c>
      <c r="E439" s="651" t="s">
        <v>6203</v>
      </c>
      <c r="F439" s="652" t="s">
        <v>6204</v>
      </c>
      <c r="G439" s="651" t="s">
        <v>5705</v>
      </c>
      <c r="H439" s="651" t="s">
        <v>5706</v>
      </c>
      <c r="I439" s="653">
        <v>506.46</v>
      </c>
      <c r="J439" s="653">
        <v>2</v>
      </c>
      <c r="K439" s="654">
        <v>1012.92</v>
      </c>
    </row>
    <row r="440" spans="1:11" ht="14.4" customHeight="1" x14ac:dyDescent="0.3">
      <c r="A440" s="649" t="s">
        <v>595</v>
      </c>
      <c r="B440" s="650" t="s">
        <v>3038</v>
      </c>
      <c r="C440" s="651" t="s">
        <v>612</v>
      </c>
      <c r="D440" s="652" t="s">
        <v>3042</v>
      </c>
      <c r="E440" s="651" t="s">
        <v>6203</v>
      </c>
      <c r="F440" s="652" t="s">
        <v>6204</v>
      </c>
      <c r="G440" s="651" t="s">
        <v>5778</v>
      </c>
      <c r="H440" s="651" t="s">
        <v>5779</v>
      </c>
      <c r="I440" s="653">
        <v>97.03</v>
      </c>
      <c r="J440" s="653">
        <v>2</v>
      </c>
      <c r="K440" s="654">
        <v>194.05</v>
      </c>
    </row>
    <row r="441" spans="1:11" ht="14.4" customHeight="1" x14ac:dyDescent="0.3">
      <c r="A441" s="649" t="s">
        <v>595</v>
      </c>
      <c r="B441" s="650" t="s">
        <v>3038</v>
      </c>
      <c r="C441" s="651" t="s">
        <v>612</v>
      </c>
      <c r="D441" s="652" t="s">
        <v>3042</v>
      </c>
      <c r="E441" s="651" t="s">
        <v>6203</v>
      </c>
      <c r="F441" s="652" t="s">
        <v>6204</v>
      </c>
      <c r="G441" s="651" t="s">
        <v>5566</v>
      </c>
      <c r="H441" s="651" t="s">
        <v>5567</v>
      </c>
      <c r="I441" s="653">
        <v>85.16</v>
      </c>
      <c r="J441" s="653">
        <v>3</v>
      </c>
      <c r="K441" s="654">
        <v>255.48</v>
      </c>
    </row>
    <row r="442" spans="1:11" ht="14.4" customHeight="1" x14ac:dyDescent="0.3">
      <c r="A442" s="649" t="s">
        <v>595</v>
      </c>
      <c r="B442" s="650" t="s">
        <v>3038</v>
      </c>
      <c r="C442" s="651" t="s">
        <v>612</v>
      </c>
      <c r="D442" s="652" t="s">
        <v>3042</v>
      </c>
      <c r="E442" s="651" t="s">
        <v>6203</v>
      </c>
      <c r="F442" s="652" t="s">
        <v>6204</v>
      </c>
      <c r="G442" s="651" t="s">
        <v>5780</v>
      </c>
      <c r="H442" s="651" t="s">
        <v>5781</v>
      </c>
      <c r="I442" s="653">
        <v>68.58</v>
      </c>
      <c r="J442" s="653">
        <v>3</v>
      </c>
      <c r="K442" s="654">
        <v>205.74</v>
      </c>
    </row>
    <row r="443" spans="1:11" ht="14.4" customHeight="1" x14ac:dyDescent="0.3">
      <c r="A443" s="649" t="s">
        <v>595</v>
      </c>
      <c r="B443" s="650" t="s">
        <v>3038</v>
      </c>
      <c r="C443" s="651" t="s">
        <v>612</v>
      </c>
      <c r="D443" s="652" t="s">
        <v>3042</v>
      </c>
      <c r="E443" s="651" t="s">
        <v>6203</v>
      </c>
      <c r="F443" s="652" t="s">
        <v>6204</v>
      </c>
      <c r="G443" s="651" t="s">
        <v>5782</v>
      </c>
      <c r="H443" s="651" t="s">
        <v>5783</v>
      </c>
      <c r="I443" s="653">
        <v>0.62</v>
      </c>
      <c r="J443" s="653">
        <v>2400</v>
      </c>
      <c r="K443" s="654">
        <v>1490.3</v>
      </c>
    </row>
    <row r="444" spans="1:11" ht="14.4" customHeight="1" x14ac:dyDescent="0.3">
      <c r="A444" s="649" t="s">
        <v>595</v>
      </c>
      <c r="B444" s="650" t="s">
        <v>3038</v>
      </c>
      <c r="C444" s="651" t="s">
        <v>612</v>
      </c>
      <c r="D444" s="652" t="s">
        <v>3042</v>
      </c>
      <c r="E444" s="651" t="s">
        <v>6205</v>
      </c>
      <c r="F444" s="652" t="s">
        <v>6206</v>
      </c>
      <c r="G444" s="651" t="s">
        <v>5334</v>
      </c>
      <c r="H444" s="651" t="s">
        <v>5335</v>
      </c>
      <c r="I444" s="653">
        <v>11.14</v>
      </c>
      <c r="J444" s="653">
        <v>50</v>
      </c>
      <c r="K444" s="654">
        <v>557</v>
      </c>
    </row>
    <row r="445" spans="1:11" ht="14.4" customHeight="1" x14ac:dyDescent="0.3">
      <c r="A445" s="649" t="s">
        <v>595</v>
      </c>
      <c r="B445" s="650" t="s">
        <v>3038</v>
      </c>
      <c r="C445" s="651" t="s">
        <v>612</v>
      </c>
      <c r="D445" s="652" t="s">
        <v>3042</v>
      </c>
      <c r="E445" s="651" t="s">
        <v>6205</v>
      </c>
      <c r="F445" s="652" t="s">
        <v>6206</v>
      </c>
      <c r="G445" s="651" t="s">
        <v>5784</v>
      </c>
      <c r="H445" s="651" t="s">
        <v>5785</v>
      </c>
      <c r="I445" s="653">
        <v>6.31</v>
      </c>
      <c r="J445" s="653">
        <v>100</v>
      </c>
      <c r="K445" s="654">
        <v>631.16999999999996</v>
      </c>
    </row>
    <row r="446" spans="1:11" ht="14.4" customHeight="1" x14ac:dyDescent="0.3">
      <c r="A446" s="649" t="s">
        <v>595</v>
      </c>
      <c r="B446" s="650" t="s">
        <v>3038</v>
      </c>
      <c r="C446" s="651" t="s">
        <v>612</v>
      </c>
      <c r="D446" s="652" t="s">
        <v>3042</v>
      </c>
      <c r="E446" s="651" t="s">
        <v>6205</v>
      </c>
      <c r="F446" s="652" t="s">
        <v>6206</v>
      </c>
      <c r="G446" s="651" t="s">
        <v>5336</v>
      </c>
      <c r="H446" s="651" t="s">
        <v>5337</v>
      </c>
      <c r="I446" s="653">
        <v>1.0150000000000001</v>
      </c>
      <c r="J446" s="653">
        <v>400</v>
      </c>
      <c r="K446" s="654">
        <v>421</v>
      </c>
    </row>
    <row r="447" spans="1:11" ht="14.4" customHeight="1" x14ac:dyDescent="0.3">
      <c r="A447" s="649" t="s">
        <v>595</v>
      </c>
      <c r="B447" s="650" t="s">
        <v>3038</v>
      </c>
      <c r="C447" s="651" t="s">
        <v>612</v>
      </c>
      <c r="D447" s="652" t="s">
        <v>3042</v>
      </c>
      <c r="E447" s="651" t="s">
        <v>6205</v>
      </c>
      <c r="F447" s="652" t="s">
        <v>6206</v>
      </c>
      <c r="G447" s="651" t="s">
        <v>5338</v>
      </c>
      <c r="H447" s="651" t="s">
        <v>5339</v>
      </c>
      <c r="I447" s="653">
        <v>1.67</v>
      </c>
      <c r="J447" s="653">
        <v>200</v>
      </c>
      <c r="K447" s="654">
        <v>334</v>
      </c>
    </row>
    <row r="448" spans="1:11" ht="14.4" customHeight="1" x14ac:dyDescent="0.3">
      <c r="A448" s="649" t="s">
        <v>595</v>
      </c>
      <c r="B448" s="650" t="s">
        <v>3038</v>
      </c>
      <c r="C448" s="651" t="s">
        <v>612</v>
      </c>
      <c r="D448" s="652" t="s">
        <v>3042</v>
      </c>
      <c r="E448" s="651" t="s">
        <v>6205</v>
      </c>
      <c r="F448" s="652" t="s">
        <v>6206</v>
      </c>
      <c r="G448" s="651" t="s">
        <v>5340</v>
      </c>
      <c r="H448" s="651" t="s">
        <v>5341</v>
      </c>
      <c r="I448" s="653">
        <v>0.47</v>
      </c>
      <c r="J448" s="653">
        <v>200</v>
      </c>
      <c r="K448" s="654">
        <v>94</v>
      </c>
    </row>
    <row r="449" spans="1:11" ht="14.4" customHeight="1" x14ac:dyDescent="0.3">
      <c r="A449" s="649" t="s">
        <v>595</v>
      </c>
      <c r="B449" s="650" t="s">
        <v>3038</v>
      </c>
      <c r="C449" s="651" t="s">
        <v>612</v>
      </c>
      <c r="D449" s="652" t="s">
        <v>3042</v>
      </c>
      <c r="E449" s="651" t="s">
        <v>6205</v>
      </c>
      <c r="F449" s="652" t="s">
        <v>6206</v>
      </c>
      <c r="G449" s="651" t="s">
        <v>5342</v>
      </c>
      <c r="H449" s="651" t="s">
        <v>5343</v>
      </c>
      <c r="I449" s="653">
        <v>0.66</v>
      </c>
      <c r="J449" s="653">
        <v>200</v>
      </c>
      <c r="K449" s="654">
        <v>132</v>
      </c>
    </row>
    <row r="450" spans="1:11" ht="14.4" customHeight="1" x14ac:dyDescent="0.3">
      <c r="A450" s="649" t="s">
        <v>595</v>
      </c>
      <c r="B450" s="650" t="s">
        <v>3038</v>
      </c>
      <c r="C450" s="651" t="s">
        <v>612</v>
      </c>
      <c r="D450" s="652" t="s">
        <v>3042</v>
      </c>
      <c r="E450" s="651" t="s">
        <v>6205</v>
      </c>
      <c r="F450" s="652" t="s">
        <v>6206</v>
      </c>
      <c r="G450" s="651" t="s">
        <v>5359</v>
      </c>
      <c r="H450" s="651" t="s">
        <v>5360</v>
      </c>
      <c r="I450" s="653">
        <v>1.86</v>
      </c>
      <c r="J450" s="653">
        <v>350</v>
      </c>
      <c r="K450" s="654">
        <v>647</v>
      </c>
    </row>
    <row r="451" spans="1:11" ht="14.4" customHeight="1" x14ac:dyDescent="0.3">
      <c r="A451" s="649" t="s">
        <v>595</v>
      </c>
      <c r="B451" s="650" t="s">
        <v>3038</v>
      </c>
      <c r="C451" s="651" t="s">
        <v>612</v>
      </c>
      <c r="D451" s="652" t="s">
        <v>3042</v>
      </c>
      <c r="E451" s="651" t="s">
        <v>6205</v>
      </c>
      <c r="F451" s="652" t="s">
        <v>6206</v>
      </c>
      <c r="G451" s="651" t="s">
        <v>5361</v>
      </c>
      <c r="H451" s="651" t="s">
        <v>5362</v>
      </c>
      <c r="I451" s="653">
        <v>1.7966666666666669</v>
      </c>
      <c r="J451" s="653">
        <v>600</v>
      </c>
      <c r="K451" s="654">
        <v>1078.5</v>
      </c>
    </row>
    <row r="452" spans="1:11" ht="14.4" customHeight="1" x14ac:dyDescent="0.3">
      <c r="A452" s="649" t="s">
        <v>595</v>
      </c>
      <c r="B452" s="650" t="s">
        <v>3038</v>
      </c>
      <c r="C452" s="651" t="s">
        <v>612</v>
      </c>
      <c r="D452" s="652" t="s">
        <v>3042</v>
      </c>
      <c r="E452" s="651" t="s">
        <v>6205</v>
      </c>
      <c r="F452" s="652" t="s">
        <v>6206</v>
      </c>
      <c r="G452" s="651" t="s">
        <v>5723</v>
      </c>
      <c r="H452" s="651" t="s">
        <v>5724</v>
      </c>
      <c r="I452" s="653">
        <v>1.77</v>
      </c>
      <c r="J452" s="653">
        <v>100</v>
      </c>
      <c r="K452" s="654">
        <v>177</v>
      </c>
    </row>
    <row r="453" spans="1:11" ht="14.4" customHeight="1" x14ac:dyDescent="0.3">
      <c r="A453" s="649" t="s">
        <v>595</v>
      </c>
      <c r="B453" s="650" t="s">
        <v>3038</v>
      </c>
      <c r="C453" s="651" t="s">
        <v>612</v>
      </c>
      <c r="D453" s="652" t="s">
        <v>3042</v>
      </c>
      <c r="E453" s="651" t="s">
        <v>6205</v>
      </c>
      <c r="F453" s="652" t="s">
        <v>6206</v>
      </c>
      <c r="G453" s="651" t="s">
        <v>5786</v>
      </c>
      <c r="H453" s="651" t="s">
        <v>5787</v>
      </c>
      <c r="I453" s="653">
        <v>1.81</v>
      </c>
      <c r="J453" s="653">
        <v>250</v>
      </c>
      <c r="K453" s="654">
        <v>460</v>
      </c>
    </row>
    <row r="454" spans="1:11" ht="14.4" customHeight="1" x14ac:dyDescent="0.3">
      <c r="A454" s="649" t="s">
        <v>595</v>
      </c>
      <c r="B454" s="650" t="s">
        <v>3038</v>
      </c>
      <c r="C454" s="651" t="s">
        <v>612</v>
      </c>
      <c r="D454" s="652" t="s">
        <v>3042</v>
      </c>
      <c r="E454" s="651" t="s">
        <v>6205</v>
      </c>
      <c r="F454" s="652" t="s">
        <v>6206</v>
      </c>
      <c r="G454" s="651" t="s">
        <v>5365</v>
      </c>
      <c r="H454" s="651" t="s">
        <v>5366</v>
      </c>
      <c r="I454" s="653">
        <v>0.01</v>
      </c>
      <c r="J454" s="653">
        <v>100</v>
      </c>
      <c r="K454" s="654">
        <v>1</v>
      </c>
    </row>
    <row r="455" spans="1:11" ht="14.4" customHeight="1" x14ac:dyDescent="0.3">
      <c r="A455" s="649" t="s">
        <v>595</v>
      </c>
      <c r="B455" s="650" t="s">
        <v>3038</v>
      </c>
      <c r="C455" s="651" t="s">
        <v>612</v>
      </c>
      <c r="D455" s="652" t="s">
        <v>3042</v>
      </c>
      <c r="E455" s="651" t="s">
        <v>6205</v>
      </c>
      <c r="F455" s="652" t="s">
        <v>6206</v>
      </c>
      <c r="G455" s="651" t="s">
        <v>5367</v>
      </c>
      <c r="H455" s="651" t="s">
        <v>5368</v>
      </c>
      <c r="I455" s="653">
        <v>2.06</v>
      </c>
      <c r="J455" s="653">
        <v>100</v>
      </c>
      <c r="K455" s="654">
        <v>206</v>
      </c>
    </row>
    <row r="456" spans="1:11" ht="14.4" customHeight="1" x14ac:dyDescent="0.3">
      <c r="A456" s="649" t="s">
        <v>595</v>
      </c>
      <c r="B456" s="650" t="s">
        <v>3038</v>
      </c>
      <c r="C456" s="651" t="s">
        <v>612</v>
      </c>
      <c r="D456" s="652" t="s">
        <v>3042</v>
      </c>
      <c r="E456" s="651" t="s">
        <v>6205</v>
      </c>
      <c r="F456" s="652" t="s">
        <v>6206</v>
      </c>
      <c r="G456" s="651" t="s">
        <v>5586</v>
      </c>
      <c r="H456" s="651" t="s">
        <v>5587</v>
      </c>
      <c r="I456" s="653">
        <v>2.81</v>
      </c>
      <c r="J456" s="653">
        <v>550</v>
      </c>
      <c r="K456" s="654">
        <v>1555</v>
      </c>
    </row>
    <row r="457" spans="1:11" ht="14.4" customHeight="1" x14ac:dyDescent="0.3">
      <c r="A457" s="649" t="s">
        <v>595</v>
      </c>
      <c r="B457" s="650" t="s">
        <v>3038</v>
      </c>
      <c r="C457" s="651" t="s">
        <v>612</v>
      </c>
      <c r="D457" s="652" t="s">
        <v>3042</v>
      </c>
      <c r="E457" s="651" t="s">
        <v>6205</v>
      </c>
      <c r="F457" s="652" t="s">
        <v>6206</v>
      </c>
      <c r="G457" s="651" t="s">
        <v>5369</v>
      </c>
      <c r="H457" s="651" t="s">
        <v>5370</v>
      </c>
      <c r="I457" s="653">
        <v>2.08</v>
      </c>
      <c r="J457" s="653">
        <v>400</v>
      </c>
      <c r="K457" s="654">
        <v>824</v>
      </c>
    </row>
    <row r="458" spans="1:11" ht="14.4" customHeight="1" x14ac:dyDescent="0.3">
      <c r="A458" s="649" t="s">
        <v>595</v>
      </c>
      <c r="B458" s="650" t="s">
        <v>3038</v>
      </c>
      <c r="C458" s="651" t="s">
        <v>612</v>
      </c>
      <c r="D458" s="652" t="s">
        <v>3042</v>
      </c>
      <c r="E458" s="651" t="s">
        <v>6205</v>
      </c>
      <c r="F458" s="652" t="s">
        <v>6206</v>
      </c>
      <c r="G458" s="651" t="s">
        <v>5371</v>
      </c>
      <c r="H458" s="651" t="s">
        <v>5372</v>
      </c>
      <c r="I458" s="653">
        <v>2.41</v>
      </c>
      <c r="J458" s="653">
        <v>550</v>
      </c>
      <c r="K458" s="654">
        <v>1325.5</v>
      </c>
    </row>
    <row r="459" spans="1:11" ht="14.4" customHeight="1" x14ac:dyDescent="0.3">
      <c r="A459" s="649" t="s">
        <v>595</v>
      </c>
      <c r="B459" s="650" t="s">
        <v>3038</v>
      </c>
      <c r="C459" s="651" t="s">
        <v>612</v>
      </c>
      <c r="D459" s="652" t="s">
        <v>3042</v>
      </c>
      <c r="E459" s="651" t="s">
        <v>6205</v>
      </c>
      <c r="F459" s="652" t="s">
        <v>6206</v>
      </c>
      <c r="G459" s="651" t="s">
        <v>5588</v>
      </c>
      <c r="H459" s="651" t="s">
        <v>5589</v>
      </c>
      <c r="I459" s="653">
        <v>2.86</v>
      </c>
      <c r="J459" s="653">
        <v>100</v>
      </c>
      <c r="K459" s="654">
        <v>286</v>
      </c>
    </row>
    <row r="460" spans="1:11" ht="14.4" customHeight="1" x14ac:dyDescent="0.3">
      <c r="A460" s="649" t="s">
        <v>595</v>
      </c>
      <c r="B460" s="650" t="s">
        <v>3038</v>
      </c>
      <c r="C460" s="651" t="s">
        <v>612</v>
      </c>
      <c r="D460" s="652" t="s">
        <v>3042</v>
      </c>
      <c r="E460" s="651" t="s">
        <v>6205</v>
      </c>
      <c r="F460" s="652" t="s">
        <v>6206</v>
      </c>
      <c r="G460" s="651" t="s">
        <v>5379</v>
      </c>
      <c r="H460" s="651" t="s">
        <v>5380</v>
      </c>
      <c r="I460" s="653">
        <v>0.59833333333333338</v>
      </c>
      <c r="J460" s="653">
        <v>9000</v>
      </c>
      <c r="K460" s="654">
        <v>5390</v>
      </c>
    </row>
    <row r="461" spans="1:11" ht="14.4" customHeight="1" x14ac:dyDescent="0.3">
      <c r="A461" s="649" t="s">
        <v>595</v>
      </c>
      <c r="B461" s="650" t="s">
        <v>3038</v>
      </c>
      <c r="C461" s="651" t="s">
        <v>612</v>
      </c>
      <c r="D461" s="652" t="s">
        <v>3042</v>
      </c>
      <c r="E461" s="651" t="s">
        <v>6205</v>
      </c>
      <c r="F461" s="652" t="s">
        <v>6206</v>
      </c>
      <c r="G461" s="651" t="s">
        <v>5725</v>
      </c>
      <c r="H461" s="651" t="s">
        <v>5726</v>
      </c>
      <c r="I461" s="653">
        <v>2.91</v>
      </c>
      <c r="J461" s="653">
        <v>200</v>
      </c>
      <c r="K461" s="654">
        <v>582</v>
      </c>
    </row>
    <row r="462" spans="1:11" ht="14.4" customHeight="1" x14ac:dyDescent="0.3">
      <c r="A462" s="649" t="s">
        <v>595</v>
      </c>
      <c r="B462" s="650" t="s">
        <v>3038</v>
      </c>
      <c r="C462" s="651" t="s">
        <v>612</v>
      </c>
      <c r="D462" s="652" t="s">
        <v>3042</v>
      </c>
      <c r="E462" s="651" t="s">
        <v>6205</v>
      </c>
      <c r="F462" s="652" t="s">
        <v>6206</v>
      </c>
      <c r="G462" s="651" t="s">
        <v>5788</v>
      </c>
      <c r="H462" s="651" t="s">
        <v>5789</v>
      </c>
      <c r="I462" s="653">
        <v>2.9050000000000002</v>
      </c>
      <c r="J462" s="653">
        <v>300</v>
      </c>
      <c r="K462" s="654">
        <v>871</v>
      </c>
    </row>
    <row r="463" spans="1:11" ht="14.4" customHeight="1" x14ac:dyDescent="0.3">
      <c r="A463" s="649" t="s">
        <v>595</v>
      </c>
      <c r="B463" s="650" t="s">
        <v>3038</v>
      </c>
      <c r="C463" s="651" t="s">
        <v>612</v>
      </c>
      <c r="D463" s="652" t="s">
        <v>3042</v>
      </c>
      <c r="E463" s="651" t="s">
        <v>6205</v>
      </c>
      <c r="F463" s="652" t="s">
        <v>6206</v>
      </c>
      <c r="G463" s="651" t="s">
        <v>5790</v>
      </c>
      <c r="H463" s="651" t="s">
        <v>5791</v>
      </c>
      <c r="I463" s="653">
        <v>176.42</v>
      </c>
      <c r="J463" s="653">
        <v>7</v>
      </c>
      <c r="K463" s="654">
        <v>1234.94</v>
      </c>
    </row>
    <row r="464" spans="1:11" ht="14.4" customHeight="1" x14ac:dyDescent="0.3">
      <c r="A464" s="649" t="s">
        <v>595</v>
      </c>
      <c r="B464" s="650" t="s">
        <v>3038</v>
      </c>
      <c r="C464" s="651" t="s">
        <v>612</v>
      </c>
      <c r="D464" s="652" t="s">
        <v>3042</v>
      </c>
      <c r="E464" s="651" t="s">
        <v>6205</v>
      </c>
      <c r="F464" s="652" t="s">
        <v>6206</v>
      </c>
      <c r="G464" s="651" t="s">
        <v>5592</v>
      </c>
      <c r="H464" s="651" t="s">
        <v>5593</v>
      </c>
      <c r="I464" s="653">
        <v>149.6</v>
      </c>
      <c r="J464" s="653">
        <v>3</v>
      </c>
      <c r="K464" s="654">
        <v>448.79999999999995</v>
      </c>
    </row>
    <row r="465" spans="1:11" ht="14.4" customHeight="1" x14ac:dyDescent="0.3">
      <c r="A465" s="649" t="s">
        <v>595</v>
      </c>
      <c r="B465" s="650" t="s">
        <v>3038</v>
      </c>
      <c r="C465" s="651" t="s">
        <v>612</v>
      </c>
      <c r="D465" s="652" t="s">
        <v>3042</v>
      </c>
      <c r="E465" s="651" t="s">
        <v>6205</v>
      </c>
      <c r="F465" s="652" t="s">
        <v>6206</v>
      </c>
      <c r="G465" s="651" t="s">
        <v>5391</v>
      </c>
      <c r="H465" s="651" t="s">
        <v>5392</v>
      </c>
      <c r="I465" s="653">
        <v>12.1</v>
      </c>
      <c r="J465" s="653">
        <v>50</v>
      </c>
      <c r="K465" s="654">
        <v>605</v>
      </c>
    </row>
    <row r="466" spans="1:11" ht="14.4" customHeight="1" x14ac:dyDescent="0.3">
      <c r="A466" s="649" t="s">
        <v>595</v>
      </c>
      <c r="B466" s="650" t="s">
        <v>3038</v>
      </c>
      <c r="C466" s="651" t="s">
        <v>612</v>
      </c>
      <c r="D466" s="652" t="s">
        <v>3042</v>
      </c>
      <c r="E466" s="651" t="s">
        <v>6205</v>
      </c>
      <c r="F466" s="652" t="s">
        <v>6206</v>
      </c>
      <c r="G466" s="651" t="s">
        <v>5393</v>
      </c>
      <c r="H466" s="651" t="s">
        <v>5608</v>
      </c>
      <c r="I466" s="653">
        <v>2.875</v>
      </c>
      <c r="J466" s="653">
        <v>300</v>
      </c>
      <c r="K466" s="654">
        <v>859</v>
      </c>
    </row>
    <row r="467" spans="1:11" ht="14.4" customHeight="1" x14ac:dyDescent="0.3">
      <c r="A467" s="649" t="s">
        <v>595</v>
      </c>
      <c r="B467" s="650" t="s">
        <v>3038</v>
      </c>
      <c r="C467" s="651" t="s">
        <v>612</v>
      </c>
      <c r="D467" s="652" t="s">
        <v>3042</v>
      </c>
      <c r="E467" s="651" t="s">
        <v>6205</v>
      </c>
      <c r="F467" s="652" t="s">
        <v>6206</v>
      </c>
      <c r="G467" s="651" t="s">
        <v>5406</v>
      </c>
      <c r="H467" s="651" t="s">
        <v>5407</v>
      </c>
      <c r="I467" s="653">
        <v>18.031666666666666</v>
      </c>
      <c r="J467" s="653">
        <v>155</v>
      </c>
      <c r="K467" s="654">
        <v>2719.6000000000004</v>
      </c>
    </row>
    <row r="468" spans="1:11" ht="14.4" customHeight="1" x14ac:dyDescent="0.3">
      <c r="A468" s="649" t="s">
        <v>595</v>
      </c>
      <c r="B468" s="650" t="s">
        <v>3038</v>
      </c>
      <c r="C468" s="651" t="s">
        <v>612</v>
      </c>
      <c r="D468" s="652" t="s">
        <v>3042</v>
      </c>
      <c r="E468" s="651" t="s">
        <v>6205</v>
      </c>
      <c r="F468" s="652" t="s">
        <v>6206</v>
      </c>
      <c r="G468" s="651" t="s">
        <v>5408</v>
      </c>
      <c r="H468" s="651" t="s">
        <v>5409</v>
      </c>
      <c r="I468" s="653">
        <v>21.24</v>
      </c>
      <c r="J468" s="653">
        <v>100</v>
      </c>
      <c r="K468" s="654">
        <v>2124</v>
      </c>
    </row>
    <row r="469" spans="1:11" ht="14.4" customHeight="1" x14ac:dyDescent="0.3">
      <c r="A469" s="649" t="s">
        <v>595</v>
      </c>
      <c r="B469" s="650" t="s">
        <v>3038</v>
      </c>
      <c r="C469" s="651" t="s">
        <v>612</v>
      </c>
      <c r="D469" s="652" t="s">
        <v>3042</v>
      </c>
      <c r="E469" s="651" t="s">
        <v>6205</v>
      </c>
      <c r="F469" s="652" t="s">
        <v>6206</v>
      </c>
      <c r="G469" s="651" t="s">
        <v>5792</v>
      </c>
      <c r="H469" s="651" t="s">
        <v>5793</v>
      </c>
      <c r="I469" s="653">
        <v>2.6</v>
      </c>
      <c r="J469" s="653">
        <v>10</v>
      </c>
      <c r="K469" s="654">
        <v>26</v>
      </c>
    </row>
    <row r="470" spans="1:11" ht="14.4" customHeight="1" x14ac:dyDescent="0.3">
      <c r="A470" s="649" t="s">
        <v>595</v>
      </c>
      <c r="B470" s="650" t="s">
        <v>3038</v>
      </c>
      <c r="C470" s="651" t="s">
        <v>612</v>
      </c>
      <c r="D470" s="652" t="s">
        <v>3042</v>
      </c>
      <c r="E470" s="651" t="s">
        <v>6205</v>
      </c>
      <c r="F470" s="652" t="s">
        <v>6206</v>
      </c>
      <c r="G470" s="651" t="s">
        <v>5794</v>
      </c>
      <c r="H470" s="651" t="s">
        <v>5795</v>
      </c>
      <c r="I470" s="653">
        <v>2.6</v>
      </c>
      <c r="J470" s="653">
        <v>10</v>
      </c>
      <c r="K470" s="654">
        <v>26</v>
      </c>
    </row>
    <row r="471" spans="1:11" ht="14.4" customHeight="1" x14ac:dyDescent="0.3">
      <c r="A471" s="649" t="s">
        <v>595</v>
      </c>
      <c r="B471" s="650" t="s">
        <v>3038</v>
      </c>
      <c r="C471" s="651" t="s">
        <v>612</v>
      </c>
      <c r="D471" s="652" t="s">
        <v>3042</v>
      </c>
      <c r="E471" s="651" t="s">
        <v>6205</v>
      </c>
      <c r="F471" s="652" t="s">
        <v>6206</v>
      </c>
      <c r="G471" s="651" t="s">
        <v>5796</v>
      </c>
      <c r="H471" s="651" t="s">
        <v>5797</v>
      </c>
      <c r="I471" s="653">
        <v>486</v>
      </c>
      <c r="J471" s="653">
        <v>3</v>
      </c>
      <c r="K471" s="654">
        <v>1457.99</v>
      </c>
    </row>
    <row r="472" spans="1:11" ht="14.4" customHeight="1" x14ac:dyDescent="0.3">
      <c r="A472" s="649" t="s">
        <v>595</v>
      </c>
      <c r="B472" s="650" t="s">
        <v>3038</v>
      </c>
      <c r="C472" s="651" t="s">
        <v>612</v>
      </c>
      <c r="D472" s="652" t="s">
        <v>3042</v>
      </c>
      <c r="E472" s="651" t="s">
        <v>6205</v>
      </c>
      <c r="F472" s="652" t="s">
        <v>6206</v>
      </c>
      <c r="G472" s="651" t="s">
        <v>5798</v>
      </c>
      <c r="H472" s="651" t="s">
        <v>5799</v>
      </c>
      <c r="I472" s="653">
        <v>0.62</v>
      </c>
      <c r="J472" s="653">
        <v>1000</v>
      </c>
      <c r="K472" s="654">
        <v>620</v>
      </c>
    </row>
    <row r="473" spans="1:11" ht="14.4" customHeight="1" x14ac:dyDescent="0.3">
      <c r="A473" s="649" t="s">
        <v>595</v>
      </c>
      <c r="B473" s="650" t="s">
        <v>3038</v>
      </c>
      <c r="C473" s="651" t="s">
        <v>612</v>
      </c>
      <c r="D473" s="652" t="s">
        <v>3042</v>
      </c>
      <c r="E473" s="651" t="s">
        <v>6205</v>
      </c>
      <c r="F473" s="652" t="s">
        <v>6206</v>
      </c>
      <c r="G473" s="651" t="s">
        <v>5800</v>
      </c>
      <c r="H473" s="651" t="s">
        <v>5801</v>
      </c>
      <c r="I473" s="653">
        <v>176.8</v>
      </c>
      <c r="J473" s="653">
        <v>10</v>
      </c>
      <c r="K473" s="654">
        <v>1768</v>
      </c>
    </row>
    <row r="474" spans="1:11" ht="14.4" customHeight="1" x14ac:dyDescent="0.3">
      <c r="A474" s="649" t="s">
        <v>595</v>
      </c>
      <c r="B474" s="650" t="s">
        <v>3038</v>
      </c>
      <c r="C474" s="651" t="s">
        <v>612</v>
      </c>
      <c r="D474" s="652" t="s">
        <v>3042</v>
      </c>
      <c r="E474" s="651" t="s">
        <v>6205</v>
      </c>
      <c r="F474" s="652" t="s">
        <v>6206</v>
      </c>
      <c r="G474" s="651" t="s">
        <v>5802</v>
      </c>
      <c r="H474" s="651" t="s">
        <v>5803</v>
      </c>
      <c r="I474" s="653">
        <v>163.9</v>
      </c>
      <c r="J474" s="653">
        <v>10</v>
      </c>
      <c r="K474" s="654">
        <v>1639</v>
      </c>
    </row>
    <row r="475" spans="1:11" ht="14.4" customHeight="1" x14ac:dyDescent="0.3">
      <c r="A475" s="649" t="s">
        <v>595</v>
      </c>
      <c r="B475" s="650" t="s">
        <v>3038</v>
      </c>
      <c r="C475" s="651" t="s">
        <v>612</v>
      </c>
      <c r="D475" s="652" t="s">
        <v>3042</v>
      </c>
      <c r="E475" s="651" t="s">
        <v>6205</v>
      </c>
      <c r="F475" s="652" t="s">
        <v>6206</v>
      </c>
      <c r="G475" s="651" t="s">
        <v>5804</v>
      </c>
      <c r="H475" s="651" t="s">
        <v>5805</v>
      </c>
      <c r="I475" s="653">
        <v>200.86</v>
      </c>
      <c r="J475" s="653">
        <v>10</v>
      </c>
      <c r="K475" s="654">
        <v>2008.6</v>
      </c>
    </row>
    <row r="476" spans="1:11" ht="14.4" customHeight="1" x14ac:dyDescent="0.3">
      <c r="A476" s="649" t="s">
        <v>595</v>
      </c>
      <c r="B476" s="650" t="s">
        <v>3038</v>
      </c>
      <c r="C476" s="651" t="s">
        <v>612</v>
      </c>
      <c r="D476" s="652" t="s">
        <v>3042</v>
      </c>
      <c r="E476" s="651" t="s">
        <v>6205</v>
      </c>
      <c r="F476" s="652" t="s">
        <v>6206</v>
      </c>
      <c r="G476" s="651" t="s">
        <v>5806</v>
      </c>
      <c r="H476" s="651" t="s">
        <v>5807</v>
      </c>
      <c r="I476" s="653">
        <v>297.66000000000003</v>
      </c>
      <c r="J476" s="653">
        <v>3</v>
      </c>
      <c r="K476" s="654">
        <v>892.98</v>
      </c>
    </row>
    <row r="477" spans="1:11" ht="14.4" customHeight="1" x14ac:dyDescent="0.3">
      <c r="A477" s="649" t="s">
        <v>595</v>
      </c>
      <c r="B477" s="650" t="s">
        <v>3038</v>
      </c>
      <c r="C477" s="651" t="s">
        <v>612</v>
      </c>
      <c r="D477" s="652" t="s">
        <v>3042</v>
      </c>
      <c r="E477" s="651" t="s">
        <v>6217</v>
      </c>
      <c r="F477" s="652" t="s">
        <v>6218</v>
      </c>
      <c r="G477" s="651" t="s">
        <v>5808</v>
      </c>
      <c r="H477" s="651" t="s">
        <v>5809</v>
      </c>
      <c r="I477" s="653">
        <v>34.5</v>
      </c>
      <c r="J477" s="653">
        <v>36</v>
      </c>
      <c r="K477" s="654">
        <v>1242</v>
      </c>
    </row>
    <row r="478" spans="1:11" ht="14.4" customHeight="1" x14ac:dyDescent="0.3">
      <c r="A478" s="649" t="s">
        <v>595</v>
      </c>
      <c r="B478" s="650" t="s">
        <v>3038</v>
      </c>
      <c r="C478" s="651" t="s">
        <v>612</v>
      </c>
      <c r="D478" s="652" t="s">
        <v>3042</v>
      </c>
      <c r="E478" s="651" t="s">
        <v>6217</v>
      </c>
      <c r="F478" s="652" t="s">
        <v>6218</v>
      </c>
      <c r="G478" s="651" t="s">
        <v>5810</v>
      </c>
      <c r="H478" s="651" t="s">
        <v>5811</v>
      </c>
      <c r="I478" s="653">
        <v>33.729999999999997</v>
      </c>
      <c r="J478" s="653">
        <v>36</v>
      </c>
      <c r="K478" s="654">
        <v>1214.26</v>
      </c>
    </row>
    <row r="479" spans="1:11" ht="14.4" customHeight="1" x14ac:dyDescent="0.3">
      <c r="A479" s="649" t="s">
        <v>595</v>
      </c>
      <c r="B479" s="650" t="s">
        <v>3038</v>
      </c>
      <c r="C479" s="651" t="s">
        <v>612</v>
      </c>
      <c r="D479" s="652" t="s">
        <v>3042</v>
      </c>
      <c r="E479" s="651" t="s">
        <v>6217</v>
      </c>
      <c r="F479" s="652" t="s">
        <v>6218</v>
      </c>
      <c r="G479" s="651" t="s">
        <v>5812</v>
      </c>
      <c r="H479" s="651" t="s">
        <v>5813</v>
      </c>
      <c r="I479" s="653">
        <v>50.1175</v>
      </c>
      <c r="J479" s="653">
        <v>144</v>
      </c>
      <c r="K479" s="654">
        <v>7216.52</v>
      </c>
    </row>
    <row r="480" spans="1:11" ht="14.4" customHeight="1" x14ac:dyDescent="0.3">
      <c r="A480" s="649" t="s">
        <v>595</v>
      </c>
      <c r="B480" s="650" t="s">
        <v>3038</v>
      </c>
      <c r="C480" s="651" t="s">
        <v>612</v>
      </c>
      <c r="D480" s="652" t="s">
        <v>3042</v>
      </c>
      <c r="E480" s="651" t="s">
        <v>6217</v>
      </c>
      <c r="F480" s="652" t="s">
        <v>6218</v>
      </c>
      <c r="G480" s="651" t="s">
        <v>5814</v>
      </c>
      <c r="H480" s="651" t="s">
        <v>5815</v>
      </c>
      <c r="I480" s="653">
        <v>34.876666666666665</v>
      </c>
      <c r="J480" s="653">
        <v>108</v>
      </c>
      <c r="K480" s="654">
        <v>3766.6400000000003</v>
      </c>
    </row>
    <row r="481" spans="1:11" ht="14.4" customHeight="1" x14ac:dyDescent="0.3">
      <c r="A481" s="649" t="s">
        <v>595</v>
      </c>
      <c r="B481" s="650" t="s">
        <v>3038</v>
      </c>
      <c r="C481" s="651" t="s">
        <v>612</v>
      </c>
      <c r="D481" s="652" t="s">
        <v>3042</v>
      </c>
      <c r="E481" s="651" t="s">
        <v>6217</v>
      </c>
      <c r="F481" s="652" t="s">
        <v>6218</v>
      </c>
      <c r="G481" s="651" t="s">
        <v>5816</v>
      </c>
      <c r="H481" s="651" t="s">
        <v>5817</v>
      </c>
      <c r="I481" s="653">
        <v>50.105000000000004</v>
      </c>
      <c r="J481" s="653">
        <v>72</v>
      </c>
      <c r="K481" s="654">
        <v>3607.34</v>
      </c>
    </row>
    <row r="482" spans="1:11" ht="14.4" customHeight="1" x14ac:dyDescent="0.3">
      <c r="A482" s="649" t="s">
        <v>595</v>
      </c>
      <c r="B482" s="650" t="s">
        <v>3038</v>
      </c>
      <c r="C482" s="651" t="s">
        <v>612</v>
      </c>
      <c r="D482" s="652" t="s">
        <v>3042</v>
      </c>
      <c r="E482" s="651" t="s">
        <v>6217</v>
      </c>
      <c r="F482" s="652" t="s">
        <v>6218</v>
      </c>
      <c r="G482" s="651" t="s">
        <v>5818</v>
      </c>
      <c r="H482" s="651" t="s">
        <v>5819</v>
      </c>
      <c r="I482" s="653">
        <v>38.200000000000003</v>
      </c>
      <c r="J482" s="653">
        <v>36</v>
      </c>
      <c r="K482" s="654">
        <v>1375.31</v>
      </c>
    </row>
    <row r="483" spans="1:11" ht="14.4" customHeight="1" x14ac:dyDescent="0.3">
      <c r="A483" s="649" t="s">
        <v>595</v>
      </c>
      <c r="B483" s="650" t="s">
        <v>3038</v>
      </c>
      <c r="C483" s="651" t="s">
        <v>612</v>
      </c>
      <c r="D483" s="652" t="s">
        <v>3042</v>
      </c>
      <c r="E483" s="651" t="s">
        <v>6217</v>
      </c>
      <c r="F483" s="652" t="s">
        <v>6218</v>
      </c>
      <c r="G483" s="651" t="s">
        <v>5820</v>
      </c>
      <c r="H483" s="651" t="s">
        <v>5821</v>
      </c>
      <c r="I483" s="653">
        <v>34.270000000000003</v>
      </c>
      <c r="J483" s="653">
        <v>36</v>
      </c>
      <c r="K483" s="654">
        <v>1233.72</v>
      </c>
    </row>
    <row r="484" spans="1:11" ht="14.4" customHeight="1" x14ac:dyDescent="0.3">
      <c r="A484" s="649" t="s">
        <v>595</v>
      </c>
      <c r="B484" s="650" t="s">
        <v>3038</v>
      </c>
      <c r="C484" s="651" t="s">
        <v>612</v>
      </c>
      <c r="D484" s="652" t="s">
        <v>3042</v>
      </c>
      <c r="E484" s="651" t="s">
        <v>6211</v>
      </c>
      <c r="F484" s="652" t="s">
        <v>6212</v>
      </c>
      <c r="G484" s="651" t="s">
        <v>5460</v>
      </c>
      <c r="H484" s="651" t="s">
        <v>5461</v>
      </c>
      <c r="I484" s="653">
        <v>1.7549999999999999</v>
      </c>
      <c r="J484" s="653">
        <v>600</v>
      </c>
      <c r="K484" s="654">
        <v>1053</v>
      </c>
    </row>
    <row r="485" spans="1:11" ht="14.4" customHeight="1" x14ac:dyDescent="0.3">
      <c r="A485" s="649" t="s">
        <v>595</v>
      </c>
      <c r="B485" s="650" t="s">
        <v>3038</v>
      </c>
      <c r="C485" s="651" t="s">
        <v>612</v>
      </c>
      <c r="D485" s="652" t="s">
        <v>3042</v>
      </c>
      <c r="E485" s="651" t="s">
        <v>6213</v>
      </c>
      <c r="F485" s="652" t="s">
        <v>6214</v>
      </c>
      <c r="G485" s="651" t="s">
        <v>5822</v>
      </c>
      <c r="H485" s="651" t="s">
        <v>5823</v>
      </c>
      <c r="I485" s="653">
        <v>2.44</v>
      </c>
      <c r="J485" s="653">
        <v>200</v>
      </c>
      <c r="K485" s="654">
        <v>488.43</v>
      </c>
    </row>
    <row r="486" spans="1:11" ht="14.4" customHeight="1" x14ac:dyDescent="0.3">
      <c r="A486" s="649" t="s">
        <v>595</v>
      </c>
      <c r="B486" s="650" t="s">
        <v>3038</v>
      </c>
      <c r="C486" s="651" t="s">
        <v>612</v>
      </c>
      <c r="D486" s="652" t="s">
        <v>3042</v>
      </c>
      <c r="E486" s="651" t="s">
        <v>6213</v>
      </c>
      <c r="F486" s="652" t="s">
        <v>6214</v>
      </c>
      <c r="G486" s="651" t="s">
        <v>5824</v>
      </c>
      <c r="H486" s="651" t="s">
        <v>5825</v>
      </c>
      <c r="I486" s="653">
        <v>2.44</v>
      </c>
      <c r="J486" s="653">
        <v>3300</v>
      </c>
      <c r="K486" s="654">
        <v>8059.0699999999988</v>
      </c>
    </row>
    <row r="487" spans="1:11" ht="14.4" customHeight="1" x14ac:dyDescent="0.3">
      <c r="A487" s="649" t="s">
        <v>595</v>
      </c>
      <c r="B487" s="650" t="s">
        <v>3038</v>
      </c>
      <c r="C487" s="651" t="s">
        <v>612</v>
      </c>
      <c r="D487" s="652" t="s">
        <v>3042</v>
      </c>
      <c r="E487" s="651" t="s">
        <v>6213</v>
      </c>
      <c r="F487" s="652" t="s">
        <v>6214</v>
      </c>
      <c r="G487" s="651" t="s">
        <v>5826</v>
      </c>
      <c r="H487" s="651" t="s">
        <v>5827</v>
      </c>
      <c r="I487" s="653">
        <v>2.44</v>
      </c>
      <c r="J487" s="653">
        <v>500</v>
      </c>
      <c r="K487" s="654">
        <v>1221.07</v>
      </c>
    </row>
    <row r="488" spans="1:11" ht="14.4" customHeight="1" x14ac:dyDescent="0.3">
      <c r="A488" s="649" t="s">
        <v>595</v>
      </c>
      <c r="B488" s="650" t="s">
        <v>3038</v>
      </c>
      <c r="C488" s="651" t="s">
        <v>612</v>
      </c>
      <c r="D488" s="652" t="s">
        <v>3042</v>
      </c>
      <c r="E488" s="651" t="s">
        <v>6213</v>
      </c>
      <c r="F488" s="652" t="s">
        <v>6214</v>
      </c>
      <c r="G488" s="651" t="s">
        <v>5828</v>
      </c>
      <c r="H488" s="651" t="s">
        <v>5829</v>
      </c>
      <c r="I488" s="653">
        <v>0.65</v>
      </c>
      <c r="J488" s="653">
        <v>200</v>
      </c>
      <c r="K488" s="654">
        <v>130.86000000000001</v>
      </c>
    </row>
    <row r="489" spans="1:11" ht="14.4" customHeight="1" x14ac:dyDescent="0.3">
      <c r="A489" s="649" t="s">
        <v>595</v>
      </c>
      <c r="B489" s="650" t="s">
        <v>3038</v>
      </c>
      <c r="C489" s="651" t="s">
        <v>612</v>
      </c>
      <c r="D489" s="652" t="s">
        <v>3042</v>
      </c>
      <c r="E489" s="651" t="s">
        <v>6213</v>
      </c>
      <c r="F489" s="652" t="s">
        <v>6214</v>
      </c>
      <c r="G489" s="651" t="s">
        <v>5830</v>
      </c>
      <c r="H489" s="651" t="s">
        <v>5831</v>
      </c>
      <c r="I489" s="653">
        <v>7.5</v>
      </c>
      <c r="J489" s="653">
        <v>60</v>
      </c>
      <c r="K489" s="654">
        <v>450</v>
      </c>
    </row>
    <row r="490" spans="1:11" ht="14.4" customHeight="1" x14ac:dyDescent="0.3">
      <c r="A490" s="649" t="s">
        <v>595</v>
      </c>
      <c r="B490" s="650" t="s">
        <v>3038</v>
      </c>
      <c r="C490" s="651" t="s">
        <v>612</v>
      </c>
      <c r="D490" s="652" t="s">
        <v>3042</v>
      </c>
      <c r="E490" s="651" t="s">
        <v>6213</v>
      </c>
      <c r="F490" s="652" t="s">
        <v>6214</v>
      </c>
      <c r="G490" s="651" t="s">
        <v>5832</v>
      </c>
      <c r="H490" s="651" t="s">
        <v>5833</v>
      </c>
      <c r="I490" s="653">
        <v>7.5</v>
      </c>
      <c r="J490" s="653">
        <v>60</v>
      </c>
      <c r="K490" s="654">
        <v>450</v>
      </c>
    </row>
    <row r="491" spans="1:11" ht="14.4" customHeight="1" x14ac:dyDescent="0.3">
      <c r="A491" s="649" t="s">
        <v>595</v>
      </c>
      <c r="B491" s="650" t="s">
        <v>3038</v>
      </c>
      <c r="C491" s="651" t="s">
        <v>612</v>
      </c>
      <c r="D491" s="652" t="s">
        <v>3042</v>
      </c>
      <c r="E491" s="651" t="s">
        <v>6213</v>
      </c>
      <c r="F491" s="652" t="s">
        <v>6214</v>
      </c>
      <c r="G491" s="651" t="s">
        <v>5834</v>
      </c>
      <c r="H491" s="651" t="s">
        <v>5835</v>
      </c>
      <c r="I491" s="653">
        <v>7.5</v>
      </c>
      <c r="J491" s="653">
        <v>120</v>
      </c>
      <c r="K491" s="654">
        <v>900</v>
      </c>
    </row>
    <row r="492" spans="1:11" ht="14.4" customHeight="1" x14ac:dyDescent="0.3">
      <c r="A492" s="649" t="s">
        <v>595</v>
      </c>
      <c r="B492" s="650" t="s">
        <v>3038</v>
      </c>
      <c r="C492" s="651" t="s">
        <v>612</v>
      </c>
      <c r="D492" s="652" t="s">
        <v>3042</v>
      </c>
      <c r="E492" s="651" t="s">
        <v>6213</v>
      </c>
      <c r="F492" s="652" t="s">
        <v>6214</v>
      </c>
      <c r="G492" s="651" t="s">
        <v>5834</v>
      </c>
      <c r="H492" s="651" t="s">
        <v>5836</v>
      </c>
      <c r="I492" s="653">
        <v>7.5</v>
      </c>
      <c r="J492" s="653">
        <v>60</v>
      </c>
      <c r="K492" s="654">
        <v>450</v>
      </c>
    </row>
    <row r="493" spans="1:11" ht="14.4" customHeight="1" x14ac:dyDescent="0.3">
      <c r="A493" s="649" t="s">
        <v>595</v>
      </c>
      <c r="B493" s="650" t="s">
        <v>3038</v>
      </c>
      <c r="C493" s="651" t="s">
        <v>612</v>
      </c>
      <c r="D493" s="652" t="s">
        <v>3042</v>
      </c>
      <c r="E493" s="651" t="s">
        <v>6213</v>
      </c>
      <c r="F493" s="652" t="s">
        <v>6214</v>
      </c>
      <c r="G493" s="651" t="s">
        <v>5462</v>
      </c>
      <c r="H493" s="651" t="s">
        <v>5463</v>
      </c>
      <c r="I493" s="653">
        <v>0.77</v>
      </c>
      <c r="J493" s="653">
        <v>2000</v>
      </c>
      <c r="K493" s="654">
        <v>1540</v>
      </c>
    </row>
    <row r="494" spans="1:11" ht="14.4" customHeight="1" x14ac:dyDescent="0.3">
      <c r="A494" s="649" t="s">
        <v>595</v>
      </c>
      <c r="B494" s="650" t="s">
        <v>3038</v>
      </c>
      <c r="C494" s="651" t="s">
        <v>612</v>
      </c>
      <c r="D494" s="652" t="s">
        <v>3042</v>
      </c>
      <c r="E494" s="651" t="s">
        <v>6213</v>
      </c>
      <c r="F494" s="652" t="s">
        <v>6214</v>
      </c>
      <c r="G494" s="651" t="s">
        <v>5464</v>
      </c>
      <c r="H494" s="651" t="s">
        <v>5465</v>
      </c>
      <c r="I494" s="653">
        <v>0.77</v>
      </c>
      <c r="J494" s="653">
        <v>500</v>
      </c>
      <c r="K494" s="654">
        <v>385</v>
      </c>
    </row>
    <row r="495" spans="1:11" ht="14.4" customHeight="1" x14ac:dyDescent="0.3">
      <c r="A495" s="649" t="s">
        <v>595</v>
      </c>
      <c r="B495" s="650" t="s">
        <v>3038</v>
      </c>
      <c r="C495" s="651" t="s">
        <v>612</v>
      </c>
      <c r="D495" s="652" t="s">
        <v>3042</v>
      </c>
      <c r="E495" s="651" t="s">
        <v>6213</v>
      </c>
      <c r="F495" s="652" t="s">
        <v>6214</v>
      </c>
      <c r="G495" s="651" t="s">
        <v>5466</v>
      </c>
      <c r="H495" s="651" t="s">
        <v>5467</v>
      </c>
      <c r="I495" s="653">
        <v>0.71</v>
      </c>
      <c r="J495" s="653">
        <v>1000</v>
      </c>
      <c r="K495" s="654">
        <v>710</v>
      </c>
    </row>
    <row r="496" spans="1:11" ht="14.4" customHeight="1" x14ac:dyDescent="0.3">
      <c r="A496" s="649" t="s">
        <v>595</v>
      </c>
      <c r="B496" s="650" t="s">
        <v>3038</v>
      </c>
      <c r="C496" s="651" t="s">
        <v>612</v>
      </c>
      <c r="D496" s="652" t="s">
        <v>3042</v>
      </c>
      <c r="E496" s="651" t="s">
        <v>6213</v>
      </c>
      <c r="F496" s="652" t="s">
        <v>6214</v>
      </c>
      <c r="G496" s="651" t="s">
        <v>5837</v>
      </c>
      <c r="H496" s="651" t="s">
        <v>5838</v>
      </c>
      <c r="I496" s="653">
        <v>0.71</v>
      </c>
      <c r="J496" s="653">
        <v>360</v>
      </c>
      <c r="K496" s="654">
        <v>255.6</v>
      </c>
    </row>
    <row r="497" spans="1:11" ht="14.4" customHeight="1" x14ac:dyDescent="0.3">
      <c r="A497" s="649" t="s">
        <v>595</v>
      </c>
      <c r="B497" s="650" t="s">
        <v>3038</v>
      </c>
      <c r="C497" s="651" t="s">
        <v>612</v>
      </c>
      <c r="D497" s="652" t="s">
        <v>3042</v>
      </c>
      <c r="E497" s="651" t="s">
        <v>6213</v>
      </c>
      <c r="F497" s="652" t="s">
        <v>6214</v>
      </c>
      <c r="G497" s="651" t="s">
        <v>5468</v>
      </c>
      <c r="H497" s="651" t="s">
        <v>5469</v>
      </c>
      <c r="I497" s="653">
        <v>0.71</v>
      </c>
      <c r="J497" s="653">
        <v>2000</v>
      </c>
      <c r="K497" s="654">
        <v>1420</v>
      </c>
    </row>
    <row r="498" spans="1:11" ht="14.4" customHeight="1" x14ac:dyDescent="0.3">
      <c r="A498" s="649" t="s">
        <v>595</v>
      </c>
      <c r="B498" s="650" t="s">
        <v>3038</v>
      </c>
      <c r="C498" s="651" t="s">
        <v>615</v>
      </c>
      <c r="D498" s="652" t="s">
        <v>3043</v>
      </c>
      <c r="E498" s="651" t="s">
        <v>6203</v>
      </c>
      <c r="F498" s="652" t="s">
        <v>6204</v>
      </c>
      <c r="G498" s="651" t="s">
        <v>5749</v>
      </c>
      <c r="H498" s="651" t="s">
        <v>5750</v>
      </c>
      <c r="I498" s="653">
        <v>4.6100000000000003</v>
      </c>
      <c r="J498" s="653">
        <v>160</v>
      </c>
      <c r="K498" s="654">
        <v>737.60000000000014</v>
      </c>
    </row>
    <row r="499" spans="1:11" ht="14.4" customHeight="1" x14ac:dyDescent="0.3">
      <c r="A499" s="649" t="s">
        <v>595</v>
      </c>
      <c r="B499" s="650" t="s">
        <v>3038</v>
      </c>
      <c r="C499" s="651" t="s">
        <v>615</v>
      </c>
      <c r="D499" s="652" t="s">
        <v>3043</v>
      </c>
      <c r="E499" s="651" t="s">
        <v>6203</v>
      </c>
      <c r="F499" s="652" t="s">
        <v>6204</v>
      </c>
      <c r="G499" s="651" t="s">
        <v>5264</v>
      </c>
      <c r="H499" s="651" t="s">
        <v>5265</v>
      </c>
      <c r="I499" s="653">
        <v>2.39</v>
      </c>
      <c r="J499" s="653">
        <v>40</v>
      </c>
      <c r="K499" s="654">
        <v>95.6</v>
      </c>
    </row>
    <row r="500" spans="1:11" ht="14.4" customHeight="1" x14ac:dyDescent="0.3">
      <c r="A500" s="649" t="s">
        <v>595</v>
      </c>
      <c r="B500" s="650" t="s">
        <v>3038</v>
      </c>
      <c r="C500" s="651" t="s">
        <v>615</v>
      </c>
      <c r="D500" s="652" t="s">
        <v>3043</v>
      </c>
      <c r="E500" s="651" t="s">
        <v>6203</v>
      </c>
      <c r="F500" s="652" t="s">
        <v>6204</v>
      </c>
      <c r="G500" s="651" t="s">
        <v>5478</v>
      </c>
      <c r="H500" s="651" t="s">
        <v>5479</v>
      </c>
      <c r="I500" s="653">
        <v>3.1</v>
      </c>
      <c r="J500" s="653">
        <v>20</v>
      </c>
      <c r="K500" s="654">
        <v>62</v>
      </c>
    </row>
    <row r="501" spans="1:11" ht="14.4" customHeight="1" x14ac:dyDescent="0.3">
      <c r="A501" s="649" t="s">
        <v>595</v>
      </c>
      <c r="B501" s="650" t="s">
        <v>3038</v>
      </c>
      <c r="C501" s="651" t="s">
        <v>615</v>
      </c>
      <c r="D501" s="652" t="s">
        <v>3043</v>
      </c>
      <c r="E501" s="651" t="s">
        <v>6203</v>
      </c>
      <c r="F501" s="652" t="s">
        <v>6204</v>
      </c>
      <c r="G501" s="651" t="s">
        <v>5480</v>
      </c>
      <c r="H501" s="651" t="s">
        <v>5481</v>
      </c>
      <c r="I501" s="653">
        <v>3.78</v>
      </c>
      <c r="J501" s="653">
        <v>20</v>
      </c>
      <c r="K501" s="654">
        <v>75.599999999999994</v>
      </c>
    </row>
    <row r="502" spans="1:11" ht="14.4" customHeight="1" x14ac:dyDescent="0.3">
      <c r="A502" s="649" t="s">
        <v>595</v>
      </c>
      <c r="B502" s="650" t="s">
        <v>3038</v>
      </c>
      <c r="C502" s="651" t="s">
        <v>615</v>
      </c>
      <c r="D502" s="652" t="s">
        <v>3043</v>
      </c>
      <c r="E502" s="651" t="s">
        <v>6203</v>
      </c>
      <c r="F502" s="652" t="s">
        <v>6204</v>
      </c>
      <c r="G502" s="651" t="s">
        <v>5266</v>
      </c>
      <c r="H502" s="651" t="s">
        <v>5267</v>
      </c>
      <c r="I502" s="653">
        <v>12.08</v>
      </c>
      <c r="J502" s="653">
        <v>20</v>
      </c>
      <c r="K502" s="654">
        <v>241.6</v>
      </c>
    </row>
    <row r="503" spans="1:11" ht="14.4" customHeight="1" x14ac:dyDescent="0.3">
      <c r="A503" s="649" t="s">
        <v>595</v>
      </c>
      <c r="B503" s="650" t="s">
        <v>3038</v>
      </c>
      <c r="C503" s="651" t="s">
        <v>615</v>
      </c>
      <c r="D503" s="652" t="s">
        <v>3043</v>
      </c>
      <c r="E503" s="651" t="s">
        <v>6203</v>
      </c>
      <c r="F503" s="652" t="s">
        <v>6204</v>
      </c>
      <c r="G503" s="651" t="s">
        <v>5486</v>
      </c>
      <c r="H503" s="651" t="s">
        <v>5487</v>
      </c>
      <c r="I503" s="653">
        <v>124.44</v>
      </c>
      <c r="J503" s="653">
        <v>1</v>
      </c>
      <c r="K503" s="654">
        <v>124.44</v>
      </c>
    </row>
    <row r="504" spans="1:11" ht="14.4" customHeight="1" x14ac:dyDescent="0.3">
      <c r="A504" s="649" t="s">
        <v>595</v>
      </c>
      <c r="B504" s="650" t="s">
        <v>3038</v>
      </c>
      <c r="C504" s="651" t="s">
        <v>615</v>
      </c>
      <c r="D504" s="652" t="s">
        <v>3043</v>
      </c>
      <c r="E504" s="651" t="s">
        <v>6203</v>
      </c>
      <c r="F504" s="652" t="s">
        <v>6204</v>
      </c>
      <c r="G504" s="651" t="s">
        <v>5488</v>
      </c>
      <c r="H504" s="651" t="s">
        <v>5489</v>
      </c>
      <c r="I504" s="653">
        <v>7.59</v>
      </c>
      <c r="J504" s="653">
        <v>3</v>
      </c>
      <c r="K504" s="654">
        <v>22.77</v>
      </c>
    </row>
    <row r="505" spans="1:11" ht="14.4" customHeight="1" x14ac:dyDescent="0.3">
      <c r="A505" s="649" t="s">
        <v>595</v>
      </c>
      <c r="B505" s="650" t="s">
        <v>3038</v>
      </c>
      <c r="C505" s="651" t="s">
        <v>615</v>
      </c>
      <c r="D505" s="652" t="s">
        <v>3043</v>
      </c>
      <c r="E505" s="651" t="s">
        <v>6203</v>
      </c>
      <c r="F505" s="652" t="s">
        <v>6204</v>
      </c>
      <c r="G505" s="651" t="s">
        <v>5268</v>
      </c>
      <c r="H505" s="651" t="s">
        <v>5269</v>
      </c>
      <c r="I505" s="653">
        <v>0.40500000000000003</v>
      </c>
      <c r="J505" s="653">
        <v>6100</v>
      </c>
      <c r="K505" s="654">
        <v>2482</v>
      </c>
    </row>
    <row r="506" spans="1:11" ht="14.4" customHeight="1" x14ac:dyDescent="0.3">
      <c r="A506" s="649" t="s">
        <v>595</v>
      </c>
      <c r="B506" s="650" t="s">
        <v>3038</v>
      </c>
      <c r="C506" s="651" t="s">
        <v>615</v>
      </c>
      <c r="D506" s="652" t="s">
        <v>3043</v>
      </c>
      <c r="E506" s="651" t="s">
        <v>6203</v>
      </c>
      <c r="F506" s="652" t="s">
        <v>6204</v>
      </c>
      <c r="G506" s="651" t="s">
        <v>5270</v>
      </c>
      <c r="H506" s="651" t="s">
        <v>5271</v>
      </c>
      <c r="I506" s="653">
        <v>27.596666666666668</v>
      </c>
      <c r="J506" s="653">
        <v>170</v>
      </c>
      <c r="K506" s="654">
        <v>4707.7</v>
      </c>
    </row>
    <row r="507" spans="1:11" ht="14.4" customHeight="1" x14ac:dyDescent="0.3">
      <c r="A507" s="649" t="s">
        <v>595</v>
      </c>
      <c r="B507" s="650" t="s">
        <v>3038</v>
      </c>
      <c r="C507" s="651" t="s">
        <v>615</v>
      </c>
      <c r="D507" s="652" t="s">
        <v>3043</v>
      </c>
      <c r="E507" s="651" t="s">
        <v>6203</v>
      </c>
      <c r="F507" s="652" t="s">
        <v>6204</v>
      </c>
      <c r="G507" s="651" t="s">
        <v>5839</v>
      </c>
      <c r="H507" s="651" t="s">
        <v>5840</v>
      </c>
      <c r="I507" s="653">
        <v>6.06</v>
      </c>
      <c r="J507" s="653">
        <v>100</v>
      </c>
      <c r="K507" s="654">
        <v>606</v>
      </c>
    </row>
    <row r="508" spans="1:11" ht="14.4" customHeight="1" x14ac:dyDescent="0.3">
      <c r="A508" s="649" t="s">
        <v>595</v>
      </c>
      <c r="B508" s="650" t="s">
        <v>3038</v>
      </c>
      <c r="C508" s="651" t="s">
        <v>615</v>
      </c>
      <c r="D508" s="652" t="s">
        <v>3043</v>
      </c>
      <c r="E508" s="651" t="s">
        <v>6203</v>
      </c>
      <c r="F508" s="652" t="s">
        <v>6204</v>
      </c>
      <c r="G508" s="651" t="s">
        <v>5492</v>
      </c>
      <c r="H508" s="651" t="s">
        <v>5493</v>
      </c>
      <c r="I508" s="653">
        <v>0.86428571428571421</v>
      </c>
      <c r="J508" s="653">
        <v>7000</v>
      </c>
      <c r="K508" s="654">
        <v>6050</v>
      </c>
    </row>
    <row r="509" spans="1:11" ht="14.4" customHeight="1" x14ac:dyDescent="0.3">
      <c r="A509" s="649" t="s">
        <v>595</v>
      </c>
      <c r="B509" s="650" t="s">
        <v>3038</v>
      </c>
      <c r="C509" s="651" t="s">
        <v>615</v>
      </c>
      <c r="D509" s="652" t="s">
        <v>3043</v>
      </c>
      <c r="E509" s="651" t="s">
        <v>6203</v>
      </c>
      <c r="F509" s="652" t="s">
        <v>6204</v>
      </c>
      <c r="G509" s="651" t="s">
        <v>5494</v>
      </c>
      <c r="H509" s="651" t="s">
        <v>5495</v>
      </c>
      <c r="I509" s="653">
        <v>86.38</v>
      </c>
      <c r="J509" s="653">
        <v>40</v>
      </c>
      <c r="K509" s="654">
        <v>3455.1</v>
      </c>
    </row>
    <row r="510" spans="1:11" ht="14.4" customHeight="1" x14ac:dyDescent="0.3">
      <c r="A510" s="649" t="s">
        <v>595</v>
      </c>
      <c r="B510" s="650" t="s">
        <v>3038</v>
      </c>
      <c r="C510" s="651" t="s">
        <v>615</v>
      </c>
      <c r="D510" s="652" t="s">
        <v>3043</v>
      </c>
      <c r="E510" s="651" t="s">
        <v>6203</v>
      </c>
      <c r="F510" s="652" t="s">
        <v>6204</v>
      </c>
      <c r="G510" s="651" t="s">
        <v>5500</v>
      </c>
      <c r="H510" s="651" t="s">
        <v>5501</v>
      </c>
      <c r="I510" s="653">
        <v>233.79500000000002</v>
      </c>
      <c r="J510" s="653">
        <v>15</v>
      </c>
      <c r="K510" s="654">
        <v>3506.93</v>
      </c>
    </row>
    <row r="511" spans="1:11" ht="14.4" customHeight="1" x14ac:dyDescent="0.3">
      <c r="A511" s="649" t="s">
        <v>595</v>
      </c>
      <c r="B511" s="650" t="s">
        <v>3038</v>
      </c>
      <c r="C511" s="651" t="s">
        <v>615</v>
      </c>
      <c r="D511" s="652" t="s">
        <v>3043</v>
      </c>
      <c r="E511" s="651" t="s">
        <v>6203</v>
      </c>
      <c r="F511" s="652" t="s">
        <v>6204</v>
      </c>
      <c r="G511" s="651" t="s">
        <v>5506</v>
      </c>
      <c r="H511" s="651" t="s">
        <v>5507</v>
      </c>
      <c r="I511" s="653">
        <v>54.86</v>
      </c>
      <c r="J511" s="653">
        <v>10</v>
      </c>
      <c r="K511" s="654">
        <v>548.6</v>
      </c>
    </row>
    <row r="512" spans="1:11" ht="14.4" customHeight="1" x14ac:dyDescent="0.3">
      <c r="A512" s="649" t="s">
        <v>595</v>
      </c>
      <c r="B512" s="650" t="s">
        <v>3038</v>
      </c>
      <c r="C512" s="651" t="s">
        <v>615</v>
      </c>
      <c r="D512" s="652" t="s">
        <v>3043</v>
      </c>
      <c r="E512" s="651" t="s">
        <v>6203</v>
      </c>
      <c r="F512" s="652" t="s">
        <v>6204</v>
      </c>
      <c r="G512" s="651" t="s">
        <v>5841</v>
      </c>
      <c r="H512" s="651" t="s">
        <v>5842</v>
      </c>
      <c r="I512" s="653">
        <v>109.31</v>
      </c>
      <c r="J512" s="653">
        <v>4</v>
      </c>
      <c r="K512" s="654">
        <v>437.23</v>
      </c>
    </row>
    <row r="513" spans="1:11" ht="14.4" customHeight="1" x14ac:dyDescent="0.3">
      <c r="A513" s="649" t="s">
        <v>595</v>
      </c>
      <c r="B513" s="650" t="s">
        <v>3038</v>
      </c>
      <c r="C513" s="651" t="s">
        <v>615</v>
      </c>
      <c r="D513" s="652" t="s">
        <v>3043</v>
      </c>
      <c r="E513" s="651" t="s">
        <v>6203</v>
      </c>
      <c r="F513" s="652" t="s">
        <v>6204</v>
      </c>
      <c r="G513" s="651" t="s">
        <v>5284</v>
      </c>
      <c r="H513" s="651" t="s">
        <v>5285</v>
      </c>
      <c r="I513" s="653">
        <v>8.5785714285714274</v>
      </c>
      <c r="J513" s="653">
        <v>300</v>
      </c>
      <c r="K513" s="654">
        <v>2573.64</v>
      </c>
    </row>
    <row r="514" spans="1:11" ht="14.4" customHeight="1" x14ac:dyDescent="0.3">
      <c r="A514" s="649" t="s">
        <v>595</v>
      </c>
      <c r="B514" s="650" t="s">
        <v>3038</v>
      </c>
      <c r="C514" s="651" t="s">
        <v>615</v>
      </c>
      <c r="D514" s="652" t="s">
        <v>3043</v>
      </c>
      <c r="E514" s="651" t="s">
        <v>6203</v>
      </c>
      <c r="F514" s="652" t="s">
        <v>6204</v>
      </c>
      <c r="G514" s="651" t="s">
        <v>5512</v>
      </c>
      <c r="H514" s="651" t="s">
        <v>5513</v>
      </c>
      <c r="I514" s="653">
        <v>13.019999999999998</v>
      </c>
      <c r="J514" s="653">
        <v>22</v>
      </c>
      <c r="K514" s="654">
        <v>286.44</v>
      </c>
    </row>
    <row r="515" spans="1:11" ht="14.4" customHeight="1" x14ac:dyDescent="0.3">
      <c r="A515" s="649" t="s">
        <v>595</v>
      </c>
      <c r="B515" s="650" t="s">
        <v>3038</v>
      </c>
      <c r="C515" s="651" t="s">
        <v>615</v>
      </c>
      <c r="D515" s="652" t="s">
        <v>3043</v>
      </c>
      <c r="E515" s="651" t="s">
        <v>6203</v>
      </c>
      <c r="F515" s="652" t="s">
        <v>6204</v>
      </c>
      <c r="G515" s="651" t="s">
        <v>5286</v>
      </c>
      <c r="H515" s="651" t="s">
        <v>5287</v>
      </c>
      <c r="I515" s="653">
        <v>28.12</v>
      </c>
      <c r="J515" s="653">
        <v>34</v>
      </c>
      <c r="K515" s="654">
        <v>956.83999999999992</v>
      </c>
    </row>
    <row r="516" spans="1:11" ht="14.4" customHeight="1" x14ac:dyDescent="0.3">
      <c r="A516" s="649" t="s">
        <v>595</v>
      </c>
      <c r="B516" s="650" t="s">
        <v>3038</v>
      </c>
      <c r="C516" s="651" t="s">
        <v>615</v>
      </c>
      <c r="D516" s="652" t="s">
        <v>3043</v>
      </c>
      <c r="E516" s="651" t="s">
        <v>6203</v>
      </c>
      <c r="F516" s="652" t="s">
        <v>6204</v>
      </c>
      <c r="G516" s="651" t="s">
        <v>5843</v>
      </c>
      <c r="H516" s="651" t="s">
        <v>5844</v>
      </c>
      <c r="I516" s="653">
        <v>3.02</v>
      </c>
      <c r="J516" s="653">
        <v>110</v>
      </c>
      <c r="K516" s="654">
        <v>332.1</v>
      </c>
    </row>
    <row r="517" spans="1:11" ht="14.4" customHeight="1" x14ac:dyDescent="0.3">
      <c r="A517" s="649" t="s">
        <v>595</v>
      </c>
      <c r="B517" s="650" t="s">
        <v>3038</v>
      </c>
      <c r="C517" s="651" t="s">
        <v>615</v>
      </c>
      <c r="D517" s="652" t="s">
        <v>3043</v>
      </c>
      <c r="E517" s="651" t="s">
        <v>6203</v>
      </c>
      <c r="F517" s="652" t="s">
        <v>6204</v>
      </c>
      <c r="G517" s="651" t="s">
        <v>5288</v>
      </c>
      <c r="H517" s="651" t="s">
        <v>5289</v>
      </c>
      <c r="I517" s="653">
        <v>1.29</v>
      </c>
      <c r="J517" s="653">
        <v>6200</v>
      </c>
      <c r="K517" s="654">
        <v>7998</v>
      </c>
    </row>
    <row r="518" spans="1:11" ht="14.4" customHeight="1" x14ac:dyDescent="0.3">
      <c r="A518" s="649" t="s">
        <v>595</v>
      </c>
      <c r="B518" s="650" t="s">
        <v>3038</v>
      </c>
      <c r="C518" s="651" t="s">
        <v>615</v>
      </c>
      <c r="D518" s="652" t="s">
        <v>3043</v>
      </c>
      <c r="E518" s="651" t="s">
        <v>6203</v>
      </c>
      <c r="F518" s="652" t="s">
        <v>6204</v>
      </c>
      <c r="G518" s="651" t="s">
        <v>5845</v>
      </c>
      <c r="H518" s="651" t="s">
        <v>5846</v>
      </c>
      <c r="I518" s="653">
        <v>1.17</v>
      </c>
      <c r="J518" s="653">
        <v>1100</v>
      </c>
      <c r="K518" s="654">
        <v>1287</v>
      </c>
    </row>
    <row r="519" spans="1:11" ht="14.4" customHeight="1" x14ac:dyDescent="0.3">
      <c r="A519" s="649" t="s">
        <v>595</v>
      </c>
      <c r="B519" s="650" t="s">
        <v>3038</v>
      </c>
      <c r="C519" s="651" t="s">
        <v>615</v>
      </c>
      <c r="D519" s="652" t="s">
        <v>3043</v>
      </c>
      <c r="E519" s="651" t="s">
        <v>6203</v>
      </c>
      <c r="F519" s="652" t="s">
        <v>6204</v>
      </c>
      <c r="G519" s="651" t="s">
        <v>5292</v>
      </c>
      <c r="H519" s="651" t="s">
        <v>5293</v>
      </c>
      <c r="I519" s="653">
        <v>98.38</v>
      </c>
      <c r="J519" s="653">
        <v>5</v>
      </c>
      <c r="K519" s="654">
        <v>491.9</v>
      </c>
    </row>
    <row r="520" spans="1:11" ht="14.4" customHeight="1" x14ac:dyDescent="0.3">
      <c r="A520" s="649" t="s">
        <v>595</v>
      </c>
      <c r="B520" s="650" t="s">
        <v>3038</v>
      </c>
      <c r="C520" s="651" t="s">
        <v>615</v>
      </c>
      <c r="D520" s="652" t="s">
        <v>3043</v>
      </c>
      <c r="E520" s="651" t="s">
        <v>6203</v>
      </c>
      <c r="F520" s="652" t="s">
        <v>6204</v>
      </c>
      <c r="G520" s="651" t="s">
        <v>5518</v>
      </c>
      <c r="H520" s="651" t="s">
        <v>5519</v>
      </c>
      <c r="I520" s="653">
        <v>283.02</v>
      </c>
      <c r="J520" s="653">
        <v>15</v>
      </c>
      <c r="K520" s="654">
        <v>4245.2299999999996</v>
      </c>
    </row>
    <row r="521" spans="1:11" ht="14.4" customHeight="1" x14ac:dyDescent="0.3">
      <c r="A521" s="649" t="s">
        <v>595</v>
      </c>
      <c r="B521" s="650" t="s">
        <v>3038</v>
      </c>
      <c r="C521" s="651" t="s">
        <v>615</v>
      </c>
      <c r="D521" s="652" t="s">
        <v>3043</v>
      </c>
      <c r="E521" s="651" t="s">
        <v>6203</v>
      </c>
      <c r="F521" s="652" t="s">
        <v>6204</v>
      </c>
      <c r="G521" s="651" t="s">
        <v>5294</v>
      </c>
      <c r="H521" s="651" t="s">
        <v>5295</v>
      </c>
      <c r="I521" s="653">
        <v>8.01</v>
      </c>
      <c r="J521" s="653">
        <v>350</v>
      </c>
      <c r="K521" s="654">
        <v>2803.52</v>
      </c>
    </row>
    <row r="522" spans="1:11" ht="14.4" customHeight="1" x14ac:dyDescent="0.3">
      <c r="A522" s="649" t="s">
        <v>595</v>
      </c>
      <c r="B522" s="650" t="s">
        <v>3038</v>
      </c>
      <c r="C522" s="651" t="s">
        <v>615</v>
      </c>
      <c r="D522" s="652" t="s">
        <v>3043</v>
      </c>
      <c r="E522" s="651" t="s">
        <v>6203</v>
      </c>
      <c r="F522" s="652" t="s">
        <v>6204</v>
      </c>
      <c r="G522" s="651" t="s">
        <v>5520</v>
      </c>
      <c r="H522" s="651" t="s">
        <v>5522</v>
      </c>
      <c r="I522" s="653">
        <v>9.5399999999999991</v>
      </c>
      <c r="J522" s="653">
        <v>100</v>
      </c>
      <c r="K522" s="654">
        <v>954</v>
      </c>
    </row>
    <row r="523" spans="1:11" ht="14.4" customHeight="1" x14ac:dyDescent="0.3">
      <c r="A523" s="649" t="s">
        <v>595</v>
      </c>
      <c r="B523" s="650" t="s">
        <v>3038</v>
      </c>
      <c r="C523" s="651" t="s">
        <v>615</v>
      </c>
      <c r="D523" s="652" t="s">
        <v>3043</v>
      </c>
      <c r="E523" s="651" t="s">
        <v>6203</v>
      </c>
      <c r="F523" s="652" t="s">
        <v>6204</v>
      </c>
      <c r="G523" s="651" t="s">
        <v>5298</v>
      </c>
      <c r="H523" s="651" t="s">
        <v>5299</v>
      </c>
      <c r="I523" s="653">
        <v>7.5</v>
      </c>
      <c r="J523" s="653">
        <v>64</v>
      </c>
      <c r="K523" s="654">
        <v>479.91999999999996</v>
      </c>
    </row>
    <row r="524" spans="1:11" ht="14.4" customHeight="1" x14ac:dyDescent="0.3">
      <c r="A524" s="649" t="s">
        <v>595</v>
      </c>
      <c r="B524" s="650" t="s">
        <v>3038</v>
      </c>
      <c r="C524" s="651" t="s">
        <v>615</v>
      </c>
      <c r="D524" s="652" t="s">
        <v>3043</v>
      </c>
      <c r="E524" s="651" t="s">
        <v>6203</v>
      </c>
      <c r="F524" s="652" t="s">
        <v>6204</v>
      </c>
      <c r="G524" s="651" t="s">
        <v>5847</v>
      </c>
      <c r="H524" s="651" t="s">
        <v>5848</v>
      </c>
      <c r="I524" s="653">
        <v>63.92</v>
      </c>
      <c r="J524" s="653">
        <v>10</v>
      </c>
      <c r="K524" s="654">
        <v>639.20000000000005</v>
      </c>
    </row>
    <row r="525" spans="1:11" ht="14.4" customHeight="1" x14ac:dyDescent="0.3">
      <c r="A525" s="649" t="s">
        <v>595</v>
      </c>
      <c r="B525" s="650" t="s">
        <v>3038</v>
      </c>
      <c r="C525" s="651" t="s">
        <v>615</v>
      </c>
      <c r="D525" s="652" t="s">
        <v>3043</v>
      </c>
      <c r="E525" s="651" t="s">
        <v>6203</v>
      </c>
      <c r="F525" s="652" t="s">
        <v>6204</v>
      </c>
      <c r="G525" s="651" t="s">
        <v>5849</v>
      </c>
      <c r="H525" s="651" t="s">
        <v>5850</v>
      </c>
      <c r="I525" s="653">
        <v>69.05</v>
      </c>
      <c r="J525" s="653">
        <v>10</v>
      </c>
      <c r="K525" s="654">
        <v>690.52</v>
      </c>
    </row>
    <row r="526" spans="1:11" ht="14.4" customHeight="1" x14ac:dyDescent="0.3">
      <c r="A526" s="649" t="s">
        <v>595</v>
      </c>
      <c r="B526" s="650" t="s">
        <v>3038</v>
      </c>
      <c r="C526" s="651" t="s">
        <v>615</v>
      </c>
      <c r="D526" s="652" t="s">
        <v>3043</v>
      </c>
      <c r="E526" s="651" t="s">
        <v>6203</v>
      </c>
      <c r="F526" s="652" t="s">
        <v>6204</v>
      </c>
      <c r="G526" s="651" t="s">
        <v>5676</v>
      </c>
      <c r="H526" s="651" t="s">
        <v>5771</v>
      </c>
      <c r="I526" s="653">
        <v>35.32</v>
      </c>
      <c r="J526" s="653">
        <v>100</v>
      </c>
      <c r="K526" s="654">
        <v>3532</v>
      </c>
    </row>
    <row r="527" spans="1:11" ht="14.4" customHeight="1" x14ac:dyDescent="0.3">
      <c r="A527" s="649" t="s">
        <v>595</v>
      </c>
      <c r="B527" s="650" t="s">
        <v>3038</v>
      </c>
      <c r="C527" s="651" t="s">
        <v>615</v>
      </c>
      <c r="D527" s="652" t="s">
        <v>3043</v>
      </c>
      <c r="E527" s="651" t="s">
        <v>6203</v>
      </c>
      <c r="F527" s="652" t="s">
        <v>6204</v>
      </c>
      <c r="G527" s="651" t="s">
        <v>5304</v>
      </c>
      <c r="H527" s="651" t="s">
        <v>5305</v>
      </c>
      <c r="I527" s="653">
        <v>851.32</v>
      </c>
      <c r="J527" s="653">
        <v>9</v>
      </c>
      <c r="K527" s="654">
        <v>7661.880000000001</v>
      </c>
    </row>
    <row r="528" spans="1:11" ht="14.4" customHeight="1" x14ac:dyDescent="0.3">
      <c r="A528" s="649" t="s">
        <v>595</v>
      </c>
      <c r="B528" s="650" t="s">
        <v>3038</v>
      </c>
      <c r="C528" s="651" t="s">
        <v>615</v>
      </c>
      <c r="D528" s="652" t="s">
        <v>3043</v>
      </c>
      <c r="E528" s="651" t="s">
        <v>6203</v>
      </c>
      <c r="F528" s="652" t="s">
        <v>6204</v>
      </c>
      <c r="G528" s="651" t="s">
        <v>5324</v>
      </c>
      <c r="H528" s="651" t="s">
        <v>5325</v>
      </c>
      <c r="I528" s="653">
        <v>410.36</v>
      </c>
      <c r="J528" s="653">
        <v>2</v>
      </c>
      <c r="K528" s="654">
        <v>820.71</v>
      </c>
    </row>
    <row r="529" spans="1:11" ht="14.4" customHeight="1" x14ac:dyDescent="0.3">
      <c r="A529" s="649" t="s">
        <v>595</v>
      </c>
      <c r="B529" s="650" t="s">
        <v>3038</v>
      </c>
      <c r="C529" s="651" t="s">
        <v>615</v>
      </c>
      <c r="D529" s="652" t="s">
        <v>3043</v>
      </c>
      <c r="E529" s="651" t="s">
        <v>6203</v>
      </c>
      <c r="F529" s="652" t="s">
        <v>6204</v>
      </c>
      <c r="G529" s="651" t="s">
        <v>5705</v>
      </c>
      <c r="H529" s="651" t="s">
        <v>5706</v>
      </c>
      <c r="I529" s="653">
        <v>510.12</v>
      </c>
      <c r="J529" s="653">
        <v>2</v>
      </c>
      <c r="K529" s="654">
        <v>1020.23</v>
      </c>
    </row>
    <row r="530" spans="1:11" ht="14.4" customHeight="1" x14ac:dyDescent="0.3">
      <c r="A530" s="649" t="s">
        <v>595</v>
      </c>
      <c r="B530" s="650" t="s">
        <v>3038</v>
      </c>
      <c r="C530" s="651" t="s">
        <v>615</v>
      </c>
      <c r="D530" s="652" t="s">
        <v>3043</v>
      </c>
      <c r="E530" s="651" t="s">
        <v>6205</v>
      </c>
      <c r="F530" s="652" t="s">
        <v>6206</v>
      </c>
      <c r="G530" s="651" t="s">
        <v>5851</v>
      </c>
      <c r="H530" s="651" t="s">
        <v>5852</v>
      </c>
      <c r="I530" s="653">
        <v>58.36999999999999</v>
      </c>
      <c r="J530" s="653">
        <v>80</v>
      </c>
      <c r="K530" s="654">
        <v>4669.6000000000004</v>
      </c>
    </row>
    <row r="531" spans="1:11" ht="14.4" customHeight="1" x14ac:dyDescent="0.3">
      <c r="A531" s="649" t="s">
        <v>595</v>
      </c>
      <c r="B531" s="650" t="s">
        <v>3038</v>
      </c>
      <c r="C531" s="651" t="s">
        <v>615</v>
      </c>
      <c r="D531" s="652" t="s">
        <v>3043</v>
      </c>
      <c r="E531" s="651" t="s">
        <v>6205</v>
      </c>
      <c r="F531" s="652" t="s">
        <v>6206</v>
      </c>
      <c r="G531" s="651" t="s">
        <v>5572</v>
      </c>
      <c r="H531" s="651" t="s">
        <v>5573</v>
      </c>
      <c r="I531" s="653">
        <v>37.51</v>
      </c>
      <c r="J531" s="653">
        <v>880</v>
      </c>
      <c r="K531" s="654">
        <v>33008.799999999996</v>
      </c>
    </row>
    <row r="532" spans="1:11" ht="14.4" customHeight="1" x14ac:dyDescent="0.3">
      <c r="A532" s="649" t="s">
        <v>595</v>
      </c>
      <c r="B532" s="650" t="s">
        <v>3038</v>
      </c>
      <c r="C532" s="651" t="s">
        <v>615</v>
      </c>
      <c r="D532" s="652" t="s">
        <v>3043</v>
      </c>
      <c r="E532" s="651" t="s">
        <v>6205</v>
      </c>
      <c r="F532" s="652" t="s">
        <v>6206</v>
      </c>
      <c r="G532" s="651" t="s">
        <v>5330</v>
      </c>
      <c r="H532" s="651" t="s">
        <v>5331</v>
      </c>
      <c r="I532" s="653">
        <v>2.98</v>
      </c>
      <c r="J532" s="653">
        <v>100</v>
      </c>
      <c r="K532" s="654">
        <v>301</v>
      </c>
    </row>
    <row r="533" spans="1:11" ht="14.4" customHeight="1" x14ac:dyDescent="0.3">
      <c r="A533" s="649" t="s">
        <v>595</v>
      </c>
      <c r="B533" s="650" t="s">
        <v>3038</v>
      </c>
      <c r="C533" s="651" t="s">
        <v>615</v>
      </c>
      <c r="D533" s="652" t="s">
        <v>3043</v>
      </c>
      <c r="E533" s="651" t="s">
        <v>6205</v>
      </c>
      <c r="F533" s="652" t="s">
        <v>6206</v>
      </c>
      <c r="G533" s="651" t="s">
        <v>5332</v>
      </c>
      <c r="H533" s="651" t="s">
        <v>5333</v>
      </c>
      <c r="I533" s="653">
        <v>15.926250000000003</v>
      </c>
      <c r="J533" s="653">
        <v>950</v>
      </c>
      <c r="K533" s="654">
        <v>15131</v>
      </c>
    </row>
    <row r="534" spans="1:11" ht="14.4" customHeight="1" x14ac:dyDescent="0.3">
      <c r="A534" s="649" t="s">
        <v>595</v>
      </c>
      <c r="B534" s="650" t="s">
        <v>3038</v>
      </c>
      <c r="C534" s="651" t="s">
        <v>615</v>
      </c>
      <c r="D534" s="652" t="s">
        <v>3043</v>
      </c>
      <c r="E534" s="651" t="s">
        <v>6205</v>
      </c>
      <c r="F534" s="652" t="s">
        <v>6206</v>
      </c>
      <c r="G534" s="651" t="s">
        <v>5576</v>
      </c>
      <c r="H534" s="651" t="s">
        <v>5577</v>
      </c>
      <c r="I534" s="653">
        <v>7.43</v>
      </c>
      <c r="J534" s="653">
        <v>1500</v>
      </c>
      <c r="K534" s="654">
        <v>11145</v>
      </c>
    </row>
    <row r="535" spans="1:11" ht="14.4" customHeight="1" x14ac:dyDescent="0.3">
      <c r="A535" s="649" t="s">
        <v>595</v>
      </c>
      <c r="B535" s="650" t="s">
        <v>3038</v>
      </c>
      <c r="C535" s="651" t="s">
        <v>615</v>
      </c>
      <c r="D535" s="652" t="s">
        <v>3043</v>
      </c>
      <c r="E535" s="651" t="s">
        <v>6205</v>
      </c>
      <c r="F535" s="652" t="s">
        <v>6206</v>
      </c>
      <c r="G535" s="651" t="s">
        <v>5853</v>
      </c>
      <c r="H535" s="651" t="s">
        <v>5854</v>
      </c>
      <c r="I535" s="653">
        <v>33.983333333333334</v>
      </c>
      <c r="J535" s="653">
        <v>8</v>
      </c>
      <c r="K535" s="654">
        <v>254.00000000000003</v>
      </c>
    </row>
    <row r="536" spans="1:11" ht="14.4" customHeight="1" x14ac:dyDescent="0.3">
      <c r="A536" s="649" t="s">
        <v>595</v>
      </c>
      <c r="B536" s="650" t="s">
        <v>3038</v>
      </c>
      <c r="C536" s="651" t="s">
        <v>615</v>
      </c>
      <c r="D536" s="652" t="s">
        <v>3043</v>
      </c>
      <c r="E536" s="651" t="s">
        <v>6205</v>
      </c>
      <c r="F536" s="652" t="s">
        <v>6206</v>
      </c>
      <c r="G536" s="651" t="s">
        <v>5336</v>
      </c>
      <c r="H536" s="651" t="s">
        <v>5337</v>
      </c>
      <c r="I536" s="653">
        <v>0.97285714285714298</v>
      </c>
      <c r="J536" s="653">
        <v>14100</v>
      </c>
      <c r="K536" s="654">
        <v>13633</v>
      </c>
    </row>
    <row r="537" spans="1:11" ht="14.4" customHeight="1" x14ac:dyDescent="0.3">
      <c r="A537" s="649" t="s">
        <v>595</v>
      </c>
      <c r="B537" s="650" t="s">
        <v>3038</v>
      </c>
      <c r="C537" s="651" t="s">
        <v>615</v>
      </c>
      <c r="D537" s="652" t="s">
        <v>3043</v>
      </c>
      <c r="E537" s="651" t="s">
        <v>6205</v>
      </c>
      <c r="F537" s="652" t="s">
        <v>6206</v>
      </c>
      <c r="G537" s="651" t="s">
        <v>5338</v>
      </c>
      <c r="H537" s="651" t="s">
        <v>5339</v>
      </c>
      <c r="I537" s="653">
        <v>1.5028571428571424</v>
      </c>
      <c r="J537" s="653">
        <v>6700</v>
      </c>
      <c r="K537" s="654">
        <v>9898</v>
      </c>
    </row>
    <row r="538" spans="1:11" ht="14.4" customHeight="1" x14ac:dyDescent="0.3">
      <c r="A538" s="649" t="s">
        <v>595</v>
      </c>
      <c r="B538" s="650" t="s">
        <v>3038</v>
      </c>
      <c r="C538" s="651" t="s">
        <v>615</v>
      </c>
      <c r="D538" s="652" t="s">
        <v>3043</v>
      </c>
      <c r="E538" s="651" t="s">
        <v>6205</v>
      </c>
      <c r="F538" s="652" t="s">
        <v>6206</v>
      </c>
      <c r="G538" s="651" t="s">
        <v>5340</v>
      </c>
      <c r="H538" s="651" t="s">
        <v>5341</v>
      </c>
      <c r="I538" s="653">
        <v>0.43999999999999995</v>
      </c>
      <c r="J538" s="653">
        <v>3000</v>
      </c>
      <c r="K538" s="654">
        <v>1300</v>
      </c>
    </row>
    <row r="539" spans="1:11" ht="14.4" customHeight="1" x14ac:dyDescent="0.3">
      <c r="A539" s="649" t="s">
        <v>595</v>
      </c>
      <c r="B539" s="650" t="s">
        <v>3038</v>
      </c>
      <c r="C539" s="651" t="s">
        <v>615</v>
      </c>
      <c r="D539" s="652" t="s">
        <v>3043</v>
      </c>
      <c r="E539" s="651" t="s">
        <v>6205</v>
      </c>
      <c r="F539" s="652" t="s">
        <v>6206</v>
      </c>
      <c r="G539" s="651" t="s">
        <v>5342</v>
      </c>
      <c r="H539" s="651" t="s">
        <v>5343</v>
      </c>
      <c r="I539" s="653">
        <v>0.60142857142857142</v>
      </c>
      <c r="J539" s="653">
        <v>7600</v>
      </c>
      <c r="K539" s="654">
        <v>4497</v>
      </c>
    </row>
    <row r="540" spans="1:11" ht="14.4" customHeight="1" x14ac:dyDescent="0.3">
      <c r="A540" s="649" t="s">
        <v>595</v>
      </c>
      <c r="B540" s="650" t="s">
        <v>3038</v>
      </c>
      <c r="C540" s="651" t="s">
        <v>615</v>
      </c>
      <c r="D540" s="652" t="s">
        <v>3043</v>
      </c>
      <c r="E540" s="651" t="s">
        <v>6205</v>
      </c>
      <c r="F540" s="652" t="s">
        <v>6206</v>
      </c>
      <c r="G540" s="651" t="s">
        <v>5855</v>
      </c>
      <c r="H540" s="651" t="s">
        <v>5856</v>
      </c>
      <c r="I540" s="653">
        <v>22.53</v>
      </c>
      <c r="J540" s="653">
        <v>20</v>
      </c>
      <c r="K540" s="654">
        <v>450.6</v>
      </c>
    </row>
    <row r="541" spans="1:11" ht="14.4" customHeight="1" x14ac:dyDescent="0.3">
      <c r="A541" s="649" t="s">
        <v>595</v>
      </c>
      <c r="B541" s="650" t="s">
        <v>3038</v>
      </c>
      <c r="C541" s="651" t="s">
        <v>615</v>
      </c>
      <c r="D541" s="652" t="s">
        <v>3043</v>
      </c>
      <c r="E541" s="651" t="s">
        <v>6205</v>
      </c>
      <c r="F541" s="652" t="s">
        <v>6206</v>
      </c>
      <c r="G541" s="651" t="s">
        <v>5855</v>
      </c>
      <c r="H541" s="651" t="s">
        <v>5857</v>
      </c>
      <c r="I541" s="653">
        <v>22.53</v>
      </c>
      <c r="J541" s="653">
        <v>30</v>
      </c>
      <c r="K541" s="654">
        <v>675.90000000000009</v>
      </c>
    </row>
    <row r="542" spans="1:11" ht="14.4" customHeight="1" x14ac:dyDescent="0.3">
      <c r="A542" s="649" t="s">
        <v>595</v>
      </c>
      <c r="B542" s="650" t="s">
        <v>3038</v>
      </c>
      <c r="C542" s="651" t="s">
        <v>615</v>
      </c>
      <c r="D542" s="652" t="s">
        <v>3043</v>
      </c>
      <c r="E542" s="651" t="s">
        <v>6205</v>
      </c>
      <c r="F542" s="652" t="s">
        <v>6206</v>
      </c>
      <c r="G542" s="651" t="s">
        <v>5344</v>
      </c>
      <c r="H542" s="651" t="s">
        <v>5345</v>
      </c>
      <c r="I542" s="653">
        <v>3.1380000000000003</v>
      </c>
      <c r="J542" s="653">
        <v>250</v>
      </c>
      <c r="K542" s="654">
        <v>784.5</v>
      </c>
    </row>
    <row r="543" spans="1:11" ht="14.4" customHeight="1" x14ac:dyDescent="0.3">
      <c r="A543" s="649" t="s">
        <v>595</v>
      </c>
      <c r="B543" s="650" t="s">
        <v>3038</v>
      </c>
      <c r="C543" s="651" t="s">
        <v>615</v>
      </c>
      <c r="D543" s="652" t="s">
        <v>3043</v>
      </c>
      <c r="E543" s="651" t="s">
        <v>6205</v>
      </c>
      <c r="F543" s="652" t="s">
        <v>6206</v>
      </c>
      <c r="G543" s="651" t="s">
        <v>5715</v>
      </c>
      <c r="H543" s="651" t="s">
        <v>5716</v>
      </c>
      <c r="I543" s="653">
        <v>6.26</v>
      </c>
      <c r="J543" s="653">
        <v>20</v>
      </c>
      <c r="K543" s="654">
        <v>125.2</v>
      </c>
    </row>
    <row r="544" spans="1:11" ht="14.4" customHeight="1" x14ac:dyDescent="0.3">
      <c r="A544" s="649" t="s">
        <v>595</v>
      </c>
      <c r="B544" s="650" t="s">
        <v>3038</v>
      </c>
      <c r="C544" s="651" t="s">
        <v>615</v>
      </c>
      <c r="D544" s="652" t="s">
        <v>3043</v>
      </c>
      <c r="E544" s="651" t="s">
        <v>6205</v>
      </c>
      <c r="F544" s="652" t="s">
        <v>6206</v>
      </c>
      <c r="G544" s="651" t="s">
        <v>5346</v>
      </c>
      <c r="H544" s="651" t="s">
        <v>5347</v>
      </c>
      <c r="I544" s="653">
        <v>6.29</v>
      </c>
      <c r="J544" s="653">
        <v>20</v>
      </c>
      <c r="K544" s="654">
        <v>125.8</v>
      </c>
    </row>
    <row r="545" spans="1:11" ht="14.4" customHeight="1" x14ac:dyDescent="0.3">
      <c r="A545" s="649" t="s">
        <v>595</v>
      </c>
      <c r="B545" s="650" t="s">
        <v>3038</v>
      </c>
      <c r="C545" s="651" t="s">
        <v>615</v>
      </c>
      <c r="D545" s="652" t="s">
        <v>3043</v>
      </c>
      <c r="E545" s="651" t="s">
        <v>6205</v>
      </c>
      <c r="F545" s="652" t="s">
        <v>6206</v>
      </c>
      <c r="G545" s="651" t="s">
        <v>5578</v>
      </c>
      <c r="H545" s="651" t="s">
        <v>5579</v>
      </c>
      <c r="I545" s="653">
        <v>5.32</v>
      </c>
      <c r="J545" s="653">
        <v>300</v>
      </c>
      <c r="K545" s="654">
        <v>1597.1999999999998</v>
      </c>
    </row>
    <row r="546" spans="1:11" ht="14.4" customHeight="1" x14ac:dyDescent="0.3">
      <c r="A546" s="649" t="s">
        <v>595</v>
      </c>
      <c r="B546" s="650" t="s">
        <v>3038</v>
      </c>
      <c r="C546" s="651" t="s">
        <v>615</v>
      </c>
      <c r="D546" s="652" t="s">
        <v>3043</v>
      </c>
      <c r="E546" s="651" t="s">
        <v>6205</v>
      </c>
      <c r="F546" s="652" t="s">
        <v>6206</v>
      </c>
      <c r="G546" s="651" t="s">
        <v>5348</v>
      </c>
      <c r="H546" s="651" t="s">
        <v>5349</v>
      </c>
      <c r="I546" s="653">
        <v>6.17</v>
      </c>
      <c r="J546" s="653">
        <v>30</v>
      </c>
      <c r="K546" s="654">
        <v>185.1</v>
      </c>
    </row>
    <row r="547" spans="1:11" ht="14.4" customHeight="1" x14ac:dyDescent="0.3">
      <c r="A547" s="649" t="s">
        <v>595</v>
      </c>
      <c r="B547" s="650" t="s">
        <v>3038</v>
      </c>
      <c r="C547" s="651" t="s">
        <v>615</v>
      </c>
      <c r="D547" s="652" t="s">
        <v>3043</v>
      </c>
      <c r="E547" s="651" t="s">
        <v>6205</v>
      </c>
      <c r="F547" s="652" t="s">
        <v>6206</v>
      </c>
      <c r="G547" s="651" t="s">
        <v>5348</v>
      </c>
      <c r="H547" s="651" t="s">
        <v>5350</v>
      </c>
      <c r="I547" s="653">
        <v>6.2100000000000009</v>
      </c>
      <c r="J547" s="653">
        <v>80</v>
      </c>
      <c r="K547" s="654">
        <v>496.4</v>
      </c>
    </row>
    <row r="548" spans="1:11" ht="14.4" customHeight="1" x14ac:dyDescent="0.3">
      <c r="A548" s="649" t="s">
        <v>595</v>
      </c>
      <c r="B548" s="650" t="s">
        <v>3038</v>
      </c>
      <c r="C548" s="651" t="s">
        <v>615</v>
      </c>
      <c r="D548" s="652" t="s">
        <v>3043</v>
      </c>
      <c r="E548" s="651" t="s">
        <v>6205</v>
      </c>
      <c r="F548" s="652" t="s">
        <v>6206</v>
      </c>
      <c r="G548" s="651" t="s">
        <v>5858</v>
      </c>
      <c r="H548" s="651" t="s">
        <v>5859</v>
      </c>
      <c r="I548" s="653">
        <v>203.76499999999999</v>
      </c>
      <c r="J548" s="653">
        <v>15</v>
      </c>
      <c r="K548" s="654">
        <v>3056.5</v>
      </c>
    </row>
    <row r="549" spans="1:11" ht="14.4" customHeight="1" x14ac:dyDescent="0.3">
      <c r="A549" s="649" t="s">
        <v>595</v>
      </c>
      <c r="B549" s="650" t="s">
        <v>3038</v>
      </c>
      <c r="C549" s="651" t="s">
        <v>615</v>
      </c>
      <c r="D549" s="652" t="s">
        <v>3043</v>
      </c>
      <c r="E549" s="651" t="s">
        <v>6205</v>
      </c>
      <c r="F549" s="652" t="s">
        <v>6206</v>
      </c>
      <c r="G549" s="651" t="s">
        <v>5860</v>
      </c>
      <c r="H549" s="651" t="s">
        <v>5861</v>
      </c>
      <c r="I549" s="653">
        <v>484.03</v>
      </c>
      <c r="J549" s="653">
        <v>5</v>
      </c>
      <c r="K549" s="654">
        <v>2420.15</v>
      </c>
    </row>
    <row r="550" spans="1:11" ht="14.4" customHeight="1" x14ac:dyDescent="0.3">
      <c r="A550" s="649" t="s">
        <v>595</v>
      </c>
      <c r="B550" s="650" t="s">
        <v>3038</v>
      </c>
      <c r="C550" s="651" t="s">
        <v>615</v>
      </c>
      <c r="D550" s="652" t="s">
        <v>3043</v>
      </c>
      <c r="E550" s="651" t="s">
        <v>6205</v>
      </c>
      <c r="F550" s="652" t="s">
        <v>6206</v>
      </c>
      <c r="G550" s="651" t="s">
        <v>5580</v>
      </c>
      <c r="H550" s="651" t="s">
        <v>5862</v>
      </c>
      <c r="I550" s="653">
        <v>13.29</v>
      </c>
      <c r="J550" s="653">
        <v>20</v>
      </c>
      <c r="K550" s="654">
        <v>265.8</v>
      </c>
    </row>
    <row r="551" spans="1:11" ht="14.4" customHeight="1" x14ac:dyDescent="0.3">
      <c r="A551" s="649" t="s">
        <v>595</v>
      </c>
      <c r="B551" s="650" t="s">
        <v>3038</v>
      </c>
      <c r="C551" s="651" t="s">
        <v>615</v>
      </c>
      <c r="D551" s="652" t="s">
        <v>3043</v>
      </c>
      <c r="E551" s="651" t="s">
        <v>6205</v>
      </c>
      <c r="F551" s="652" t="s">
        <v>6206</v>
      </c>
      <c r="G551" s="651" t="s">
        <v>5580</v>
      </c>
      <c r="H551" s="651" t="s">
        <v>5581</v>
      </c>
      <c r="I551" s="653">
        <v>15.04</v>
      </c>
      <c r="J551" s="653">
        <v>60</v>
      </c>
      <c r="K551" s="654">
        <v>902.40000000000009</v>
      </c>
    </row>
    <row r="552" spans="1:11" ht="14.4" customHeight="1" x14ac:dyDescent="0.3">
      <c r="A552" s="649" t="s">
        <v>595</v>
      </c>
      <c r="B552" s="650" t="s">
        <v>3038</v>
      </c>
      <c r="C552" s="651" t="s">
        <v>615</v>
      </c>
      <c r="D552" s="652" t="s">
        <v>3043</v>
      </c>
      <c r="E552" s="651" t="s">
        <v>6205</v>
      </c>
      <c r="F552" s="652" t="s">
        <v>6206</v>
      </c>
      <c r="G552" s="651" t="s">
        <v>5351</v>
      </c>
      <c r="H552" s="651" t="s">
        <v>5352</v>
      </c>
      <c r="I552" s="653">
        <v>80.58</v>
      </c>
      <c r="J552" s="653">
        <v>60</v>
      </c>
      <c r="K552" s="654">
        <v>4834.7999999999993</v>
      </c>
    </row>
    <row r="553" spans="1:11" ht="14.4" customHeight="1" x14ac:dyDescent="0.3">
      <c r="A553" s="649" t="s">
        <v>595</v>
      </c>
      <c r="B553" s="650" t="s">
        <v>3038</v>
      </c>
      <c r="C553" s="651" t="s">
        <v>615</v>
      </c>
      <c r="D553" s="652" t="s">
        <v>3043</v>
      </c>
      <c r="E553" s="651" t="s">
        <v>6205</v>
      </c>
      <c r="F553" s="652" t="s">
        <v>6206</v>
      </c>
      <c r="G553" s="651" t="s">
        <v>5717</v>
      </c>
      <c r="H553" s="651" t="s">
        <v>5718</v>
      </c>
      <c r="I553" s="653">
        <v>14.103333333333333</v>
      </c>
      <c r="J553" s="653">
        <v>130</v>
      </c>
      <c r="K553" s="654">
        <v>1836.3</v>
      </c>
    </row>
    <row r="554" spans="1:11" ht="14.4" customHeight="1" x14ac:dyDescent="0.3">
      <c r="A554" s="649" t="s">
        <v>595</v>
      </c>
      <c r="B554" s="650" t="s">
        <v>3038</v>
      </c>
      <c r="C554" s="651" t="s">
        <v>615</v>
      </c>
      <c r="D554" s="652" t="s">
        <v>3043</v>
      </c>
      <c r="E554" s="651" t="s">
        <v>6205</v>
      </c>
      <c r="F554" s="652" t="s">
        <v>6206</v>
      </c>
      <c r="G554" s="651" t="s">
        <v>5353</v>
      </c>
      <c r="H554" s="651" t="s">
        <v>5354</v>
      </c>
      <c r="I554" s="653">
        <v>5.5644444444444439</v>
      </c>
      <c r="J554" s="653">
        <v>900</v>
      </c>
      <c r="K554" s="654">
        <v>5008.3999999999996</v>
      </c>
    </row>
    <row r="555" spans="1:11" ht="14.4" customHeight="1" x14ac:dyDescent="0.3">
      <c r="A555" s="649" t="s">
        <v>595</v>
      </c>
      <c r="B555" s="650" t="s">
        <v>3038</v>
      </c>
      <c r="C555" s="651" t="s">
        <v>615</v>
      </c>
      <c r="D555" s="652" t="s">
        <v>3043</v>
      </c>
      <c r="E555" s="651" t="s">
        <v>6205</v>
      </c>
      <c r="F555" s="652" t="s">
        <v>6206</v>
      </c>
      <c r="G555" s="651" t="s">
        <v>5863</v>
      </c>
      <c r="H555" s="651" t="s">
        <v>5864</v>
      </c>
      <c r="I555" s="653">
        <v>102.85</v>
      </c>
      <c r="J555" s="653">
        <v>10</v>
      </c>
      <c r="K555" s="654">
        <v>1028.5</v>
      </c>
    </row>
    <row r="556" spans="1:11" ht="14.4" customHeight="1" x14ac:dyDescent="0.3">
      <c r="A556" s="649" t="s">
        <v>595</v>
      </c>
      <c r="B556" s="650" t="s">
        <v>3038</v>
      </c>
      <c r="C556" s="651" t="s">
        <v>615</v>
      </c>
      <c r="D556" s="652" t="s">
        <v>3043</v>
      </c>
      <c r="E556" s="651" t="s">
        <v>6205</v>
      </c>
      <c r="F556" s="652" t="s">
        <v>6206</v>
      </c>
      <c r="G556" s="651" t="s">
        <v>5865</v>
      </c>
      <c r="H556" s="651" t="s">
        <v>5866</v>
      </c>
      <c r="I556" s="653">
        <v>108.91749999999999</v>
      </c>
      <c r="J556" s="653">
        <v>26</v>
      </c>
      <c r="K556" s="654">
        <v>2831.6</v>
      </c>
    </row>
    <row r="557" spans="1:11" ht="14.4" customHeight="1" x14ac:dyDescent="0.3">
      <c r="A557" s="649" t="s">
        <v>595</v>
      </c>
      <c r="B557" s="650" t="s">
        <v>3038</v>
      </c>
      <c r="C557" s="651" t="s">
        <v>615</v>
      </c>
      <c r="D557" s="652" t="s">
        <v>3043</v>
      </c>
      <c r="E557" s="651" t="s">
        <v>6205</v>
      </c>
      <c r="F557" s="652" t="s">
        <v>6206</v>
      </c>
      <c r="G557" s="651" t="s">
        <v>5867</v>
      </c>
      <c r="H557" s="651" t="s">
        <v>5868</v>
      </c>
      <c r="I557" s="653">
        <v>195.15</v>
      </c>
      <c r="J557" s="653">
        <v>10</v>
      </c>
      <c r="K557" s="654">
        <v>1951.5</v>
      </c>
    </row>
    <row r="558" spans="1:11" ht="14.4" customHeight="1" x14ac:dyDescent="0.3">
      <c r="A558" s="649" t="s">
        <v>595</v>
      </c>
      <c r="B558" s="650" t="s">
        <v>3038</v>
      </c>
      <c r="C558" s="651" t="s">
        <v>615</v>
      </c>
      <c r="D558" s="652" t="s">
        <v>3043</v>
      </c>
      <c r="E558" s="651" t="s">
        <v>6205</v>
      </c>
      <c r="F558" s="652" t="s">
        <v>6206</v>
      </c>
      <c r="G558" s="651" t="s">
        <v>5721</v>
      </c>
      <c r="H558" s="651" t="s">
        <v>5722</v>
      </c>
      <c r="I558" s="653">
        <v>172.57333333333335</v>
      </c>
      <c r="J558" s="653">
        <v>27</v>
      </c>
      <c r="K558" s="654">
        <v>4663.6399999999994</v>
      </c>
    </row>
    <row r="559" spans="1:11" ht="14.4" customHeight="1" x14ac:dyDescent="0.3">
      <c r="A559" s="649" t="s">
        <v>595</v>
      </c>
      <c r="B559" s="650" t="s">
        <v>3038</v>
      </c>
      <c r="C559" s="651" t="s">
        <v>615</v>
      </c>
      <c r="D559" s="652" t="s">
        <v>3043</v>
      </c>
      <c r="E559" s="651" t="s">
        <v>6205</v>
      </c>
      <c r="F559" s="652" t="s">
        <v>6206</v>
      </c>
      <c r="G559" s="651" t="s">
        <v>5869</v>
      </c>
      <c r="H559" s="651" t="s">
        <v>5870</v>
      </c>
      <c r="I559" s="653">
        <v>2.37</v>
      </c>
      <c r="J559" s="653">
        <v>100</v>
      </c>
      <c r="K559" s="654">
        <v>237</v>
      </c>
    </row>
    <row r="560" spans="1:11" ht="14.4" customHeight="1" x14ac:dyDescent="0.3">
      <c r="A560" s="649" t="s">
        <v>595</v>
      </c>
      <c r="B560" s="650" t="s">
        <v>3038</v>
      </c>
      <c r="C560" s="651" t="s">
        <v>615</v>
      </c>
      <c r="D560" s="652" t="s">
        <v>3043</v>
      </c>
      <c r="E560" s="651" t="s">
        <v>6205</v>
      </c>
      <c r="F560" s="652" t="s">
        <v>6206</v>
      </c>
      <c r="G560" s="651" t="s">
        <v>5359</v>
      </c>
      <c r="H560" s="651" t="s">
        <v>5360</v>
      </c>
      <c r="I560" s="653">
        <v>1.85</v>
      </c>
      <c r="J560" s="653">
        <v>2150</v>
      </c>
      <c r="K560" s="654">
        <v>3951</v>
      </c>
    </row>
    <row r="561" spans="1:11" ht="14.4" customHeight="1" x14ac:dyDescent="0.3">
      <c r="A561" s="649" t="s">
        <v>595</v>
      </c>
      <c r="B561" s="650" t="s">
        <v>3038</v>
      </c>
      <c r="C561" s="651" t="s">
        <v>615</v>
      </c>
      <c r="D561" s="652" t="s">
        <v>3043</v>
      </c>
      <c r="E561" s="651" t="s">
        <v>6205</v>
      </c>
      <c r="F561" s="652" t="s">
        <v>6206</v>
      </c>
      <c r="G561" s="651" t="s">
        <v>5361</v>
      </c>
      <c r="H561" s="651" t="s">
        <v>5362</v>
      </c>
      <c r="I561" s="653">
        <v>1.78</v>
      </c>
      <c r="J561" s="653">
        <v>50</v>
      </c>
      <c r="K561" s="654">
        <v>89</v>
      </c>
    </row>
    <row r="562" spans="1:11" ht="14.4" customHeight="1" x14ac:dyDescent="0.3">
      <c r="A562" s="649" t="s">
        <v>595</v>
      </c>
      <c r="B562" s="650" t="s">
        <v>3038</v>
      </c>
      <c r="C562" s="651" t="s">
        <v>615</v>
      </c>
      <c r="D562" s="652" t="s">
        <v>3043</v>
      </c>
      <c r="E562" s="651" t="s">
        <v>6205</v>
      </c>
      <c r="F562" s="652" t="s">
        <v>6206</v>
      </c>
      <c r="G562" s="651" t="s">
        <v>5363</v>
      </c>
      <c r="H562" s="651" t="s">
        <v>5364</v>
      </c>
      <c r="I562" s="653">
        <v>2.8699999999999997</v>
      </c>
      <c r="J562" s="653">
        <v>250</v>
      </c>
      <c r="K562" s="654">
        <v>716.5</v>
      </c>
    </row>
    <row r="563" spans="1:11" ht="14.4" customHeight="1" x14ac:dyDescent="0.3">
      <c r="A563" s="649" t="s">
        <v>595</v>
      </c>
      <c r="B563" s="650" t="s">
        <v>3038</v>
      </c>
      <c r="C563" s="651" t="s">
        <v>615</v>
      </c>
      <c r="D563" s="652" t="s">
        <v>3043</v>
      </c>
      <c r="E563" s="651" t="s">
        <v>6205</v>
      </c>
      <c r="F563" s="652" t="s">
        <v>6206</v>
      </c>
      <c r="G563" s="651" t="s">
        <v>5871</v>
      </c>
      <c r="H563" s="651" t="s">
        <v>5872</v>
      </c>
      <c r="I563" s="653">
        <v>1.75</v>
      </c>
      <c r="J563" s="653">
        <v>100</v>
      </c>
      <c r="K563" s="654">
        <v>175</v>
      </c>
    </row>
    <row r="564" spans="1:11" ht="14.4" customHeight="1" x14ac:dyDescent="0.3">
      <c r="A564" s="649" t="s">
        <v>595</v>
      </c>
      <c r="B564" s="650" t="s">
        <v>3038</v>
      </c>
      <c r="C564" s="651" t="s">
        <v>615</v>
      </c>
      <c r="D564" s="652" t="s">
        <v>3043</v>
      </c>
      <c r="E564" s="651" t="s">
        <v>6205</v>
      </c>
      <c r="F564" s="652" t="s">
        <v>6206</v>
      </c>
      <c r="G564" s="651" t="s">
        <v>5873</v>
      </c>
      <c r="H564" s="651" t="s">
        <v>5874</v>
      </c>
      <c r="I564" s="653">
        <v>4.8166666666666664</v>
      </c>
      <c r="J564" s="653">
        <v>950</v>
      </c>
      <c r="K564" s="654">
        <v>4575.5</v>
      </c>
    </row>
    <row r="565" spans="1:11" ht="14.4" customHeight="1" x14ac:dyDescent="0.3">
      <c r="A565" s="649" t="s">
        <v>595</v>
      </c>
      <c r="B565" s="650" t="s">
        <v>3038</v>
      </c>
      <c r="C565" s="651" t="s">
        <v>615</v>
      </c>
      <c r="D565" s="652" t="s">
        <v>3043</v>
      </c>
      <c r="E565" s="651" t="s">
        <v>6205</v>
      </c>
      <c r="F565" s="652" t="s">
        <v>6206</v>
      </c>
      <c r="G565" s="651" t="s">
        <v>5365</v>
      </c>
      <c r="H565" s="651" t="s">
        <v>5366</v>
      </c>
      <c r="I565" s="653">
        <v>0.01</v>
      </c>
      <c r="J565" s="653">
        <v>350</v>
      </c>
      <c r="K565" s="654">
        <v>3.5</v>
      </c>
    </row>
    <row r="566" spans="1:11" ht="14.4" customHeight="1" x14ac:dyDescent="0.3">
      <c r="A566" s="649" t="s">
        <v>595</v>
      </c>
      <c r="B566" s="650" t="s">
        <v>3038</v>
      </c>
      <c r="C566" s="651" t="s">
        <v>615</v>
      </c>
      <c r="D566" s="652" t="s">
        <v>3043</v>
      </c>
      <c r="E566" s="651" t="s">
        <v>6205</v>
      </c>
      <c r="F566" s="652" t="s">
        <v>6206</v>
      </c>
      <c r="G566" s="651" t="s">
        <v>5367</v>
      </c>
      <c r="H566" s="651" t="s">
        <v>5368</v>
      </c>
      <c r="I566" s="653">
        <v>2.0499999999999998</v>
      </c>
      <c r="J566" s="653">
        <v>100</v>
      </c>
      <c r="K566" s="654">
        <v>205</v>
      </c>
    </row>
    <row r="567" spans="1:11" ht="14.4" customHeight="1" x14ac:dyDescent="0.3">
      <c r="A567" s="649" t="s">
        <v>595</v>
      </c>
      <c r="B567" s="650" t="s">
        <v>3038</v>
      </c>
      <c r="C567" s="651" t="s">
        <v>615</v>
      </c>
      <c r="D567" s="652" t="s">
        <v>3043</v>
      </c>
      <c r="E567" s="651" t="s">
        <v>6205</v>
      </c>
      <c r="F567" s="652" t="s">
        <v>6206</v>
      </c>
      <c r="G567" s="651" t="s">
        <v>5875</v>
      </c>
      <c r="H567" s="651" t="s">
        <v>5876</v>
      </c>
      <c r="I567" s="653">
        <v>1.99</v>
      </c>
      <c r="J567" s="653">
        <v>50</v>
      </c>
      <c r="K567" s="654">
        <v>99.5</v>
      </c>
    </row>
    <row r="568" spans="1:11" ht="14.4" customHeight="1" x14ac:dyDescent="0.3">
      <c r="A568" s="649" t="s">
        <v>595</v>
      </c>
      <c r="B568" s="650" t="s">
        <v>3038</v>
      </c>
      <c r="C568" s="651" t="s">
        <v>615</v>
      </c>
      <c r="D568" s="652" t="s">
        <v>3043</v>
      </c>
      <c r="E568" s="651" t="s">
        <v>6205</v>
      </c>
      <c r="F568" s="652" t="s">
        <v>6206</v>
      </c>
      <c r="G568" s="651" t="s">
        <v>5369</v>
      </c>
      <c r="H568" s="651" t="s">
        <v>5370</v>
      </c>
      <c r="I568" s="653">
        <v>2.02</v>
      </c>
      <c r="J568" s="653">
        <v>300</v>
      </c>
      <c r="K568" s="654">
        <v>604</v>
      </c>
    </row>
    <row r="569" spans="1:11" ht="14.4" customHeight="1" x14ac:dyDescent="0.3">
      <c r="A569" s="649" t="s">
        <v>595</v>
      </c>
      <c r="B569" s="650" t="s">
        <v>3038</v>
      </c>
      <c r="C569" s="651" t="s">
        <v>615</v>
      </c>
      <c r="D569" s="652" t="s">
        <v>3043</v>
      </c>
      <c r="E569" s="651" t="s">
        <v>6205</v>
      </c>
      <c r="F569" s="652" t="s">
        <v>6206</v>
      </c>
      <c r="G569" s="651" t="s">
        <v>5371</v>
      </c>
      <c r="H569" s="651" t="s">
        <v>5372</v>
      </c>
      <c r="I569" s="653">
        <v>2.41</v>
      </c>
      <c r="J569" s="653">
        <v>1450</v>
      </c>
      <c r="K569" s="654">
        <v>3494.5</v>
      </c>
    </row>
    <row r="570" spans="1:11" ht="14.4" customHeight="1" x14ac:dyDescent="0.3">
      <c r="A570" s="649" t="s">
        <v>595</v>
      </c>
      <c r="B570" s="650" t="s">
        <v>3038</v>
      </c>
      <c r="C570" s="651" t="s">
        <v>615</v>
      </c>
      <c r="D570" s="652" t="s">
        <v>3043</v>
      </c>
      <c r="E570" s="651" t="s">
        <v>6205</v>
      </c>
      <c r="F570" s="652" t="s">
        <v>6206</v>
      </c>
      <c r="G570" s="651" t="s">
        <v>5373</v>
      </c>
      <c r="H570" s="651" t="s">
        <v>5374</v>
      </c>
      <c r="I570" s="653">
        <v>4.2333333333333334</v>
      </c>
      <c r="J570" s="653">
        <v>40</v>
      </c>
      <c r="K570" s="654">
        <v>169.3</v>
      </c>
    </row>
    <row r="571" spans="1:11" ht="14.4" customHeight="1" x14ac:dyDescent="0.3">
      <c r="A571" s="649" t="s">
        <v>595</v>
      </c>
      <c r="B571" s="650" t="s">
        <v>3038</v>
      </c>
      <c r="C571" s="651" t="s">
        <v>615</v>
      </c>
      <c r="D571" s="652" t="s">
        <v>3043</v>
      </c>
      <c r="E571" s="651" t="s">
        <v>6205</v>
      </c>
      <c r="F571" s="652" t="s">
        <v>6206</v>
      </c>
      <c r="G571" s="651" t="s">
        <v>5375</v>
      </c>
      <c r="H571" s="651" t="s">
        <v>5376</v>
      </c>
      <c r="I571" s="653">
        <v>2.1766666666666663</v>
      </c>
      <c r="J571" s="653">
        <v>1600</v>
      </c>
      <c r="K571" s="654">
        <v>3484</v>
      </c>
    </row>
    <row r="572" spans="1:11" ht="14.4" customHeight="1" x14ac:dyDescent="0.3">
      <c r="A572" s="649" t="s">
        <v>595</v>
      </c>
      <c r="B572" s="650" t="s">
        <v>3038</v>
      </c>
      <c r="C572" s="651" t="s">
        <v>615</v>
      </c>
      <c r="D572" s="652" t="s">
        <v>3043</v>
      </c>
      <c r="E572" s="651" t="s">
        <v>6205</v>
      </c>
      <c r="F572" s="652" t="s">
        <v>6206</v>
      </c>
      <c r="G572" s="651" t="s">
        <v>5588</v>
      </c>
      <c r="H572" s="651" t="s">
        <v>5589</v>
      </c>
      <c r="I572" s="653">
        <v>2.8533333333333335</v>
      </c>
      <c r="J572" s="653">
        <v>300</v>
      </c>
      <c r="K572" s="654">
        <v>856</v>
      </c>
    </row>
    <row r="573" spans="1:11" ht="14.4" customHeight="1" x14ac:dyDescent="0.3">
      <c r="A573" s="649" t="s">
        <v>595</v>
      </c>
      <c r="B573" s="650" t="s">
        <v>3038</v>
      </c>
      <c r="C573" s="651" t="s">
        <v>615</v>
      </c>
      <c r="D573" s="652" t="s">
        <v>3043</v>
      </c>
      <c r="E573" s="651" t="s">
        <v>6205</v>
      </c>
      <c r="F573" s="652" t="s">
        <v>6206</v>
      </c>
      <c r="G573" s="651" t="s">
        <v>5877</v>
      </c>
      <c r="H573" s="651" t="s">
        <v>5878</v>
      </c>
      <c r="I573" s="653">
        <v>34.729999999999997</v>
      </c>
      <c r="J573" s="653">
        <v>40</v>
      </c>
      <c r="K573" s="654">
        <v>1389.1</v>
      </c>
    </row>
    <row r="574" spans="1:11" ht="14.4" customHeight="1" x14ac:dyDescent="0.3">
      <c r="A574" s="649" t="s">
        <v>595</v>
      </c>
      <c r="B574" s="650" t="s">
        <v>3038</v>
      </c>
      <c r="C574" s="651" t="s">
        <v>615</v>
      </c>
      <c r="D574" s="652" t="s">
        <v>3043</v>
      </c>
      <c r="E574" s="651" t="s">
        <v>6205</v>
      </c>
      <c r="F574" s="652" t="s">
        <v>6206</v>
      </c>
      <c r="G574" s="651" t="s">
        <v>5879</v>
      </c>
      <c r="H574" s="651" t="s">
        <v>5880</v>
      </c>
      <c r="I574" s="653">
        <v>29.9</v>
      </c>
      <c r="J574" s="653">
        <v>80</v>
      </c>
      <c r="K574" s="654">
        <v>2392</v>
      </c>
    </row>
    <row r="575" spans="1:11" ht="14.4" customHeight="1" x14ac:dyDescent="0.3">
      <c r="A575" s="649" t="s">
        <v>595</v>
      </c>
      <c r="B575" s="650" t="s">
        <v>3038</v>
      </c>
      <c r="C575" s="651" t="s">
        <v>615</v>
      </c>
      <c r="D575" s="652" t="s">
        <v>3043</v>
      </c>
      <c r="E575" s="651" t="s">
        <v>6205</v>
      </c>
      <c r="F575" s="652" t="s">
        <v>6206</v>
      </c>
      <c r="G575" s="651" t="s">
        <v>5881</v>
      </c>
      <c r="H575" s="651" t="s">
        <v>5882</v>
      </c>
      <c r="I575" s="653">
        <v>1.6120000000000001</v>
      </c>
      <c r="J575" s="653">
        <v>900</v>
      </c>
      <c r="K575" s="654">
        <v>1450</v>
      </c>
    </row>
    <row r="576" spans="1:11" ht="14.4" customHeight="1" x14ac:dyDescent="0.3">
      <c r="A576" s="649" t="s">
        <v>595</v>
      </c>
      <c r="B576" s="650" t="s">
        <v>3038</v>
      </c>
      <c r="C576" s="651" t="s">
        <v>615</v>
      </c>
      <c r="D576" s="652" t="s">
        <v>3043</v>
      </c>
      <c r="E576" s="651" t="s">
        <v>6205</v>
      </c>
      <c r="F576" s="652" t="s">
        <v>6206</v>
      </c>
      <c r="G576" s="651" t="s">
        <v>5381</v>
      </c>
      <c r="H576" s="651" t="s">
        <v>5382</v>
      </c>
      <c r="I576" s="653">
        <v>2.0575000000000001</v>
      </c>
      <c r="J576" s="653">
        <v>110</v>
      </c>
      <c r="K576" s="654">
        <v>226.39999999999998</v>
      </c>
    </row>
    <row r="577" spans="1:11" ht="14.4" customHeight="1" x14ac:dyDescent="0.3">
      <c r="A577" s="649" t="s">
        <v>595</v>
      </c>
      <c r="B577" s="650" t="s">
        <v>3038</v>
      </c>
      <c r="C577" s="651" t="s">
        <v>615</v>
      </c>
      <c r="D577" s="652" t="s">
        <v>3043</v>
      </c>
      <c r="E577" s="651" t="s">
        <v>6205</v>
      </c>
      <c r="F577" s="652" t="s">
        <v>6206</v>
      </c>
      <c r="G577" s="651" t="s">
        <v>5383</v>
      </c>
      <c r="H577" s="651" t="s">
        <v>5384</v>
      </c>
      <c r="I577" s="653">
        <v>7.95</v>
      </c>
      <c r="J577" s="653">
        <v>2400</v>
      </c>
      <c r="K577" s="654">
        <v>19080</v>
      </c>
    </row>
    <row r="578" spans="1:11" ht="14.4" customHeight="1" x14ac:dyDescent="0.3">
      <c r="A578" s="649" t="s">
        <v>595</v>
      </c>
      <c r="B578" s="650" t="s">
        <v>3038</v>
      </c>
      <c r="C578" s="651" t="s">
        <v>615</v>
      </c>
      <c r="D578" s="652" t="s">
        <v>3043</v>
      </c>
      <c r="E578" s="651" t="s">
        <v>6205</v>
      </c>
      <c r="F578" s="652" t="s">
        <v>6206</v>
      </c>
      <c r="G578" s="651" t="s">
        <v>5883</v>
      </c>
      <c r="H578" s="651" t="s">
        <v>5884</v>
      </c>
      <c r="I578" s="653">
        <v>0.55000000000000004</v>
      </c>
      <c r="J578" s="653">
        <v>300</v>
      </c>
      <c r="K578" s="654">
        <v>165</v>
      </c>
    </row>
    <row r="579" spans="1:11" ht="14.4" customHeight="1" x14ac:dyDescent="0.3">
      <c r="A579" s="649" t="s">
        <v>595</v>
      </c>
      <c r="B579" s="650" t="s">
        <v>3038</v>
      </c>
      <c r="C579" s="651" t="s">
        <v>615</v>
      </c>
      <c r="D579" s="652" t="s">
        <v>3043</v>
      </c>
      <c r="E579" s="651" t="s">
        <v>6205</v>
      </c>
      <c r="F579" s="652" t="s">
        <v>6206</v>
      </c>
      <c r="G579" s="651" t="s">
        <v>5885</v>
      </c>
      <c r="H579" s="651" t="s">
        <v>5886</v>
      </c>
      <c r="I579" s="653">
        <v>434.47</v>
      </c>
      <c r="J579" s="653">
        <v>4</v>
      </c>
      <c r="K579" s="654">
        <v>1737.88</v>
      </c>
    </row>
    <row r="580" spans="1:11" ht="14.4" customHeight="1" x14ac:dyDescent="0.3">
      <c r="A580" s="649" t="s">
        <v>595</v>
      </c>
      <c r="B580" s="650" t="s">
        <v>3038</v>
      </c>
      <c r="C580" s="651" t="s">
        <v>615</v>
      </c>
      <c r="D580" s="652" t="s">
        <v>3043</v>
      </c>
      <c r="E580" s="651" t="s">
        <v>6205</v>
      </c>
      <c r="F580" s="652" t="s">
        <v>6206</v>
      </c>
      <c r="G580" s="651" t="s">
        <v>5385</v>
      </c>
      <c r="H580" s="651" t="s">
        <v>5386</v>
      </c>
      <c r="I580" s="653">
        <v>34.501999999999995</v>
      </c>
      <c r="J580" s="653">
        <v>110</v>
      </c>
      <c r="K580" s="654">
        <v>3795.37</v>
      </c>
    </row>
    <row r="581" spans="1:11" ht="14.4" customHeight="1" x14ac:dyDescent="0.3">
      <c r="A581" s="649" t="s">
        <v>595</v>
      </c>
      <c r="B581" s="650" t="s">
        <v>3038</v>
      </c>
      <c r="C581" s="651" t="s">
        <v>615</v>
      </c>
      <c r="D581" s="652" t="s">
        <v>3043</v>
      </c>
      <c r="E581" s="651" t="s">
        <v>6205</v>
      </c>
      <c r="F581" s="652" t="s">
        <v>6206</v>
      </c>
      <c r="G581" s="651" t="s">
        <v>5387</v>
      </c>
      <c r="H581" s="651" t="s">
        <v>5388</v>
      </c>
      <c r="I581" s="653">
        <v>17.98</v>
      </c>
      <c r="J581" s="653">
        <v>200</v>
      </c>
      <c r="K581" s="654">
        <v>3596</v>
      </c>
    </row>
    <row r="582" spans="1:11" ht="14.4" customHeight="1" x14ac:dyDescent="0.3">
      <c r="A582" s="649" t="s">
        <v>595</v>
      </c>
      <c r="B582" s="650" t="s">
        <v>3038</v>
      </c>
      <c r="C582" s="651" t="s">
        <v>615</v>
      </c>
      <c r="D582" s="652" t="s">
        <v>3043</v>
      </c>
      <c r="E582" s="651" t="s">
        <v>6205</v>
      </c>
      <c r="F582" s="652" t="s">
        <v>6206</v>
      </c>
      <c r="G582" s="651" t="s">
        <v>5389</v>
      </c>
      <c r="H582" s="651" t="s">
        <v>5390</v>
      </c>
      <c r="I582" s="653">
        <v>17.98</v>
      </c>
      <c r="J582" s="653">
        <v>130</v>
      </c>
      <c r="K582" s="654">
        <v>2337.4</v>
      </c>
    </row>
    <row r="583" spans="1:11" ht="14.4" customHeight="1" x14ac:dyDescent="0.3">
      <c r="A583" s="649" t="s">
        <v>595</v>
      </c>
      <c r="B583" s="650" t="s">
        <v>3038</v>
      </c>
      <c r="C583" s="651" t="s">
        <v>615</v>
      </c>
      <c r="D583" s="652" t="s">
        <v>3043</v>
      </c>
      <c r="E583" s="651" t="s">
        <v>6205</v>
      </c>
      <c r="F583" s="652" t="s">
        <v>6206</v>
      </c>
      <c r="G583" s="651" t="s">
        <v>5887</v>
      </c>
      <c r="H583" s="651" t="s">
        <v>5888</v>
      </c>
      <c r="I583" s="653">
        <v>12.08</v>
      </c>
      <c r="J583" s="653">
        <v>10</v>
      </c>
      <c r="K583" s="654">
        <v>120.8</v>
      </c>
    </row>
    <row r="584" spans="1:11" ht="14.4" customHeight="1" x14ac:dyDescent="0.3">
      <c r="A584" s="649" t="s">
        <v>595</v>
      </c>
      <c r="B584" s="650" t="s">
        <v>3038</v>
      </c>
      <c r="C584" s="651" t="s">
        <v>615</v>
      </c>
      <c r="D584" s="652" t="s">
        <v>3043</v>
      </c>
      <c r="E584" s="651" t="s">
        <v>6205</v>
      </c>
      <c r="F584" s="652" t="s">
        <v>6206</v>
      </c>
      <c r="G584" s="651" t="s">
        <v>5889</v>
      </c>
      <c r="H584" s="651" t="s">
        <v>5890</v>
      </c>
      <c r="I584" s="653">
        <v>4.43</v>
      </c>
      <c r="J584" s="653">
        <v>60</v>
      </c>
      <c r="K584" s="654">
        <v>265.79999999999995</v>
      </c>
    </row>
    <row r="585" spans="1:11" ht="14.4" customHeight="1" x14ac:dyDescent="0.3">
      <c r="A585" s="649" t="s">
        <v>595</v>
      </c>
      <c r="B585" s="650" t="s">
        <v>3038</v>
      </c>
      <c r="C585" s="651" t="s">
        <v>615</v>
      </c>
      <c r="D585" s="652" t="s">
        <v>3043</v>
      </c>
      <c r="E585" s="651" t="s">
        <v>6205</v>
      </c>
      <c r="F585" s="652" t="s">
        <v>6206</v>
      </c>
      <c r="G585" s="651" t="s">
        <v>5391</v>
      </c>
      <c r="H585" s="651" t="s">
        <v>5392</v>
      </c>
      <c r="I585" s="653">
        <v>12.104285714285714</v>
      </c>
      <c r="J585" s="653">
        <v>150</v>
      </c>
      <c r="K585" s="654">
        <v>1815.6000000000001</v>
      </c>
    </row>
    <row r="586" spans="1:11" ht="14.4" customHeight="1" x14ac:dyDescent="0.3">
      <c r="A586" s="649" t="s">
        <v>595</v>
      </c>
      <c r="B586" s="650" t="s">
        <v>3038</v>
      </c>
      <c r="C586" s="651" t="s">
        <v>615</v>
      </c>
      <c r="D586" s="652" t="s">
        <v>3043</v>
      </c>
      <c r="E586" s="651" t="s">
        <v>6205</v>
      </c>
      <c r="F586" s="652" t="s">
        <v>6206</v>
      </c>
      <c r="G586" s="651" t="s">
        <v>5891</v>
      </c>
      <c r="H586" s="651" t="s">
        <v>5892</v>
      </c>
      <c r="I586" s="653">
        <v>179.79333333333332</v>
      </c>
      <c r="J586" s="653">
        <v>26</v>
      </c>
      <c r="K586" s="654">
        <v>4681.78</v>
      </c>
    </row>
    <row r="587" spans="1:11" ht="14.4" customHeight="1" x14ac:dyDescent="0.3">
      <c r="A587" s="649" t="s">
        <v>595</v>
      </c>
      <c r="B587" s="650" t="s">
        <v>3038</v>
      </c>
      <c r="C587" s="651" t="s">
        <v>615</v>
      </c>
      <c r="D587" s="652" t="s">
        <v>3043</v>
      </c>
      <c r="E587" s="651" t="s">
        <v>6205</v>
      </c>
      <c r="F587" s="652" t="s">
        <v>6206</v>
      </c>
      <c r="G587" s="651" t="s">
        <v>5393</v>
      </c>
      <c r="H587" s="651" t="s">
        <v>5394</v>
      </c>
      <c r="I587" s="653">
        <v>2.94</v>
      </c>
      <c r="J587" s="653">
        <v>100</v>
      </c>
      <c r="K587" s="654">
        <v>294</v>
      </c>
    </row>
    <row r="588" spans="1:11" ht="14.4" customHeight="1" x14ac:dyDescent="0.3">
      <c r="A588" s="649" t="s">
        <v>595</v>
      </c>
      <c r="B588" s="650" t="s">
        <v>3038</v>
      </c>
      <c r="C588" s="651" t="s">
        <v>615</v>
      </c>
      <c r="D588" s="652" t="s">
        <v>3043</v>
      </c>
      <c r="E588" s="651" t="s">
        <v>6205</v>
      </c>
      <c r="F588" s="652" t="s">
        <v>6206</v>
      </c>
      <c r="G588" s="651" t="s">
        <v>5395</v>
      </c>
      <c r="H588" s="651" t="s">
        <v>5396</v>
      </c>
      <c r="I588" s="653">
        <v>1.94</v>
      </c>
      <c r="J588" s="653">
        <v>100</v>
      </c>
      <c r="K588" s="654">
        <v>194</v>
      </c>
    </row>
    <row r="589" spans="1:11" ht="14.4" customHeight="1" x14ac:dyDescent="0.3">
      <c r="A589" s="649" t="s">
        <v>595</v>
      </c>
      <c r="B589" s="650" t="s">
        <v>3038</v>
      </c>
      <c r="C589" s="651" t="s">
        <v>615</v>
      </c>
      <c r="D589" s="652" t="s">
        <v>3043</v>
      </c>
      <c r="E589" s="651" t="s">
        <v>6205</v>
      </c>
      <c r="F589" s="652" t="s">
        <v>6206</v>
      </c>
      <c r="G589" s="651" t="s">
        <v>5395</v>
      </c>
      <c r="H589" s="651" t="s">
        <v>5397</v>
      </c>
      <c r="I589" s="653">
        <v>1.94</v>
      </c>
      <c r="J589" s="653">
        <v>100</v>
      </c>
      <c r="K589" s="654">
        <v>194</v>
      </c>
    </row>
    <row r="590" spans="1:11" ht="14.4" customHeight="1" x14ac:dyDescent="0.3">
      <c r="A590" s="649" t="s">
        <v>595</v>
      </c>
      <c r="B590" s="650" t="s">
        <v>3038</v>
      </c>
      <c r="C590" s="651" t="s">
        <v>615</v>
      </c>
      <c r="D590" s="652" t="s">
        <v>3043</v>
      </c>
      <c r="E590" s="651" t="s">
        <v>6205</v>
      </c>
      <c r="F590" s="652" t="s">
        <v>6206</v>
      </c>
      <c r="G590" s="651" t="s">
        <v>5400</v>
      </c>
      <c r="H590" s="651" t="s">
        <v>5401</v>
      </c>
      <c r="I590" s="653">
        <v>13.2</v>
      </c>
      <c r="J590" s="653">
        <v>20</v>
      </c>
      <c r="K590" s="654">
        <v>264</v>
      </c>
    </row>
    <row r="591" spans="1:11" ht="14.4" customHeight="1" x14ac:dyDescent="0.3">
      <c r="A591" s="649" t="s">
        <v>595</v>
      </c>
      <c r="B591" s="650" t="s">
        <v>3038</v>
      </c>
      <c r="C591" s="651" t="s">
        <v>615</v>
      </c>
      <c r="D591" s="652" t="s">
        <v>3043</v>
      </c>
      <c r="E591" s="651" t="s">
        <v>6205</v>
      </c>
      <c r="F591" s="652" t="s">
        <v>6206</v>
      </c>
      <c r="G591" s="651" t="s">
        <v>5893</v>
      </c>
      <c r="H591" s="651" t="s">
        <v>5894</v>
      </c>
      <c r="I591" s="653">
        <v>194.3</v>
      </c>
      <c r="J591" s="653">
        <v>5</v>
      </c>
      <c r="K591" s="654">
        <v>971.5</v>
      </c>
    </row>
    <row r="592" spans="1:11" ht="14.4" customHeight="1" x14ac:dyDescent="0.3">
      <c r="A592" s="649" t="s">
        <v>595</v>
      </c>
      <c r="B592" s="650" t="s">
        <v>3038</v>
      </c>
      <c r="C592" s="651" t="s">
        <v>615</v>
      </c>
      <c r="D592" s="652" t="s">
        <v>3043</v>
      </c>
      <c r="E592" s="651" t="s">
        <v>6205</v>
      </c>
      <c r="F592" s="652" t="s">
        <v>6206</v>
      </c>
      <c r="G592" s="651" t="s">
        <v>5893</v>
      </c>
      <c r="H592" s="651" t="s">
        <v>5895</v>
      </c>
      <c r="I592" s="653">
        <v>194.31</v>
      </c>
      <c r="J592" s="653">
        <v>15</v>
      </c>
      <c r="K592" s="654">
        <v>2914.6499999999996</v>
      </c>
    </row>
    <row r="593" spans="1:11" ht="14.4" customHeight="1" x14ac:dyDescent="0.3">
      <c r="A593" s="649" t="s">
        <v>595</v>
      </c>
      <c r="B593" s="650" t="s">
        <v>3038</v>
      </c>
      <c r="C593" s="651" t="s">
        <v>615</v>
      </c>
      <c r="D593" s="652" t="s">
        <v>3043</v>
      </c>
      <c r="E593" s="651" t="s">
        <v>6205</v>
      </c>
      <c r="F593" s="652" t="s">
        <v>6206</v>
      </c>
      <c r="G593" s="651" t="s">
        <v>5402</v>
      </c>
      <c r="H593" s="651" t="s">
        <v>5403</v>
      </c>
      <c r="I593" s="653">
        <v>13.2</v>
      </c>
      <c r="J593" s="653">
        <v>20</v>
      </c>
      <c r="K593" s="654">
        <v>264</v>
      </c>
    </row>
    <row r="594" spans="1:11" ht="14.4" customHeight="1" x14ac:dyDescent="0.3">
      <c r="A594" s="649" t="s">
        <v>595</v>
      </c>
      <c r="B594" s="650" t="s">
        <v>3038</v>
      </c>
      <c r="C594" s="651" t="s">
        <v>615</v>
      </c>
      <c r="D594" s="652" t="s">
        <v>3043</v>
      </c>
      <c r="E594" s="651" t="s">
        <v>6205</v>
      </c>
      <c r="F594" s="652" t="s">
        <v>6206</v>
      </c>
      <c r="G594" s="651" t="s">
        <v>5404</v>
      </c>
      <c r="H594" s="651" t="s">
        <v>5405</v>
      </c>
      <c r="I594" s="653">
        <v>1.555714285714286</v>
      </c>
      <c r="J594" s="653">
        <v>825</v>
      </c>
      <c r="K594" s="654">
        <v>1284</v>
      </c>
    </row>
    <row r="595" spans="1:11" ht="14.4" customHeight="1" x14ac:dyDescent="0.3">
      <c r="A595" s="649" t="s">
        <v>595</v>
      </c>
      <c r="B595" s="650" t="s">
        <v>3038</v>
      </c>
      <c r="C595" s="651" t="s">
        <v>615</v>
      </c>
      <c r="D595" s="652" t="s">
        <v>3043</v>
      </c>
      <c r="E595" s="651" t="s">
        <v>6205</v>
      </c>
      <c r="F595" s="652" t="s">
        <v>6206</v>
      </c>
      <c r="G595" s="651" t="s">
        <v>5406</v>
      </c>
      <c r="H595" s="651" t="s">
        <v>5407</v>
      </c>
      <c r="I595" s="653">
        <v>16.669999999999998</v>
      </c>
      <c r="J595" s="653">
        <v>50</v>
      </c>
      <c r="K595" s="654">
        <v>879.2</v>
      </c>
    </row>
    <row r="596" spans="1:11" ht="14.4" customHeight="1" x14ac:dyDescent="0.3">
      <c r="A596" s="649" t="s">
        <v>595</v>
      </c>
      <c r="B596" s="650" t="s">
        <v>3038</v>
      </c>
      <c r="C596" s="651" t="s">
        <v>615</v>
      </c>
      <c r="D596" s="652" t="s">
        <v>3043</v>
      </c>
      <c r="E596" s="651" t="s">
        <v>6205</v>
      </c>
      <c r="F596" s="652" t="s">
        <v>6206</v>
      </c>
      <c r="G596" s="651" t="s">
        <v>5408</v>
      </c>
      <c r="H596" s="651" t="s">
        <v>5409</v>
      </c>
      <c r="I596" s="653">
        <v>21.24</v>
      </c>
      <c r="J596" s="653">
        <v>30</v>
      </c>
      <c r="K596" s="654">
        <v>637.20000000000005</v>
      </c>
    </row>
    <row r="597" spans="1:11" ht="14.4" customHeight="1" x14ac:dyDescent="0.3">
      <c r="A597" s="649" t="s">
        <v>595</v>
      </c>
      <c r="B597" s="650" t="s">
        <v>3038</v>
      </c>
      <c r="C597" s="651" t="s">
        <v>615</v>
      </c>
      <c r="D597" s="652" t="s">
        <v>3043</v>
      </c>
      <c r="E597" s="651" t="s">
        <v>6205</v>
      </c>
      <c r="F597" s="652" t="s">
        <v>6206</v>
      </c>
      <c r="G597" s="651" t="s">
        <v>5410</v>
      </c>
      <c r="H597" s="651" t="s">
        <v>5411</v>
      </c>
      <c r="I597" s="653">
        <v>10.167142857142858</v>
      </c>
      <c r="J597" s="653">
        <v>350</v>
      </c>
      <c r="K597" s="654">
        <v>3558.5</v>
      </c>
    </row>
    <row r="598" spans="1:11" ht="14.4" customHeight="1" x14ac:dyDescent="0.3">
      <c r="A598" s="649" t="s">
        <v>595</v>
      </c>
      <c r="B598" s="650" t="s">
        <v>3038</v>
      </c>
      <c r="C598" s="651" t="s">
        <v>615</v>
      </c>
      <c r="D598" s="652" t="s">
        <v>3043</v>
      </c>
      <c r="E598" s="651" t="s">
        <v>6205</v>
      </c>
      <c r="F598" s="652" t="s">
        <v>6206</v>
      </c>
      <c r="G598" s="651" t="s">
        <v>5896</v>
      </c>
      <c r="H598" s="651" t="s">
        <v>5897</v>
      </c>
      <c r="I598" s="653">
        <v>13.2</v>
      </c>
      <c r="J598" s="653">
        <v>10</v>
      </c>
      <c r="K598" s="654">
        <v>132</v>
      </c>
    </row>
    <row r="599" spans="1:11" ht="14.4" customHeight="1" x14ac:dyDescent="0.3">
      <c r="A599" s="649" t="s">
        <v>595</v>
      </c>
      <c r="B599" s="650" t="s">
        <v>3038</v>
      </c>
      <c r="C599" s="651" t="s">
        <v>615</v>
      </c>
      <c r="D599" s="652" t="s">
        <v>3043</v>
      </c>
      <c r="E599" s="651" t="s">
        <v>6205</v>
      </c>
      <c r="F599" s="652" t="s">
        <v>6206</v>
      </c>
      <c r="G599" s="651" t="s">
        <v>5414</v>
      </c>
      <c r="H599" s="651" t="s">
        <v>5415</v>
      </c>
      <c r="I599" s="653">
        <v>6.66</v>
      </c>
      <c r="J599" s="653">
        <v>10</v>
      </c>
      <c r="K599" s="654">
        <v>66.599999999999994</v>
      </c>
    </row>
    <row r="600" spans="1:11" ht="14.4" customHeight="1" x14ac:dyDescent="0.3">
      <c r="A600" s="649" t="s">
        <v>595</v>
      </c>
      <c r="B600" s="650" t="s">
        <v>3038</v>
      </c>
      <c r="C600" s="651" t="s">
        <v>615</v>
      </c>
      <c r="D600" s="652" t="s">
        <v>3043</v>
      </c>
      <c r="E600" s="651" t="s">
        <v>6205</v>
      </c>
      <c r="F600" s="652" t="s">
        <v>6206</v>
      </c>
      <c r="G600" s="651" t="s">
        <v>5613</v>
      </c>
      <c r="H600" s="651" t="s">
        <v>5614</v>
      </c>
      <c r="I600" s="653">
        <v>0.46999999999999992</v>
      </c>
      <c r="J600" s="653">
        <v>2200</v>
      </c>
      <c r="K600" s="654">
        <v>1034</v>
      </c>
    </row>
    <row r="601" spans="1:11" ht="14.4" customHeight="1" x14ac:dyDescent="0.3">
      <c r="A601" s="649" t="s">
        <v>595</v>
      </c>
      <c r="B601" s="650" t="s">
        <v>3038</v>
      </c>
      <c r="C601" s="651" t="s">
        <v>615</v>
      </c>
      <c r="D601" s="652" t="s">
        <v>3043</v>
      </c>
      <c r="E601" s="651" t="s">
        <v>6205</v>
      </c>
      <c r="F601" s="652" t="s">
        <v>6206</v>
      </c>
      <c r="G601" s="651" t="s">
        <v>5420</v>
      </c>
      <c r="H601" s="651" t="s">
        <v>5421</v>
      </c>
      <c r="I601" s="653">
        <v>4.03</v>
      </c>
      <c r="J601" s="653">
        <v>2900</v>
      </c>
      <c r="K601" s="654">
        <v>11687</v>
      </c>
    </row>
    <row r="602" spans="1:11" ht="14.4" customHeight="1" x14ac:dyDescent="0.3">
      <c r="A602" s="649" t="s">
        <v>595</v>
      </c>
      <c r="B602" s="650" t="s">
        <v>3038</v>
      </c>
      <c r="C602" s="651" t="s">
        <v>615</v>
      </c>
      <c r="D602" s="652" t="s">
        <v>3043</v>
      </c>
      <c r="E602" s="651" t="s">
        <v>6205</v>
      </c>
      <c r="F602" s="652" t="s">
        <v>6206</v>
      </c>
      <c r="G602" s="651" t="s">
        <v>5794</v>
      </c>
      <c r="H602" s="651" t="s">
        <v>5795</v>
      </c>
      <c r="I602" s="653">
        <v>2.6025</v>
      </c>
      <c r="J602" s="653">
        <v>1000</v>
      </c>
      <c r="K602" s="654">
        <v>2602</v>
      </c>
    </row>
    <row r="603" spans="1:11" ht="14.4" customHeight="1" x14ac:dyDescent="0.3">
      <c r="A603" s="649" t="s">
        <v>595</v>
      </c>
      <c r="B603" s="650" t="s">
        <v>3038</v>
      </c>
      <c r="C603" s="651" t="s">
        <v>615</v>
      </c>
      <c r="D603" s="652" t="s">
        <v>3043</v>
      </c>
      <c r="E603" s="651" t="s">
        <v>6205</v>
      </c>
      <c r="F603" s="652" t="s">
        <v>6206</v>
      </c>
      <c r="G603" s="651" t="s">
        <v>5898</v>
      </c>
      <c r="H603" s="651" t="s">
        <v>5899</v>
      </c>
      <c r="I603" s="653">
        <v>2.6</v>
      </c>
      <c r="J603" s="653">
        <v>800</v>
      </c>
      <c r="K603" s="654">
        <v>2080</v>
      </c>
    </row>
    <row r="604" spans="1:11" ht="14.4" customHeight="1" x14ac:dyDescent="0.3">
      <c r="A604" s="649" t="s">
        <v>595</v>
      </c>
      <c r="B604" s="650" t="s">
        <v>3038</v>
      </c>
      <c r="C604" s="651" t="s">
        <v>615</v>
      </c>
      <c r="D604" s="652" t="s">
        <v>3043</v>
      </c>
      <c r="E604" s="651" t="s">
        <v>6205</v>
      </c>
      <c r="F604" s="652" t="s">
        <v>6206</v>
      </c>
      <c r="G604" s="651" t="s">
        <v>5615</v>
      </c>
      <c r="H604" s="651" t="s">
        <v>5617</v>
      </c>
      <c r="I604" s="653">
        <v>2.91</v>
      </c>
      <c r="J604" s="653">
        <v>50</v>
      </c>
      <c r="K604" s="654">
        <v>145.5</v>
      </c>
    </row>
    <row r="605" spans="1:11" ht="14.4" customHeight="1" x14ac:dyDescent="0.3">
      <c r="A605" s="649" t="s">
        <v>595</v>
      </c>
      <c r="B605" s="650" t="s">
        <v>3038</v>
      </c>
      <c r="C605" s="651" t="s">
        <v>615</v>
      </c>
      <c r="D605" s="652" t="s">
        <v>3043</v>
      </c>
      <c r="E605" s="651" t="s">
        <v>6205</v>
      </c>
      <c r="F605" s="652" t="s">
        <v>6206</v>
      </c>
      <c r="G605" s="651" t="s">
        <v>5900</v>
      </c>
      <c r="H605" s="651" t="s">
        <v>5901</v>
      </c>
      <c r="I605" s="653">
        <v>15.39</v>
      </c>
      <c r="J605" s="653">
        <v>50</v>
      </c>
      <c r="K605" s="654">
        <v>769.5</v>
      </c>
    </row>
    <row r="606" spans="1:11" ht="14.4" customHeight="1" x14ac:dyDescent="0.3">
      <c r="A606" s="649" t="s">
        <v>595</v>
      </c>
      <c r="B606" s="650" t="s">
        <v>3038</v>
      </c>
      <c r="C606" s="651" t="s">
        <v>615</v>
      </c>
      <c r="D606" s="652" t="s">
        <v>3043</v>
      </c>
      <c r="E606" s="651" t="s">
        <v>6205</v>
      </c>
      <c r="F606" s="652" t="s">
        <v>6206</v>
      </c>
      <c r="G606" s="651" t="s">
        <v>5422</v>
      </c>
      <c r="H606" s="651" t="s">
        <v>5423</v>
      </c>
      <c r="I606" s="653">
        <v>11.979999999999999</v>
      </c>
      <c r="J606" s="653">
        <v>450</v>
      </c>
      <c r="K606" s="654">
        <v>5390.85</v>
      </c>
    </row>
    <row r="607" spans="1:11" ht="14.4" customHeight="1" x14ac:dyDescent="0.3">
      <c r="A607" s="649" t="s">
        <v>595</v>
      </c>
      <c r="B607" s="650" t="s">
        <v>3038</v>
      </c>
      <c r="C607" s="651" t="s">
        <v>615</v>
      </c>
      <c r="D607" s="652" t="s">
        <v>3043</v>
      </c>
      <c r="E607" s="651" t="s">
        <v>6205</v>
      </c>
      <c r="F607" s="652" t="s">
        <v>6206</v>
      </c>
      <c r="G607" s="651" t="s">
        <v>5902</v>
      </c>
      <c r="H607" s="651" t="s">
        <v>5903</v>
      </c>
      <c r="I607" s="653">
        <v>170.25</v>
      </c>
      <c r="J607" s="653">
        <v>1</v>
      </c>
      <c r="K607" s="654">
        <v>170.25</v>
      </c>
    </row>
    <row r="608" spans="1:11" ht="14.4" customHeight="1" x14ac:dyDescent="0.3">
      <c r="A608" s="649" t="s">
        <v>595</v>
      </c>
      <c r="B608" s="650" t="s">
        <v>3038</v>
      </c>
      <c r="C608" s="651" t="s">
        <v>615</v>
      </c>
      <c r="D608" s="652" t="s">
        <v>3043</v>
      </c>
      <c r="E608" s="651" t="s">
        <v>6205</v>
      </c>
      <c r="F608" s="652" t="s">
        <v>6206</v>
      </c>
      <c r="G608" s="651" t="s">
        <v>5424</v>
      </c>
      <c r="H608" s="651" t="s">
        <v>5425</v>
      </c>
      <c r="I608" s="653">
        <v>62.919999999999995</v>
      </c>
      <c r="J608" s="653">
        <v>150</v>
      </c>
      <c r="K608" s="654">
        <v>9438</v>
      </c>
    </row>
    <row r="609" spans="1:11" ht="14.4" customHeight="1" x14ac:dyDescent="0.3">
      <c r="A609" s="649" t="s">
        <v>595</v>
      </c>
      <c r="B609" s="650" t="s">
        <v>3038</v>
      </c>
      <c r="C609" s="651" t="s">
        <v>615</v>
      </c>
      <c r="D609" s="652" t="s">
        <v>3043</v>
      </c>
      <c r="E609" s="651" t="s">
        <v>6205</v>
      </c>
      <c r="F609" s="652" t="s">
        <v>6206</v>
      </c>
      <c r="G609" s="651" t="s">
        <v>5904</v>
      </c>
      <c r="H609" s="651" t="s">
        <v>5905</v>
      </c>
      <c r="I609" s="653">
        <v>168.19</v>
      </c>
      <c r="J609" s="653">
        <v>10</v>
      </c>
      <c r="K609" s="654">
        <v>1681.9</v>
      </c>
    </row>
    <row r="610" spans="1:11" ht="14.4" customHeight="1" x14ac:dyDescent="0.3">
      <c r="A610" s="649" t="s">
        <v>595</v>
      </c>
      <c r="B610" s="650" t="s">
        <v>3038</v>
      </c>
      <c r="C610" s="651" t="s">
        <v>615</v>
      </c>
      <c r="D610" s="652" t="s">
        <v>3043</v>
      </c>
      <c r="E610" s="651" t="s">
        <v>6205</v>
      </c>
      <c r="F610" s="652" t="s">
        <v>6206</v>
      </c>
      <c r="G610" s="651" t="s">
        <v>5906</v>
      </c>
      <c r="H610" s="651" t="s">
        <v>5907</v>
      </c>
      <c r="I610" s="653">
        <v>484.03</v>
      </c>
      <c r="J610" s="653">
        <v>10</v>
      </c>
      <c r="K610" s="654">
        <v>4840.3099999999995</v>
      </c>
    </row>
    <row r="611" spans="1:11" ht="14.4" customHeight="1" x14ac:dyDescent="0.3">
      <c r="A611" s="649" t="s">
        <v>595</v>
      </c>
      <c r="B611" s="650" t="s">
        <v>3038</v>
      </c>
      <c r="C611" s="651" t="s">
        <v>615</v>
      </c>
      <c r="D611" s="652" t="s">
        <v>3043</v>
      </c>
      <c r="E611" s="651" t="s">
        <v>6205</v>
      </c>
      <c r="F611" s="652" t="s">
        <v>6206</v>
      </c>
      <c r="G611" s="651" t="s">
        <v>5908</v>
      </c>
      <c r="H611" s="651" t="s">
        <v>5909</v>
      </c>
      <c r="I611" s="653">
        <v>1672.22</v>
      </c>
      <c r="J611" s="653">
        <v>1</v>
      </c>
      <c r="K611" s="654">
        <v>1672.22</v>
      </c>
    </row>
    <row r="612" spans="1:11" ht="14.4" customHeight="1" x14ac:dyDescent="0.3">
      <c r="A612" s="649" t="s">
        <v>595</v>
      </c>
      <c r="B612" s="650" t="s">
        <v>3038</v>
      </c>
      <c r="C612" s="651" t="s">
        <v>615</v>
      </c>
      <c r="D612" s="652" t="s">
        <v>3043</v>
      </c>
      <c r="E612" s="651" t="s">
        <v>6205</v>
      </c>
      <c r="F612" s="652" t="s">
        <v>6206</v>
      </c>
      <c r="G612" s="651" t="s">
        <v>5429</v>
      </c>
      <c r="H612" s="651" t="s">
        <v>5430</v>
      </c>
      <c r="I612" s="653">
        <v>363</v>
      </c>
      <c r="J612" s="653">
        <v>1</v>
      </c>
      <c r="K612" s="654">
        <v>363</v>
      </c>
    </row>
    <row r="613" spans="1:11" ht="14.4" customHeight="1" x14ac:dyDescent="0.3">
      <c r="A613" s="649" t="s">
        <v>595</v>
      </c>
      <c r="B613" s="650" t="s">
        <v>3038</v>
      </c>
      <c r="C613" s="651" t="s">
        <v>615</v>
      </c>
      <c r="D613" s="652" t="s">
        <v>3043</v>
      </c>
      <c r="E613" s="651" t="s">
        <v>6205</v>
      </c>
      <c r="F613" s="652" t="s">
        <v>6206</v>
      </c>
      <c r="G613" s="651" t="s">
        <v>5910</v>
      </c>
      <c r="H613" s="651" t="s">
        <v>5911</v>
      </c>
      <c r="I613" s="653">
        <v>36</v>
      </c>
      <c r="J613" s="653">
        <v>50</v>
      </c>
      <c r="K613" s="654">
        <v>1799.75</v>
      </c>
    </row>
    <row r="614" spans="1:11" ht="14.4" customHeight="1" x14ac:dyDescent="0.3">
      <c r="A614" s="649" t="s">
        <v>595</v>
      </c>
      <c r="B614" s="650" t="s">
        <v>3038</v>
      </c>
      <c r="C614" s="651" t="s">
        <v>615</v>
      </c>
      <c r="D614" s="652" t="s">
        <v>3043</v>
      </c>
      <c r="E614" s="651" t="s">
        <v>6205</v>
      </c>
      <c r="F614" s="652" t="s">
        <v>6206</v>
      </c>
      <c r="G614" s="651" t="s">
        <v>5912</v>
      </c>
      <c r="H614" s="651" t="s">
        <v>5913</v>
      </c>
      <c r="I614" s="653">
        <v>1109.27</v>
      </c>
      <c r="J614" s="653">
        <v>4</v>
      </c>
      <c r="K614" s="654">
        <v>4437.08</v>
      </c>
    </row>
    <row r="615" spans="1:11" ht="14.4" customHeight="1" x14ac:dyDescent="0.3">
      <c r="A615" s="649" t="s">
        <v>595</v>
      </c>
      <c r="B615" s="650" t="s">
        <v>3038</v>
      </c>
      <c r="C615" s="651" t="s">
        <v>615</v>
      </c>
      <c r="D615" s="652" t="s">
        <v>3043</v>
      </c>
      <c r="E615" s="651" t="s">
        <v>6205</v>
      </c>
      <c r="F615" s="652" t="s">
        <v>6206</v>
      </c>
      <c r="G615" s="651" t="s">
        <v>5914</v>
      </c>
      <c r="H615" s="651" t="s">
        <v>5915</v>
      </c>
      <c r="I615" s="653">
        <v>229.9</v>
      </c>
      <c r="J615" s="653">
        <v>20</v>
      </c>
      <c r="K615" s="654">
        <v>4598</v>
      </c>
    </row>
    <row r="616" spans="1:11" ht="14.4" customHeight="1" x14ac:dyDescent="0.3">
      <c r="A616" s="649" t="s">
        <v>595</v>
      </c>
      <c r="B616" s="650" t="s">
        <v>3038</v>
      </c>
      <c r="C616" s="651" t="s">
        <v>615</v>
      </c>
      <c r="D616" s="652" t="s">
        <v>3043</v>
      </c>
      <c r="E616" s="651" t="s">
        <v>6205</v>
      </c>
      <c r="F616" s="652" t="s">
        <v>6206</v>
      </c>
      <c r="G616" s="651" t="s">
        <v>5916</v>
      </c>
      <c r="H616" s="651" t="s">
        <v>5917</v>
      </c>
      <c r="I616" s="653">
        <v>618.08000000000004</v>
      </c>
      <c r="J616" s="653">
        <v>1</v>
      </c>
      <c r="K616" s="654">
        <v>618.08000000000004</v>
      </c>
    </row>
    <row r="617" spans="1:11" ht="14.4" customHeight="1" x14ac:dyDescent="0.3">
      <c r="A617" s="649" t="s">
        <v>595</v>
      </c>
      <c r="B617" s="650" t="s">
        <v>3038</v>
      </c>
      <c r="C617" s="651" t="s">
        <v>615</v>
      </c>
      <c r="D617" s="652" t="s">
        <v>3043</v>
      </c>
      <c r="E617" s="651" t="s">
        <v>6205</v>
      </c>
      <c r="F617" s="652" t="s">
        <v>6206</v>
      </c>
      <c r="G617" s="651" t="s">
        <v>5918</v>
      </c>
      <c r="H617" s="651" t="s">
        <v>5919</v>
      </c>
      <c r="I617" s="653">
        <v>60.54</v>
      </c>
      <c r="J617" s="653">
        <v>75</v>
      </c>
      <c r="K617" s="654">
        <v>4540.3</v>
      </c>
    </row>
    <row r="618" spans="1:11" ht="14.4" customHeight="1" x14ac:dyDescent="0.3">
      <c r="A618" s="649" t="s">
        <v>595</v>
      </c>
      <c r="B618" s="650" t="s">
        <v>3038</v>
      </c>
      <c r="C618" s="651" t="s">
        <v>615</v>
      </c>
      <c r="D618" s="652" t="s">
        <v>3043</v>
      </c>
      <c r="E618" s="651" t="s">
        <v>6205</v>
      </c>
      <c r="F618" s="652" t="s">
        <v>6206</v>
      </c>
      <c r="G618" s="651" t="s">
        <v>5920</v>
      </c>
      <c r="H618" s="651" t="s">
        <v>5921</v>
      </c>
      <c r="I618" s="653">
        <v>168.19</v>
      </c>
      <c r="J618" s="653">
        <v>10</v>
      </c>
      <c r="K618" s="654">
        <v>1681.9</v>
      </c>
    </row>
    <row r="619" spans="1:11" ht="14.4" customHeight="1" x14ac:dyDescent="0.3">
      <c r="A619" s="649" t="s">
        <v>595</v>
      </c>
      <c r="B619" s="650" t="s">
        <v>3038</v>
      </c>
      <c r="C619" s="651" t="s">
        <v>615</v>
      </c>
      <c r="D619" s="652" t="s">
        <v>3043</v>
      </c>
      <c r="E619" s="651" t="s">
        <v>6205</v>
      </c>
      <c r="F619" s="652" t="s">
        <v>6206</v>
      </c>
      <c r="G619" s="651" t="s">
        <v>5435</v>
      </c>
      <c r="H619" s="651" t="s">
        <v>5436</v>
      </c>
      <c r="I619" s="653">
        <v>9.5966666666666658</v>
      </c>
      <c r="J619" s="653">
        <v>600</v>
      </c>
      <c r="K619" s="654">
        <v>5758</v>
      </c>
    </row>
    <row r="620" spans="1:11" ht="14.4" customHeight="1" x14ac:dyDescent="0.3">
      <c r="A620" s="649" t="s">
        <v>595</v>
      </c>
      <c r="B620" s="650" t="s">
        <v>3038</v>
      </c>
      <c r="C620" s="651" t="s">
        <v>615</v>
      </c>
      <c r="D620" s="652" t="s">
        <v>3043</v>
      </c>
      <c r="E620" s="651" t="s">
        <v>6205</v>
      </c>
      <c r="F620" s="652" t="s">
        <v>6206</v>
      </c>
      <c r="G620" s="651" t="s">
        <v>5437</v>
      </c>
      <c r="H620" s="651" t="s">
        <v>5438</v>
      </c>
      <c r="I620" s="653">
        <v>24.2</v>
      </c>
      <c r="J620" s="653">
        <v>20</v>
      </c>
      <c r="K620" s="654">
        <v>484</v>
      </c>
    </row>
    <row r="621" spans="1:11" ht="14.4" customHeight="1" x14ac:dyDescent="0.3">
      <c r="A621" s="649" t="s">
        <v>595</v>
      </c>
      <c r="B621" s="650" t="s">
        <v>3038</v>
      </c>
      <c r="C621" s="651" t="s">
        <v>615</v>
      </c>
      <c r="D621" s="652" t="s">
        <v>3043</v>
      </c>
      <c r="E621" s="651" t="s">
        <v>6205</v>
      </c>
      <c r="F621" s="652" t="s">
        <v>6206</v>
      </c>
      <c r="G621" s="651" t="s">
        <v>5439</v>
      </c>
      <c r="H621" s="651" t="s">
        <v>5440</v>
      </c>
      <c r="I621" s="653">
        <v>9.2000000000000011</v>
      </c>
      <c r="J621" s="653">
        <v>2100</v>
      </c>
      <c r="K621" s="654">
        <v>19320</v>
      </c>
    </row>
    <row r="622" spans="1:11" ht="14.4" customHeight="1" x14ac:dyDescent="0.3">
      <c r="A622" s="649" t="s">
        <v>595</v>
      </c>
      <c r="B622" s="650" t="s">
        <v>3038</v>
      </c>
      <c r="C622" s="651" t="s">
        <v>615</v>
      </c>
      <c r="D622" s="652" t="s">
        <v>3043</v>
      </c>
      <c r="E622" s="651" t="s">
        <v>6205</v>
      </c>
      <c r="F622" s="652" t="s">
        <v>6206</v>
      </c>
      <c r="G622" s="651" t="s">
        <v>5922</v>
      </c>
      <c r="H622" s="651" t="s">
        <v>5923</v>
      </c>
      <c r="I622" s="653">
        <v>172.5</v>
      </c>
      <c r="J622" s="653">
        <v>1</v>
      </c>
      <c r="K622" s="654">
        <v>172.5</v>
      </c>
    </row>
    <row r="623" spans="1:11" ht="14.4" customHeight="1" x14ac:dyDescent="0.3">
      <c r="A623" s="649" t="s">
        <v>595</v>
      </c>
      <c r="B623" s="650" t="s">
        <v>3038</v>
      </c>
      <c r="C623" s="651" t="s">
        <v>615</v>
      </c>
      <c r="D623" s="652" t="s">
        <v>3043</v>
      </c>
      <c r="E623" s="651" t="s">
        <v>6205</v>
      </c>
      <c r="F623" s="652" t="s">
        <v>6206</v>
      </c>
      <c r="G623" s="651" t="s">
        <v>5441</v>
      </c>
      <c r="H623" s="651" t="s">
        <v>5442</v>
      </c>
      <c r="I623" s="653">
        <v>9.68</v>
      </c>
      <c r="J623" s="653">
        <v>500</v>
      </c>
      <c r="K623" s="654">
        <v>4840</v>
      </c>
    </row>
    <row r="624" spans="1:11" ht="14.4" customHeight="1" x14ac:dyDescent="0.3">
      <c r="A624" s="649" t="s">
        <v>595</v>
      </c>
      <c r="B624" s="650" t="s">
        <v>3038</v>
      </c>
      <c r="C624" s="651" t="s">
        <v>615</v>
      </c>
      <c r="D624" s="652" t="s">
        <v>3043</v>
      </c>
      <c r="E624" s="651" t="s">
        <v>6205</v>
      </c>
      <c r="F624" s="652" t="s">
        <v>6206</v>
      </c>
      <c r="G624" s="651" t="s">
        <v>5924</v>
      </c>
      <c r="H624" s="651" t="s">
        <v>5925</v>
      </c>
      <c r="I624" s="653">
        <v>217.8</v>
      </c>
      <c r="J624" s="653">
        <v>6</v>
      </c>
      <c r="K624" s="654">
        <v>1306.8</v>
      </c>
    </row>
    <row r="625" spans="1:11" ht="14.4" customHeight="1" x14ac:dyDescent="0.3">
      <c r="A625" s="649" t="s">
        <v>595</v>
      </c>
      <c r="B625" s="650" t="s">
        <v>3038</v>
      </c>
      <c r="C625" s="651" t="s">
        <v>615</v>
      </c>
      <c r="D625" s="652" t="s">
        <v>3043</v>
      </c>
      <c r="E625" s="651" t="s">
        <v>6205</v>
      </c>
      <c r="F625" s="652" t="s">
        <v>6206</v>
      </c>
      <c r="G625" s="651" t="s">
        <v>5630</v>
      </c>
      <c r="H625" s="651" t="s">
        <v>5631</v>
      </c>
      <c r="I625" s="653">
        <v>12.1</v>
      </c>
      <c r="J625" s="653">
        <v>20</v>
      </c>
      <c r="K625" s="654">
        <v>242</v>
      </c>
    </row>
    <row r="626" spans="1:11" ht="14.4" customHeight="1" x14ac:dyDescent="0.3">
      <c r="A626" s="649" t="s">
        <v>595</v>
      </c>
      <c r="B626" s="650" t="s">
        <v>3038</v>
      </c>
      <c r="C626" s="651" t="s">
        <v>615</v>
      </c>
      <c r="D626" s="652" t="s">
        <v>3043</v>
      </c>
      <c r="E626" s="651" t="s">
        <v>6205</v>
      </c>
      <c r="F626" s="652" t="s">
        <v>6206</v>
      </c>
      <c r="G626" s="651" t="s">
        <v>5926</v>
      </c>
      <c r="H626" s="651" t="s">
        <v>5927</v>
      </c>
      <c r="I626" s="653">
        <v>300.59333333333331</v>
      </c>
      <c r="J626" s="653">
        <v>30</v>
      </c>
      <c r="K626" s="654">
        <v>9017.77</v>
      </c>
    </row>
    <row r="627" spans="1:11" ht="14.4" customHeight="1" x14ac:dyDescent="0.3">
      <c r="A627" s="649" t="s">
        <v>595</v>
      </c>
      <c r="B627" s="650" t="s">
        <v>3038</v>
      </c>
      <c r="C627" s="651" t="s">
        <v>615</v>
      </c>
      <c r="D627" s="652" t="s">
        <v>3043</v>
      </c>
      <c r="E627" s="651" t="s">
        <v>6205</v>
      </c>
      <c r="F627" s="652" t="s">
        <v>6206</v>
      </c>
      <c r="G627" s="651" t="s">
        <v>5928</v>
      </c>
      <c r="H627" s="651" t="s">
        <v>5929</v>
      </c>
      <c r="I627" s="653">
        <v>302.5</v>
      </c>
      <c r="J627" s="653">
        <v>2</v>
      </c>
      <c r="K627" s="654">
        <v>605</v>
      </c>
    </row>
    <row r="628" spans="1:11" ht="14.4" customHeight="1" x14ac:dyDescent="0.3">
      <c r="A628" s="649" t="s">
        <v>595</v>
      </c>
      <c r="B628" s="650" t="s">
        <v>3038</v>
      </c>
      <c r="C628" s="651" t="s">
        <v>615</v>
      </c>
      <c r="D628" s="652" t="s">
        <v>3043</v>
      </c>
      <c r="E628" s="651" t="s">
        <v>6205</v>
      </c>
      <c r="F628" s="652" t="s">
        <v>6206</v>
      </c>
      <c r="G628" s="651" t="s">
        <v>5930</v>
      </c>
      <c r="H628" s="651" t="s">
        <v>5931</v>
      </c>
      <c r="I628" s="653">
        <v>312.08</v>
      </c>
      <c r="J628" s="653">
        <v>9</v>
      </c>
      <c r="K628" s="654">
        <v>2751.24</v>
      </c>
    </row>
    <row r="629" spans="1:11" ht="14.4" customHeight="1" x14ac:dyDescent="0.3">
      <c r="A629" s="649" t="s">
        <v>595</v>
      </c>
      <c r="B629" s="650" t="s">
        <v>3038</v>
      </c>
      <c r="C629" s="651" t="s">
        <v>615</v>
      </c>
      <c r="D629" s="652" t="s">
        <v>3043</v>
      </c>
      <c r="E629" s="651" t="s">
        <v>6205</v>
      </c>
      <c r="F629" s="652" t="s">
        <v>6206</v>
      </c>
      <c r="G629" s="651" t="s">
        <v>5636</v>
      </c>
      <c r="H629" s="651" t="s">
        <v>5637</v>
      </c>
      <c r="I629" s="653">
        <v>75.459999999999994</v>
      </c>
      <c r="J629" s="653">
        <v>30</v>
      </c>
      <c r="K629" s="654">
        <v>2263.94</v>
      </c>
    </row>
    <row r="630" spans="1:11" ht="14.4" customHeight="1" x14ac:dyDescent="0.3">
      <c r="A630" s="649" t="s">
        <v>595</v>
      </c>
      <c r="B630" s="650" t="s">
        <v>3038</v>
      </c>
      <c r="C630" s="651" t="s">
        <v>615</v>
      </c>
      <c r="D630" s="652" t="s">
        <v>3043</v>
      </c>
      <c r="E630" s="651" t="s">
        <v>6205</v>
      </c>
      <c r="F630" s="652" t="s">
        <v>6206</v>
      </c>
      <c r="G630" s="651" t="s">
        <v>5932</v>
      </c>
      <c r="H630" s="651" t="s">
        <v>5933</v>
      </c>
      <c r="I630" s="653">
        <v>2.81</v>
      </c>
      <c r="J630" s="653">
        <v>50</v>
      </c>
      <c r="K630" s="654">
        <v>140.5</v>
      </c>
    </row>
    <row r="631" spans="1:11" ht="14.4" customHeight="1" x14ac:dyDescent="0.3">
      <c r="A631" s="649" t="s">
        <v>595</v>
      </c>
      <c r="B631" s="650" t="s">
        <v>3038</v>
      </c>
      <c r="C631" s="651" t="s">
        <v>615</v>
      </c>
      <c r="D631" s="652" t="s">
        <v>3043</v>
      </c>
      <c r="E631" s="651" t="s">
        <v>6205</v>
      </c>
      <c r="F631" s="652" t="s">
        <v>6206</v>
      </c>
      <c r="G631" s="651" t="s">
        <v>5934</v>
      </c>
      <c r="H631" s="651" t="s">
        <v>5935</v>
      </c>
      <c r="I631" s="653">
        <v>21.405000000000001</v>
      </c>
      <c r="J631" s="653">
        <v>4</v>
      </c>
      <c r="K631" s="654">
        <v>85.62</v>
      </c>
    </row>
    <row r="632" spans="1:11" ht="14.4" customHeight="1" x14ac:dyDescent="0.3">
      <c r="A632" s="649" t="s">
        <v>595</v>
      </c>
      <c r="B632" s="650" t="s">
        <v>3038</v>
      </c>
      <c r="C632" s="651" t="s">
        <v>615</v>
      </c>
      <c r="D632" s="652" t="s">
        <v>3043</v>
      </c>
      <c r="E632" s="651" t="s">
        <v>6205</v>
      </c>
      <c r="F632" s="652" t="s">
        <v>6206</v>
      </c>
      <c r="G632" s="651" t="s">
        <v>5735</v>
      </c>
      <c r="H632" s="651" t="s">
        <v>5736</v>
      </c>
      <c r="I632" s="653">
        <v>6184.1</v>
      </c>
      <c r="J632" s="653">
        <v>1</v>
      </c>
      <c r="K632" s="654">
        <v>6184.1</v>
      </c>
    </row>
    <row r="633" spans="1:11" ht="14.4" customHeight="1" x14ac:dyDescent="0.3">
      <c r="A633" s="649" t="s">
        <v>595</v>
      </c>
      <c r="B633" s="650" t="s">
        <v>3038</v>
      </c>
      <c r="C633" s="651" t="s">
        <v>615</v>
      </c>
      <c r="D633" s="652" t="s">
        <v>3043</v>
      </c>
      <c r="E633" s="651" t="s">
        <v>6205</v>
      </c>
      <c r="F633" s="652" t="s">
        <v>6206</v>
      </c>
      <c r="G633" s="651" t="s">
        <v>5936</v>
      </c>
      <c r="H633" s="651" t="s">
        <v>5937</v>
      </c>
      <c r="I633" s="653">
        <v>324.82499999999999</v>
      </c>
      <c r="J633" s="653">
        <v>16</v>
      </c>
      <c r="K633" s="654">
        <v>5195.47</v>
      </c>
    </row>
    <row r="634" spans="1:11" ht="14.4" customHeight="1" x14ac:dyDescent="0.3">
      <c r="A634" s="649" t="s">
        <v>595</v>
      </c>
      <c r="B634" s="650" t="s">
        <v>3038</v>
      </c>
      <c r="C634" s="651" t="s">
        <v>615</v>
      </c>
      <c r="D634" s="652" t="s">
        <v>3043</v>
      </c>
      <c r="E634" s="651" t="s">
        <v>6205</v>
      </c>
      <c r="F634" s="652" t="s">
        <v>6206</v>
      </c>
      <c r="G634" s="651" t="s">
        <v>5640</v>
      </c>
      <c r="H634" s="651" t="s">
        <v>5641</v>
      </c>
      <c r="I634" s="653">
        <v>58.27</v>
      </c>
      <c r="J634" s="653">
        <v>40</v>
      </c>
      <c r="K634" s="654">
        <v>2330.8000000000002</v>
      </c>
    </row>
    <row r="635" spans="1:11" ht="14.4" customHeight="1" x14ac:dyDescent="0.3">
      <c r="A635" s="649" t="s">
        <v>595</v>
      </c>
      <c r="B635" s="650" t="s">
        <v>3038</v>
      </c>
      <c r="C635" s="651" t="s">
        <v>615</v>
      </c>
      <c r="D635" s="652" t="s">
        <v>3043</v>
      </c>
      <c r="E635" s="651" t="s">
        <v>6205</v>
      </c>
      <c r="F635" s="652" t="s">
        <v>6206</v>
      </c>
      <c r="G635" s="651" t="s">
        <v>5938</v>
      </c>
      <c r="H635" s="651" t="s">
        <v>5939</v>
      </c>
      <c r="I635" s="653">
        <v>147.78</v>
      </c>
      <c r="J635" s="653">
        <v>20</v>
      </c>
      <c r="K635" s="654">
        <v>2955.65</v>
      </c>
    </row>
    <row r="636" spans="1:11" ht="14.4" customHeight="1" x14ac:dyDescent="0.3">
      <c r="A636" s="649" t="s">
        <v>595</v>
      </c>
      <c r="B636" s="650" t="s">
        <v>3038</v>
      </c>
      <c r="C636" s="651" t="s">
        <v>615</v>
      </c>
      <c r="D636" s="652" t="s">
        <v>3043</v>
      </c>
      <c r="E636" s="651" t="s">
        <v>6205</v>
      </c>
      <c r="F636" s="652" t="s">
        <v>6206</v>
      </c>
      <c r="G636" s="651" t="s">
        <v>5940</v>
      </c>
      <c r="H636" s="651" t="s">
        <v>5941</v>
      </c>
      <c r="I636" s="653">
        <v>111.3</v>
      </c>
      <c r="J636" s="653">
        <v>1</v>
      </c>
      <c r="K636" s="654">
        <v>111.3</v>
      </c>
    </row>
    <row r="637" spans="1:11" ht="14.4" customHeight="1" x14ac:dyDescent="0.3">
      <c r="A637" s="649" t="s">
        <v>595</v>
      </c>
      <c r="B637" s="650" t="s">
        <v>3038</v>
      </c>
      <c r="C637" s="651" t="s">
        <v>615</v>
      </c>
      <c r="D637" s="652" t="s">
        <v>3043</v>
      </c>
      <c r="E637" s="651" t="s">
        <v>6219</v>
      </c>
      <c r="F637" s="652" t="s">
        <v>6220</v>
      </c>
      <c r="G637" s="651" t="s">
        <v>5942</v>
      </c>
      <c r="H637" s="651" t="s">
        <v>5943</v>
      </c>
      <c r="I637" s="653">
        <v>101.815</v>
      </c>
      <c r="J637" s="653">
        <v>4</v>
      </c>
      <c r="K637" s="654">
        <v>407.27</v>
      </c>
    </row>
    <row r="638" spans="1:11" ht="14.4" customHeight="1" x14ac:dyDescent="0.3">
      <c r="A638" s="649" t="s">
        <v>595</v>
      </c>
      <c r="B638" s="650" t="s">
        <v>3038</v>
      </c>
      <c r="C638" s="651" t="s">
        <v>615</v>
      </c>
      <c r="D638" s="652" t="s">
        <v>3043</v>
      </c>
      <c r="E638" s="651" t="s">
        <v>6219</v>
      </c>
      <c r="F638" s="652" t="s">
        <v>6220</v>
      </c>
      <c r="G638" s="651" t="s">
        <v>5944</v>
      </c>
      <c r="H638" s="651" t="s">
        <v>5945</v>
      </c>
      <c r="I638" s="653">
        <v>3.14</v>
      </c>
      <c r="J638" s="653">
        <v>150</v>
      </c>
      <c r="K638" s="654">
        <v>471</v>
      </c>
    </row>
    <row r="639" spans="1:11" ht="14.4" customHeight="1" x14ac:dyDescent="0.3">
      <c r="A639" s="649" t="s">
        <v>595</v>
      </c>
      <c r="B639" s="650" t="s">
        <v>3038</v>
      </c>
      <c r="C639" s="651" t="s">
        <v>615</v>
      </c>
      <c r="D639" s="652" t="s">
        <v>3043</v>
      </c>
      <c r="E639" s="651" t="s">
        <v>6219</v>
      </c>
      <c r="F639" s="652" t="s">
        <v>6220</v>
      </c>
      <c r="G639" s="651" t="s">
        <v>5946</v>
      </c>
      <c r="H639" s="651" t="s">
        <v>5947</v>
      </c>
      <c r="I639" s="653">
        <v>154.79</v>
      </c>
      <c r="J639" s="653">
        <v>3</v>
      </c>
      <c r="K639" s="654">
        <v>464.74</v>
      </c>
    </row>
    <row r="640" spans="1:11" ht="14.4" customHeight="1" x14ac:dyDescent="0.3">
      <c r="A640" s="649" t="s">
        <v>595</v>
      </c>
      <c r="B640" s="650" t="s">
        <v>3038</v>
      </c>
      <c r="C640" s="651" t="s">
        <v>615</v>
      </c>
      <c r="D640" s="652" t="s">
        <v>3043</v>
      </c>
      <c r="E640" s="651" t="s">
        <v>6207</v>
      </c>
      <c r="F640" s="652" t="s">
        <v>6208</v>
      </c>
      <c r="G640" s="651" t="s">
        <v>5443</v>
      </c>
      <c r="H640" s="651" t="s">
        <v>5444</v>
      </c>
      <c r="I640" s="653">
        <v>442.39</v>
      </c>
      <c r="J640" s="653">
        <v>20</v>
      </c>
      <c r="K640" s="654">
        <v>8847.76</v>
      </c>
    </row>
    <row r="641" spans="1:11" ht="14.4" customHeight="1" x14ac:dyDescent="0.3">
      <c r="A641" s="649" t="s">
        <v>595</v>
      </c>
      <c r="B641" s="650" t="s">
        <v>3038</v>
      </c>
      <c r="C641" s="651" t="s">
        <v>615</v>
      </c>
      <c r="D641" s="652" t="s">
        <v>3043</v>
      </c>
      <c r="E641" s="651" t="s">
        <v>6209</v>
      </c>
      <c r="F641" s="652" t="s">
        <v>6210</v>
      </c>
      <c r="G641" s="651" t="s">
        <v>5447</v>
      </c>
      <c r="H641" s="651" t="s">
        <v>5448</v>
      </c>
      <c r="I641" s="653">
        <v>8.17</v>
      </c>
      <c r="J641" s="653">
        <v>1400</v>
      </c>
      <c r="K641" s="654">
        <v>11438</v>
      </c>
    </row>
    <row r="642" spans="1:11" ht="14.4" customHeight="1" x14ac:dyDescent="0.3">
      <c r="A642" s="649" t="s">
        <v>595</v>
      </c>
      <c r="B642" s="650" t="s">
        <v>3038</v>
      </c>
      <c r="C642" s="651" t="s">
        <v>615</v>
      </c>
      <c r="D642" s="652" t="s">
        <v>3043</v>
      </c>
      <c r="E642" s="651" t="s">
        <v>6209</v>
      </c>
      <c r="F642" s="652" t="s">
        <v>6210</v>
      </c>
      <c r="G642" s="651" t="s">
        <v>5447</v>
      </c>
      <c r="H642" s="651" t="s">
        <v>5449</v>
      </c>
      <c r="I642" s="653">
        <v>8.17</v>
      </c>
      <c r="J642" s="653">
        <v>1700</v>
      </c>
      <c r="K642" s="654">
        <v>13889</v>
      </c>
    </row>
    <row r="643" spans="1:11" ht="14.4" customHeight="1" x14ac:dyDescent="0.3">
      <c r="A643" s="649" t="s">
        <v>595</v>
      </c>
      <c r="B643" s="650" t="s">
        <v>3038</v>
      </c>
      <c r="C643" s="651" t="s">
        <v>615</v>
      </c>
      <c r="D643" s="652" t="s">
        <v>3043</v>
      </c>
      <c r="E643" s="651" t="s">
        <v>6209</v>
      </c>
      <c r="F643" s="652" t="s">
        <v>6210</v>
      </c>
      <c r="G643" s="651" t="s">
        <v>5650</v>
      </c>
      <c r="H643" s="651" t="s">
        <v>5651</v>
      </c>
      <c r="I643" s="653">
        <v>12.705000000000004</v>
      </c>
      <c r="J643" s="653">
        <v>230</v>
      </c>
      <c r="K643" s="654">
        <v>2922.4</v>
      </c>
    </row>
    <row r="644" spans="1:11" ht="14.4" customHeight="1" x14ac:dyDescent="0.3">
      <c r="A644" s="649" t="s">
        <v>595</v>
      </c>
      <c r="B644" s="650" t="s">
        <v>3038</v>
      </c>
      <c r="C644" s="651" t="s">
        <v>615</v>
      </c>
      <c r="D644" s="652" t="s">
        <v>3043</v>
      </c>
      <c r="E644" s="651" t="s">
        <v>6217</v>
      </c>
      <c r="F644" s="652" t="s">
        <v>6218</v>
      </c>
      <c r="G644" s="651" t="s">
        <v>5814</v>
      </c>
      <c r="H644" s="651" t="s">
        <v>5815</v>
      </c>
      <c r="I644" s="653">
        <v>34.880000000000003</v>
      </c>
      <c r="J644" s="653">
        <v>36</v>
      </c>
      <c r="K644" s="654">
        <v>1255.6099999999999</v>
      </c>
    </row>
    <row r="645" spans="1:11" ht="14.4" customHeight="1" x14ac:dyDescent="0.3">
      <c r="A645" s="649" t="s">
        <v>595</v>
      </c>
      <c r="B645" s="650" t="s">
        <v>3038</v>
      </c>
      <c r="C645" s="651" t="s">
        <v>615</v>
      </c>
      <c r="D645" s="652" t="s">
        <v>3043</v>
      </c>
      <c r="E645" s="651" t="s">
        <v>6211</v>
      </c>
      <c r="F645" s="652" t="s">
        <v>6212</v>
      </c>
      <c r="G645" s="651" t="s">
        <v>5948</v>
      </c>
      <c r="H645" s="651" t="s">
        <v>5949</v>
      </c>
      <c r="I645" s="653">
        <v>0.3</v>
      </c>
      <c r="J645" s="653">
        <v>1400</v>
      </c>
      <c r="K645" s="654">
        <v>420</v>
      </c>
    </row>
    <row r="646" spans="1:11" ht="14.4" customHeight="1" x14ac:dyDescent="0.3">
      <c r="A646" s="649" t="s">
        <v>595</v>
      </c>
      <c r="B646" s="650" t="s">
        <v>3038</v>
      </c>
      <c r="C646" s="651" t="s">
        <v>615</v>
      </c>
      <c r="D646" s="652" t="s">
        <v>3043</v>
      </c>
      <c r="E646" s="651" t="s">
        <v>6211</v>
      </c>
      <c r="F646" s="652" t="s">
        <v>6212</v>
      </c>
      <c r="G646" s="651" t="s">
        <v>5652</v>
      </c>
      <c r="H646" s="651" t="s">
        <v>5653</v>
      </c>
      <c r="I646" s="653">
        <v>0.30499999999999999</v>
      </c>
      <c r="J646" s="653">
        <v>400</v>
      </c>
      <c r="K646" s="654">
        <v>122</v>
      </c>
    </row>
    <row r="647" spans="1:11" ht="14.4" customHeight="1" x14ac:dyDescent="0.3">
      <c r="A647" s="649" t="s">
        <v>595</v>
      </c>
      <c r="B647" s="650" t="s">
        <v>3038</v>
      </c>
      <c r="C647" s="651" t="s">
        <v>615</v>
      </c>
      <c r="D647" s="652" t="s">
        <v>3043</v>
      </c>
      <c r="E647" s="651" t="s">
        <v>6211</v>
      </c>
      <c r="F647" s="652" t="s">
        <v>6212</v>
      </c>
      <c r="G647" s="651" t="s">
        <v>5950</v>
      </c>
      <c r="H647" s="651" t="s">
        <v>5951</v>
      </c>
      <c r="I647" s="653">
        <v>0.30666666666666664</v>
      </c>
      <c r="J647" s="653">
        <v>400</v>
      </c>
      <c r="K647" s="654">
        <v>122</v>
      </c>
    </row>
    <row r="648" spans="1:11" ht="14.4" customHeight="1" x14ac:dyDescent="0.3">
      <c r="A648" s="649" t="s">
        <v>595</v>
      </c>
      <c r="B648" s="650" t="s">
        <v>3038</v>
      </c>
      <c r="C648" s="651" t="s">
        <v>615</v>
      </c>
      <c r="D648" s="652" t="s">
        <v>3043</v>
      </c>
      <c r="E648" s="651" t="s">
        <v>6211</v>
      </c>
      <c r="F648" s="652" t="s">
        <v>6212</v>
      </c>
      <c r="G648" s="651" t="s">
        <v>5452</v>
      </c>
      <c r="H648" s="651" t="s">
        <v>5453</v>
      </c>
      <c r="I648" s="653">
        <v>0.30285714285714288</v>
      </c>
      <c r="J648" s="653">
        <v>1800</v>
      </c>
      <c r="K648" s="654">
        <v>545</v>
      </c>
    </row>
    <row r="649" spans="1:11" ht="14.4" customHeight="1" x14ac:dyDescent="0.3">
      <c r="A649" s="649" t="s">
        <v>595</v>
      </c>
      <c r="B649" s="650" t="s">
        <v>3038</v>
      </c>
      <c r="C649" s="651" t="s">
        <v>615</v>
      </c>
      <c r="D649" s="652" t="s">
        <v>3043</v>
      </c>
      <c r="E649" s="651" t="s">
        <v>6211</v>
      </c>
      <c r="F649" s="652" t="s">
        <v>6212</v>
      </c>
      <c r="G649" s="651" t="s">
        <v>5952</v>
      </c>
      <c r="H649" s="651" t="s">
        <v>5953</v>
      </c>
      <c r="I649" s="653">
        <v>0.30499999999999999</v>
      </c>
      <c r="J649" s="653">
        <v>400</v>
      </c>
      <c r="K649" s="654">
        <v>122</v>
      </c>
    </row>
    <row r="650" spans="1:11" ht="14.4" customHeight="1" x14ac:dyDescent="0.3">
      <c r="A650" s="649" t="s">
        <v>595</v>
      </c>
      <c r="B650" s="650" t="s">
        <v>3038</v>
      </c>
      <c r="C650" s="651" t="s">
        <v>615</v>
      </c>
      <c r="D650" s="652" t="s">
        <v>3043</v>
      </c>
      <c r="E650" s="651" t="s">
        <v>6211</v>
      </c>
      <c r="F650" s="652" t="s">
        <v>6212</v>
      </c>
      <c r="G650" s="651" t="s">
        <v>5458</v>
      </c>
      <c r="H650" s="651" t="s">
        <v>5459</v>
      </c>
      <c r="I650" s="653">
        <v>0.34714285714285714</v>
      </c>
      <c r="J650" s="653">
        <v>16000</v>
      </c>
      <c r="K650" s="654">
        <v>5610</v>
      </c>
    </row>
    <row r="651" spans="1:11" ht="14.4" customHeight="1" x14ac:dyDescent="0.3">
      <c r="A651" s="649" t="s">
        <v>595</v>
      </c>
      <c r="B651" s="650" t="s">
        <v>3038</v>
      </c>
      <c r="C651" s="651" t="s">
        <v>615</v>
      </c>
      <c r="D651" s="652" t="s">
        <v>3043</v>
      </c>
      <c r="E651" s="651" t="s">
        <v>6211</v>
      </c>
      <c r="F651" s="652" t="s">
        <v>6212</v>
      </c>
      <c r="G651" s="651" t="s">
        <v>5460</v>
      </c>
      <c r="H651" s="651" t="s">
        <v>5461</v>
      </c>
      <c r="I651" s="653">
        <v>1.752</v>
      </c>
      <c r="J651" s="653">
        <v>1000</v>
      </c>
      <c r="K651" s="654">
        <v>1751</v>
      </c>
    </row>
    <row r="652" spans="1:11" ht="14.4" customHeight="1" x14ac:dyDescent="0.3">
      <c r="A652" s="649" t="s">
        <v>595</v>
      </c>
      <c r="B652" s="650" t="s">
        <v>3038</v>
      </c>
      <c r="C652" s="651" t="s">
        <v>615</v>
      </c>
      <c r="D652" s="652" t="s">
        <v>3043</v>
      </c>
      <c r="E652" s="651" t="s">
        <v>6211</v>
      </c>
      <c r="F652" s="652" t="s">
        <v>6212</v>
      </c>
      <c r="G652" s="651" t="s">
        <v>5954</v>
      </c>
      <c r="H652" s="651" t="s">
        <v>5955</v>
      </c>
      <c r="I652" s="653">
        <v>1.75</v>
      </c>
      <c r="J652" s="653">
        <v>100</v>
      </c>
      <c r="K652" s="654">
        <v>175</v>
      </c>
    </row>
    <row r="653" spans="1:11" ht="14.4" customHeight="1" x14ac:dyDescent="0.3">
      <c r="A653" s="649" t="s">
        <v>595</v>
      </c>
      <c r="B653" s="650" t="s">
        <v>3038</v>
      </c>
      <c r="C653" s="651" t="s">
        <v>615</v>
      </c>
      <c r="D653" s="652" t="s">
        <v>3043</v>
      </c>
      <c r="E653" s="651" t="s">
        <v>6213</v>
      </c>
      <c r="F653" s="652" t="s">
        <v>6214</v>
      </c>
      <c r="G653" s="651" t="s">
        <v>5956</v>
      </c>
      <c r="H653" s="651" t="s">
        <v>5957</v>
      </c>
      <c r="I653" s="653">
        <v>11.02</v>
      </c>
      <c r="J653" s="653">
        <v>30</v>
      </c>
      <c r="K653" s="654">
        <v>330.6</v>
      </c>
    </row>
    <row r="654" spans="1:11" ht="14.4" customHeight="1" x14ac:dyDescent="0.3">
      <c r="A654" s="649" t="s">
        <v>595</v>
      </c>
      <c r="B654" s="650" t="s">
        <v>3038</v>
      </c>
      <c r="C654" s="651" t="s">
        <v>615</v>
      </c>
      <c r="D654" s="652" t="s">
        <v>3043</v>
      </c>
      <c r="E654" s="651" t="s">
        <v>6213</v>
      </c>
      <c r="F654" s="652" t="s">
        <v>6214</v>
      </c>
      <c r="G654" s="651" t="s">
        <v>5958</v>
      </c>
      <c r="H654" s="651" t="s">
        <v>5959</v>
      </c>
      <c r="I654" s="653">
        <v>11.01</v>
      </c>
      <c r="J654" s="653">
        <v>50</v>
      </c>
      <c r="K654" s="654">
        <v>550.5</v>
      </c>
    </row>
    <row r="655" spans="1:11" ht="14.4" customHeight="1" x14ac:dyDescent="0.3">
      <c r="A655" s="649" t="s">
        <v>595</v>
      </c>
      <c r="B655" s="650" t="s">
        <v>3038</v>
      </c>
      <c r="C655" s="651" t="s">
        <v>615</v>
      </c>
      <c r="D655" s="652" t="s">
        <v>3043</v>
      </c>
      <c r="E655" s="651" t="s">
        <v>6213</v>
      </c>
      <c r="F655" s="652" t="s">
        <v>6214</v>
      </c>
      <c r="G655" s="651" t="s">
        <v>5462</v>
      </c>
      <c r="H655" s="651" t="s">
        <v>5463</v>
      </c>
      <c r="I655" s="653">
        <v>0.77500000000000013</v>
      </c>
      <c r="J655" s="653">
        <v>12000</v>
      </c>
      <c r="K655" s="654">
        <v>9310</v>
      </c>
    </row>
    <row r="656" spans="1:11" ht="14.4" customHeight="1" x14ac:dyDescent="0.3">
      <c r="A656" s="649" t="s">
        <v>595</v>
      </c>
      <c r="B656" s="650" t="s">
        <v>3038</v>
      </c>
      <c r="C656" s="651" t="s">
        <v>615</v>
      </c>
      <c r="D656" s="652" t="s">
        <v>3043</v>
      </c>
      <c r="E656" s="651" t="s">
        <v>6213</v>
      </c>
      <c r="F656" s="652" t="s">
        <v>6214</v>
      </c>
      <c r="G656" s="651" t="s">
        <v>5464</v>
      </c>
      <c r="H656" s="651" t="s">
        <v>5465</v>
      </c>
      <c r="I656" s="653">
        <v>0.77</v>
      </c>
      <c r="J656" s="653">
        <v>23000</v>
      </c>
      <c r="K656" s="654">
        <v>17730</v>
      </c>
    </row>
    <row r="657" spans="1:11" ht="14.4" customHeight="1" x14ac:dyDescent="0.3">
      <c r="A657" s="649" t="s">
        <v>595</v>
      </c>
      <c r="B657" s="650" t="s">
        <v>3038</v>
      </c>
      <c r="C657" s="651" t="s">
        <v>615</v>
      </c>
      <c r="D657" s="652" t="s">
        <v>3043</v>
      </c>
      <c r="E657" s="651" t="s">
        <v>6213</v>
      </c>
      <c r="F657" s="652" t="s">
        <v>6214</v>
      </c>
      <c r="G657" s="651" t="s">
        <v>5737</v>
      </c>
      <c r="H657" s="651" t="s">
        <v>5738</v>
      </c>
      <c r="I657" s="653">
        <v>0.77249999999999996</v>
      </c>
      <c r="J657" s="653">
        <v>8000</v>
      </c>
      <c r="K657" s="654">
        <v>6180</v>
      </c>
    </row>
    <row r="658" spans="1:11" ht="14.4" customHeight="1" x14ac:dyDescent="0.3">
      <c r="A658" s="649" t="s">
        <v>595</v>
      </c>
      <c r="B658" s="650" t="s">
        <v>3038</v>
      </c>
      <c r="C658" s="651" t="s">
        <v>615</v>
      </c>
      <c r="D658" s="652" t="s">
        <v>3043</v>
      </c>
      <c r="E658" s="651" t="s">
        <v>6213</v>
      </c>
      <c r="F658" s="652" t="s">
        <v>6214</v>
      </c>
      <c r="G658" s="651" t="s">
        <v>5466</v>
      </c>
      <c r="H658" s="651" t="s">
        <v>5467</v>
      </c>
      <c r="I658" s="653">
        <v>0.71</v>
      </c>
      <c r="J658" s="653">
        <v>28000</v>
      </c>
      <c r="K658" s="654">
        <v>19880</v>
      </c>
    </row>
    <row r="659" spans="1:11" ht="14.4" customHeight="1" x14ac:dyDescent="0.3">
      <c r="A659" s="649" t="s">
        <v>595</v>
      </c>
      <c r="B659" s="650" t="s">
        <v>3038</v>
      </c>
      <c r="C659" s="651" t="s">
        <v>615</v>
      </c>
      <c r="D659" s="652" t="s">
        <v>3043</v>
      </c>
      <c r="E659" s="651" t="s">
        <v>6213</v>
      </c>
      <c r="F659" s="652" t="s">
        <v>6214</v>
      </c>
      <c r="G659" s="651" t="s">
        <v>5739</v>
      </c>
      <c r="H659" s="651" t="s">
        <v>5740</v>
      </c>
      <c r="I659" s="653">
        <v>0.71</v>
      </c>
      <c r="J659" s="653">
        <v>7000</v>
      </c>
      <c r="K659" s="654">
        <v>4970</v>
      </c>
    </row>
    <row r="660" spans="1:11" ht="14.4" customHeight="1" x14ac:dyDescent="0.3">
      <c r="A660" s="649" t="s">
        <v>595</v>
      </c>
      <c r="B660" s="650" t="s">
        <v>3038</v>
      </c>
      <c r="C660" s="651" t="s">
        <v>615</v>
      </c>
      <c r="D660" s="652" t="s">
        <v>3043</v>
      </c>
      <c r="E660" s="651" t="s">
        <v>6213</v>
      </c>
      <c r="F660" s="652" t="s">
        <v>6214</v>
      </c>
      <c r="G660" s="651" t="s">
        <v>5468</v>
      </c>
      <c r="H660" s="651" t="s">
        <v>5469</v>
      </c>
      <c r="I660" s="653">
        <v>0.71</v>
      </c>
      <c r="J660" s="653">
        <v>9000</v>
      </c>
      <c r="K660" s="654">
        <v>6390</v>
      </c>
    </row>
    <row r="661" spans="1:11" ht="14.4" customHeight="1" x14ac:dyDescent="0.3">
      <c r="A661" s="649" t="s">
        <v>595</v>
      </c>
      <c r="B661" s="650" t="s">
        <v>3038</v>
      </c>
      <c r="C661" s="651" t="s">
        <v>615</v>
      </c>
      <c r="D661" s="652" t="s">
        <v>3043</v>
      </c>
      <c r="E661" s="651" t="s">
        <v>6215</v>
      </c>
      <c r="F661" s="652" t="s">
        <v>6216</v>
      </c>
      <c r="G661" s="651" t="s">
        <v>5470</v>
      </c>
      <c r="H661" s="651" t="s">
        <v>5471</v>
      </c>
      <c r="I661" s="653">
        <v>139.44000000000003</v>
      </c>
      <c r="J661" s="653">
        <v>56</v>
      </c>
      <c r="K661" s="654">
        <v>7808.56</v>
      </c>
    </row>
    <row r="662" spans="1:11" ht="14.4" customHeight="1" x14ac:dyDescent="0.3">
      <c r="A662" s="649" t="s">
        <v>595</v>
      </c>
      <c r="B662" s="650" t="s">
        <v>3038</v>
      </c>
      <c r="C662" s="651" t="s">
        <v>615</v>
      </c>
      <c r="D662" s="652" t="s">
        <v>3043</v>
      </c>
      <c r="E662" s="651" t="s">
        <v>6215</v>
      </c>
      <c r="F662" s="652" t="s">
        <v>6216</v>
      </c>
      <c r="G662" s="651" t="s">
        <v>5472</v>
      </c>
      <c r="H662" s="651" t="s">
        <v>5473</v>
      </c>
      <c r="I662" s="653">
        <v>139.43714285714287</v>
      </c>
      <c r="J662" s="653">
        <v>56</v>
      </c>
      <c r="K662" s="654">
        <v>7808.3200000000006</v>
      </c>
    </row>
    <row r="663" spans="1:11" ht="14.4" customHeight="1" x14ac:dyDescent="0.3">
      <c r="A663" s="649" t="s">
        <v>595</v>
      </c>
      <c r="B663" s="650" t="s">
        <v>3038</v>
      </c>
      <c r="C663" s="651" t="s">
        <v>615</v>
      </c>
      <c r="D663" s="652" t="s">
        <v>3043</v>
      </c>
      <c r="E663" s="651" t="s">
        <v>6215</v>
      </c>
      <c r="F663" s="652" t="s">
        <v>6216</v>
      </c>
      <c r="G663" s="651" t="s">
        <v>5474</v>
      </c>
      <c r="H663" s="651" t="s">
        <v>5475</v>
      </c>
      <c r="I663" s="653">
        <v>152.46</v>
      </c>
      <c r="J663" s="653">
        <v>5</v>
      </c>
      <c r="K663" s="654">
        <v>762.30000000000007</v>
      </c>
    </row>
    <row r="664" spans="1:11" ht="14.4" customHeight="1" x14ac:dyDescent="0.3">
      <c r="A664" s="649" t="s">
        <v>595</v>
      </c>
      <c r="B664" s="650" t="s">
        <v>3038</v>
      </c>
      <c r="C664" s="651" t="s">
        <v>618</v>
      </c>
      <c r="D664" s="652" t="s">
        <v>3044</v>
      </c>
      <c r="E664" s="651" t="s">
        <v>6203</v>
      </c>
      <c r="F664" s="652" t="s">
        <v>6204</v>
      </c>
      <c r="G664" s="651" t="s">
        <v>5960</v>
      </c>
      <c r="H664" s="651" t="s">
        <v>5961</v>
      </c>
      <c r="I664" s="653">
        <v>1253.25</v>
      </c>
      <c r="J664" s="653">
        <v>2</v>
      </c>
      <c r="K664" s="654">
        <v>2506.5</v>
      </c>
    </row>
    <row r="665" spans="1:11" ht="14.4" customHeight="1" x14ac:dyDescent="0.3">
      <c r="A665" s="649" t="s">
        <v>595</v>
      </c>
      <c r="B665" s="650" t="s">
        <v>3038</v>
      </c>
      <c r="C665" s="651" t="s">
        <v>618</v>
      </c>
      <c r="D665" s="652" t="s">
        <v>3044</v>
      </c>
      <c r="E665" s="651" t="s">
        <v>6205</v>
      </c>
      <c r="F665" s="652" t="s">
        <v>6206</v>
      </c>
      <c r="G665" s="651" t="s">
        <v>5962</v>
      </c>
      <c r="H665" s="651" t="s">
        <v>5963</v>
      </c>
      <c r="I665" s="653">
        <v>12323.246666666668</v>
      </c>
      <c r="J665" s="653">
        <v>13</v>
      </c>
      <c r="K665" s="654">
        <v>160462.95000000001</v>
      </c>
    </row>
    <row r="666" spans="1:11" ht="14.4" customHeight="1" x14ac:dyDescent="0.3">
      <c r="A666" s="649" t="s">
        <v>595</v>
      </c>
      <c r="B666" s="650" t="s">
        <v>3038</v>
      </c>
      <c r="C666" s="651" t="s">
        <v>618</v>
      </c>
      <c r="D666" s="652" t="s">
        <v>3044</v>
      </c>
      <c r="E666" s="651" t="s">
        <v>6205</v>
      </c>
      <c r="F666" s="652" t="s">
        <v>6206</v>
      </c>
      <c r="G666" s="651" t="s">
        <v>5964</v>
      </c>
      <c r="H666" s="651" t="s">
        <v>5965</v>
      </c>
      <c r="I666" s="653">
        <v>5752.5050000000001</v>
      </c>
      <c r="J666" s="653">
        <v>4</v>
      </c>
      <c r="K666" s="654">
        <v>22281.63</v>
      </c>
    </row>
    <row r="667" spans="1:11" ht="14.4" customHeight="1" x14ac:dyDescent="0.3">
      <c r="A667" s="649" t="s">
        <v>595</v>
      </c>
      <c r="B667" s="650" t="s">
        <v>3038</v>
      </c>
      <c r="C667" s="651" t="s">
        <v>618</v>
      </c>
      <c r="D667" s="652" t="s">
        <v>3044</v>
      </c>
      <c r="E667" s="651" t="s">
        <v>6205</v>
      </c>
      <c r="F667" s="652" t="s">
        <v>6206</v>
      </c>
      <c r="G667" s="651" t="s">
        <v>5966</v>
      </c>
      <c r="H667" s="651" t="s">
        <v>5967</v>
      </c>
      <c r="I667" s="653">
        <v>5919.0471428571427</v>
      </c>
      <c r="J667" s="653">
        <v>49</v>
      </c>
      <c r="K667" s="654">
        <v>291603.32</v>
      </c>
    </row>
    <row r="668" spans="1:11" ht="14.4" customHeight="1" x14ac:dyDescent="0.3">
      <c r="A668" s="649" t="s">
        <v>595</v>
      </c>
      <c r="B668" s="650" t="s">
        <v>3038</v>
      </c>
      <c r="C668" s="651" t="s">
        <v>618</v>
      </c>
      <c r="D668" s="652" t="s">
        <v>3044</v>
      </c>
      <c r="E668" s="651" t="s">
        <v>6205</v>
      </c>
      <c r="F668" s="652" t="s">
        <v>6206</v>
      </c>
      <c r="G668" s="651" t="s">
        <v>5968</v>
      </c>
      <c r="H668" s="651" t="s">
        <v>5969</v>
      </c>
      <c r="I668" s="653">
        <v>3861.9133333333334</v>
      </c>
      <c r="J668" s="653">
        <v>8</v>
      </c>
      <c r="K668" s="654">
        <v>31061.81</v>
      </c>
    </row>
    <row r="669" spans="1:11" ht="14.4" customHeight="1" x14ac:dyDescent="0.3">
      <c r="A669" s="649" t="s">
        <v>595</v>
      </c>
      <c r="B669" s="650" t="s">
        <v>3038</v>
      </c>
      <c r="C669" s="651" t="s">
        <v>618</v>
      </c>
      <c r="D669" s="652" t="s">
        <v>3044</v>
      </c>
      <c r="E669" s="651" t="s">
        <v>6205</v>
      </c>
      <c r="F669" s="652" t="s">
        <v>6206</v>
      </c>
      <c r="G669" s="651" t="s">
        <v>5970</v>
      </c>
      <c r="H669" s="651" t="s">
        <v>5971</v>
      </c>
      <c r="I669" s="653">
        <v>5663.95</v>
      </c>
      <c r="J669" s="653">
        <v>23</v>
      </c>
      <c r="K669" s="654">
        <v>130270.84999999999</v>
      </c>
    </row>
    <row r="670" spans="1:11" ht="14.4" customHeight="1" x14ac:dyDescent="0.3">
      <c r="A670" s="649" t="s">
        <v>595</v>
      </c>
      <c r="B670" s="650" t="s">
        <v>3038</v>
      </c>
      <c r="C670" s="651" t="s">
        <v>618</v>
      </c>
      <c r="D670" s="652" t="s">
        <v>3044</v>
      </c>
      <c r="E670" s="651" t="s">
        <v>6205</v>
      </c>
      <c r="F670" s="652" t="s">
        <v>6206</v>
      </c>
      <c r="G670" s="651" t="s">
        <v>5972</v>
      </c>
      <c r="H670" s="651" t="s">
        <v>5973</v>
      </c>
      <c r="I670" s="653">
        <v>12289.014285714287</v>
      </c>
      <c r="J670" s="653">
        <v>16</v>
      </c>
      <c r="K670" s="654">
        <v>198418.35000000003</v>
      </c>
    </row>
    <row r="671" spans="1:11" ht="14.4" customHeight="1" x14ac:dyDescent="0.3">
      <c r="A671" s="649" t="s">
        <v>595</v>
      </c>
      <c r="B671" s="650" t="s">
        <v>3038</v>
      </c>
      <c r="C671" s="651" t="s">
        <v>618</v>
      </c>
      <c r="D671" s="652" t="s">
        <v>3044</v>
      </c>
      <c r="E671" s="651" t="s">
        <v>6205</v>
      </c>
      <c r="F671" s="652" t="s">
        <v>6206</v>
      </c>
      <c r="G671" s="651" t="s">
        <v>5974</v>
      </c>
      <c r="H671" s="651" t="s">
        <v>5975</v>
      </c>
      <c r="I671" s="653">
        <v>6129.1149999999998</v>
      </c>
      <c r="J671" s="653">
        <v>3</v>
      </c>
      <c r="K671" s="654">
        <v>17999.310000000001</v>
      </c>
    </row>
    <row r="672" spans="1:11" ht="14.4" customHeight="1" x14ac:dyDescent="0.3">
      <c r="A672" s="649" t="s">
        <v>595</v>
      </c>
      <c r="B672" s="650" t="s">
        <v>3038</v>
      </c>
      <c r="C672" s="651" t="s">
        <v>618</v>
      </c>
      <c r="D672" s="652" t="s">
        <v>3044</v>
      </c>
      <c r="E672" s="651" t="s">
        <v>6205</v>
      </c>
      <c r="F672" s="652" t="s">
        <v>6206</v>
      </c>
      <c r="G672" s="651" t="s">
        <v>5976</v>
      </c>
      <c r="H672" s="651" t="s">
        <v>5977</v>
      </c>
      <c r="I672" s="653">
        <v>12323.246666666668</v>
      </c>
      <c r="J672" s="653">
        <v>3</v>
      </c>
      <c r="K672" s="654">
        <v>36969.740000000005</v>
      </c>
    </row>
    <row r="673" spans="1:11" ht="14.4" customHeight="1" x14ac:dyDescent="0.3">
      <c r="A673" s="649" t="s">
        <v>595</v>
      </c>
      <c r="B673" s="650" t="s">
        <v>3038</v>
      </c>
      <c r="C673" s="651" t="s">
        <v>618</v>
      </c>
      <c r="D673" s="652" t="s">
        <v>3044</v>
      </c>
      <c r="E673" s="651" t="s">
        <v>6205</v>
      </c>
      <c r="F673" s="652" t="s">
        <v>6206</v>
      </c>
      <c r="G673" s="651" t="s">
        <v>5978</v>
      </c>
      <c r="H673" s="651" t="s">
        <v>5979</v>
      </c>
      <c r="I673" s="653">
        <v>12192.87</v>
      </c>
      <c r="J673" s="653">
        <v>1</v>
      </c>
      <c r="K673" s="654">
        <v>12192.87</v>
      </c>
    </row>
    <row r="674" spans="1:11" ht="14.4" customHeight="1" x14ac:dyDescent="0.3">
      <c r="A674" s="649" t="s">
        <v>595</v>
      </c>
      <c r="B674" s="650" t="s">
        <v>3038</v>
      </c>
      <c r="C674" s="651" t="s">
        <v>618</v>
      </c>
      <c r="D674" s="652" t="s">
        <v>3044</v>
      </c>
      <c r="E674" s="651" t="s">
        <v>6205</v>
      </c>
      <c r="F674" s="652" t="s">
        <v>6206</v>
      </c>
      <c r="G674" s="651" t="s">
        <v>5980</v>
      </c>
      <c r="H674" s="651" t="s">
        <v>5981</v>
      </c>
      <c r="I674" s="653">
        <v>4679.6000000000004</v>
      </c>
      <c r="J674" s="653">
        <v>1</v>
      </c>
      <c r="K674" s="654">
        <v>4679.6000000000004</v>
      </c>
    </row>
    <row r="675" spans="1:11" ht="14.4" customHeight="1" x14ac:dyDescent="0.3">
      <c r="A675" s="649" t="s">
        <v>595</v>
      </c>
      <c r="B675" s="650" t="s">
        <v>3038</v>
      </c>
      <c r="C675" s="651" t="s">
        <v>618</v>
      </c>
      <c r="D675" s="652" t="s">
        <v>3044</v>
      </c>
      <c r="E675" s="651" t="s">
        <v>6205</v>
      </c>
      <c r="F675" s="652" t="s">
        <v>6206</v>
      </c>
      <c r="G675" s="651" t="s">
        <v>5982</v>
      </c>
      <c r="H675" s="651" t="s">
        <v>5983</v>
      </c>
      <c r="I675" s="653">
        <v>8383.7766666666666</v>
      </c>
      <c r="J675" s="653">
        <v>5</v>
      </c>
      <c r="K675" s="654">
        <v>41195.93</v>
      </c>
    </row>
    <row r="676" spans="1:11" ht="14.4" customHeight="1" x14ac:dyDescent="0.3">
      <c r="A676" s="649" t="s">
        <v>595</v>
      </c>
      <c r="B676" s="650" t="s">
        <v>3038</v>
      </c>
      <c r="C676" s="651" t="s">
        <v>618</v>
      </c>
      <c r="D676" s="652" t="s">
        <v>3044</v>
      </c>
      <c r="E676" s="651" t="s">
        <v>6205</v>
      </c>
      <c r="F676" s="652" t="s">
        <v>6206</v>
      </c>
      <c r="G676" s="651" t="s">
        <v>5984</v>
      </c>
      <c r="H676" s="651" t="s">
        <v>5985</v>
      </c>
      <c r="I676" s="653">
        <v>4437.5399999999991</v>
      </c>
      <c r="J676" s="653">
        <v>15</v>
      </c>
      <c r="K676" s="654">
        <v>67731.209999999992</v>
      </c>
    </row>
    <row r="677" spans="1:11" ht="14.4" customHeight="1" x14ac:dyDescent="0.3">
      <c r="A677" s="649" t="s">
        <v>595</v>
      </c>
      <c r="B677" s="650" t="s">
        <v>3038</v>
      </c>
      <c r="C677" s="651" t="s">
        <v>618</v>
      </c>
      <c r="D677" s="652" t="s">
        <v>3044</v>
      </c>
      <c r="E677" s="651" t="s">
        <v>6205</v>
      </c>
      <c r="F677" s="652" t="s">
        <v>6206</v>
      </c>
      <c r="G677" s="651" t="s">
        <v>5986</v>
      </c>
      <c r="H677" s="651" t="s">
        <v>5987</v>
      </c>
      <c r="I677" s="653">
        <v>563.45000000000005</v>
      </c>
      <c r="J677" s="653">
        <v>20</v>
      </c>
      <c r="K677" s="654">
        <v>11269</v>
      </c>
    </row>
    <row r="678" spans="1:11" ht="14.4" customHeight="1" x14ac:dyDescent="0.3">
      <c r="A678" s="649" t="s">
        <v>595</v>
      </c>
      <c r="B678" s="650" t="s">
        <v>3038</v>
      </c>
      <c r="C678" s="651" t="s">
        <v>618</v>
      </c>
      <c r="D678" s="652" t="s">
        <v>3044</v>
      </c>
      <c r="E678" s="651" t="s">
        <v>6205</v>
      </c>
      <c r="F678" s="652" t="s">
        <v>6206</v>
      </c>
      <c r="G678" s="651" t="s">
        <v>5988</v>
      </c>
      <c r="H678" s="651" t="s">
        <v>5989</v>
      </c>
      <c r="I678" s="653">
        <v>953.52</v>
      </c>
      <c r="J678" s="653">
        <v>30</v>
      </c>
      <c r="K678" s="654">
        <v>28605.659999999996</v>
      </c>
    </row>
    <row r="679" spans="1:11" ht="14.4" customHeight="1" x14ac:dyDescent="0.3">
      <c r="A679" s="649" t="s">
        <v>595</v>
      </c>
      <c r="B679" s="650" t="s">
        <v>3038</v>
      </c>
      <c r="C679" s="651" t="s">
        <v>618</v>
      </c>
      <c r="D679" s="652" t="s">
        <v>3044</v>
      </c>
      <c r="E679" s="651" t="s">
        <v>6205</v>
      </c>
      <c r="F679" s="652" t="s">
        <v>6206</v>
      </c>
      <c r="G679" s="651" t="s">
        <v>5990</v>
      </c>
      <c r="H679" s="651" t="s">
        <v>5991</v>
      </c>
      <c r="I679" s="653">
        <v>12006.95</v>
      </c>
      <c r="J679" s="653">
        <v>6</v>
      </c>
      <c r="K679" s="654">
        <v>72041.710000000006</v>
      </c>
    </row>
    <row r="680" spans="1:11" ht="14.4" customHeight="1" x14ac:dyDescent="0.3">
      <c r="A680" s="649" t="s">
        <v>595</v>
      </c>
      <c r="B680" s="650" t="s">
        <v>3038</v>
      </c>
      <c r="C680" s="651" t="s">
        <v>618</v>
      </c>
      <c r="D680" s="652" t="s">
        <v>3044</v>
      </c>
      <c r="E680" s="651" t="s">
        <v>6205</v>
      </c>
      <c r="F680" s="652" t="s">
        <v>6206</v>
      </c>
      <c r="G680" s="651" t="s">
        <v>5992</v>
      </c>
      <c r="H680" s="651" t="s">
        <v>5993</v>
      </c>
      <c r="I680" s="653">
        <v>4515.4199999999992</v>
      </c>
      <c r="J680" s="653">
        <v>7</v>
      </c>
      <c r="K680" s="654">
        <v>31997.34</v>
      </c>
    </row>
    <row r="681" spans="1:11" ht="14.4" customHeight="1" x14ac:dyDescent="0.3">
      <c r="A681" s="649" t="s">
        <v>595</v>
      </c>
      <c r="B681" s="650" t="s">
        <v>3038</v>
      </c>
      <c r="C681" s="651" t="s">
        <v>618</v>
      </c>
      <c r="D681" s="652" t="s">
        <v>3044</v>
      </c>
      <c r="E681" s="651" t="s">
        <v>6205</v>
      </c>
      <c r="F681" s="652" t="s">
        <v>6206</v>
      </c>
      <c r="G681" s="651" t="s">
        <v>5994</v>
      </c>
      <c r="H681" s="651" t="s">
        <v>5995</v>
      </c>
      <c r="I681" s="653">
        <v>14994.066666666668</v>
      </c>
      <c r="J681" s="653">
        <v>3</v>
      </c>
      <c r="K681" s="654">
        <v>44982.200000000004</v>
      </c>
    </row>
    <row r="682" spans="1:11" ht="14.4" customHeight="1" x14ac:dyDescent="0.3">
      <c r="A682" s="649" t="s">
        <v>595</v>
      </c>
      <c r="B682" s="650" t="s">
        <v>3038</v>
      </c>
      <c r="C682" s="651" t="s">
        <v>618</v>
      </c>
      <c r="D682" s="652" t="s">
        <v>3044</v>
      </c>
      <c r="E682" s="651" t="s">
        <v>6205</v>
      </c>
      <c r="F682" s="652" t="s">
        <v>6206</v>
      </c>
      <c r="G682" s="651" t="s">
        <v>5996</v>
      </c>
      <c r="H682" s="651" t="s">
        <v>5997</v>
      </c>
      <c r="I682" s="653">
        <v>3945.2249999999995</v>
      </c>
      <c r="J682" s="653">
        <v>7</v>
      </c>
      <c r="K682" s="654">
        <v>27366.859999999997</v>
      </c>
    </row>
    <row r="683" spans="1:11" ht="14.4" customHeight="1" x14ac:dyDescent="0.3">
      <c r="A683" s="649" t="s">
        <v>595</v>
      </c>
      <c r="B683" s="650" t="s">
        <v>3038</v>
      </c>
      <c r="C683" s="651" t="s">
        <v>618</v>
      </c>
      <c r="D683" s="652" t="s">
        <v>3044</v>
      </c>
      <c r="E683" s="651" t="s">
        <v>6205</v>
      </c>
      <c r="F683" s="652" t="s">
        <v>6206</v>
      </c>
      <c r="G683" s="651" t="s">
        <v>5998</v>
      </c>
      <c r="H683" s="651" t="s">
        <v>5999</v>
      </c>
      <c r="I683" s="653">
        <v>10576.07</v>
      </c>
      <c r="J683" s="653">
        <v>6</v>
      </c>
      <c r="K683" s="654">
        <v>63456.41</v>
      </c>
    </row>
    <row r="684" spans="1:11" ht="14.4" customHeight="1" x14ac:dyDescent="0.3">
      <c r="A684" s="649" t="s">
        <v>595</v>
      </c>
      <c r="B684" s="650" t="s">
        <v>3038</v>
      </c>
      <c r="C684" s="651" t="s">
        <v>618</v>
      </c>
      <c r="D684" s="652" t="s">
        <v>3044</v>
      </c>
      <c r="E684" s="651" t="s">
        <v>6205</v>
      </c>
      <c r="F684" s="652" t="s">
        <v>6206</v>
      </c>
      <c r="G684" s="651" t="s">
        <v>6000</v>
      </c>
      <c r="H684" s="651" t="s">
        <v>6001</v>
      </c>
      <c r="I684" s="653">
        <v>5607.38</v>
      </c>
      <c r="J684" s="653">
        <v>8</v>
      </c>
      <c r="K684" s="654">
        <v>44859.049999999996</v>
      </c>
    </row>
    <row r="685" spans="1:11" ht="14.4" customHeight="1" x14ac:dyDescent="0.3">
      <c r="A685" s="649" t="s">
        <v>595</v>
      </c>
      <c r="B685" s="650" t="s">
        <v>3038</v>
      </c>
      <c r="C685" s="651" t="s">
        <v>618</v>
      </c>
      <c r="D685" s="652" t="s">
        <v>3044</v>
      </c>
      <c r="E685" s="651" t="s">
        <v>6205</v>
      </c>
      <c r="F685" s="652" t="s">
        <v>6206</v>
      </c>
      <c r="G685" s="651" t="s">
        <v>6002</v>
      </c>
      <c r="H685" s="651" t="s">
        <v>6003</v>
      </c>
      <c r="I685" s="653">
        <v>4332.9650000000001</v>
      </c>
      <c r="J685" s="653">
        <v>3</v>
      </c>
      <c r="K685" s="654">
        <v>12998.900000000001</v>
      </c>
    </row>
    <row r="686" spans="1:11" ht="14.4" customHeight="1" x14ac:dyDescent="0.3">
      <c r="A686" s="649" t="s">
        <v>595</v>
      </c>
      <c r="B686" s="650" t="s">
        <v>3038</v>
      </c>
      <c r="C686" s="651" t="s">
        <v>618</v>
      </c>
      <c r="D686" s="652" t="s">
        <v>3044</v>
      </c>
      <c r="E686" s="651" t="s">
        <v>6205</v>
      </c>
      <c r="F686" s="652" t="s">
        <v>6206</v>
      </c>
      <c r="G686" s="651" t="s">
        <v>6004</v>
      </c>
      <c r="H686" s="651" t="s">
        <v>6005</v>
      </c>
      <c r="I686" s="653">
        <v>432.3</v>
      </c>
      <c r="J686" s="653">
        <v>42</v>
      </c>
      <c r="K686" s="654">
        <v>18156.46</v>
      </c>
    </row>
    <row r="687" spans="1:11" ht="14.4" customHeight="1" x14ac:dyDescent="0.3">
      <c r="A687" s="649" t="s">
        <v>595</v>
      </c>
      <c r="B687" s="650" t="s">
        <v>3038</v>
      </c>
      <c r="C687" s="651" t="s">
        <v>618</v>
      </c>
      <c r="D687" s="652" t="s">
        <v>3044</v>
      </c>
      <c r="E687" s="651" t="s">
        <v>6205</v>
      </c>
      <c r="F687" s="652" t="s">
        <v>6206</v>
      </c>
      <c r="G687" s="651" t="s">
        <v>6006</v>
      </c>
      <c r="H687" s="651" t="s">
        <v>6007</v>
      </c>
      <c r="I687" s="653">
        <v>4271.8500000000004</v>
      </c>
      <c r="J687" s="653">
        <v>3</v>
      </c>
      <c r="K687" s="654">
        <v>12815.55</v>
      </c>
    </row>
    <row r="688" spans="1:11" ht="14.4" customHeight="1" x14ac:dyDescent="0.3">
      <c r="A688" s="649" t="s">
        <v>595</v>
      </c>
      <c r="B688" s="650" t="s">
        <v>3038</v>
      </c>
      <c r="C688" s="651" t="s">
        <v>618</v>
      </c>
      <c r="D688" s="652" t="s">
        <v>3044</v>
      </c>
      <c r="E688" s="651" t="s">
        <v>6205</v>
      </c>
      <c r="F688" s="652" t="s">
        <v>6206</v>
      </c>
      <c r="G688" s="651" t="s">
        <v>6008</v>
      </c>
      <c r="H688" s="651" t="s">
        <v>6009</v>
      </c>
      <c r="I688" s="653">
        <v>6736.31</v>
      </c>
      <c r="J688" s="653">
        <v>1</v>
      </c>
      <c r="K688" s="654">
        <v>6736.31</v>
      </c>
    </row>
    <row r="689" spans="1:11" ht="14.4" customHeight="1" x14ac:dyDescent="0.3">
      <c r="A689" s="649" t="s">
        <v>595</v>
      </c>
      <c r="B689" s="650" t="s">
        <v>3038</v>
      </c>
      <c r="C689" s="651" t="s">
        <v>618</v>
      </c>
      <c r="D689" s="652" t="s">
        <v>3044</v>
      </c>
      <c r="E689" s="651" t="s">
        <v>6205</v>
      </c>
      <c r="F689" s="652" t="s">
        <v>6206</v>
      </c>
      <c r="G689" s="651" t="s">
        <v>6010</v>
      </c>
      <c r="H689" s="651" t="s">
        <v>6011</v>
      </c>
      <c r="I689" s="653">
        <v>11119.11</v>
      </c>
      <c r="J689" s="653">
        <v>1</v>
      </c>
      <c r="K689" s="654">
        <v>11119.11</v>
      </c>
    </row>
    <row r="690" spans="1:11" ht="14.4" customHeight="1" x14ac:dyDescent="0.3">
      <c r="A690" s="649" t="s">
        <v>595</v>
      </c>
      <c r="B690" s="650" t="s">
        <v>3038</v>
      </c>
      <c r="C690" s="651" t="s">
        <v>618</v>
      </c>
      <c r="D690" s="652" t="s">
        <v>3044</v>
      </c>
      <c r="E690" s="651" t="s">
        <v>6205</v>
      </c>
      <c r="F690" s="652" t="s">
        <v>6206</v>
      </c>
      <c r="G690" s="651" t="s">
        <v>6012</v>
      </c>
      <c r="H690" s="651" t="s">
        <v>6013</v>
      </c>
      <c r="I690" s="653">
        <v>6322.19</v>
      </c>
      <c r="J690" s="653">
        <v>1</v>
      </c>
      <c r="K690" s="654">
        <v>6322.19</v>
      </c>
    </row>
    <row r="691" spans="1:11" ht="14.4" customHeight="1" x14ac:dyDescent="0.3">
      <c r="A691" s="649" t="s">
        <v>595</v>
      </c>
      <c r="B691" s="650" t="s">
        <v>3038</v>
      </c>
      <c r="C691" s="651" t="s">
        <v>618</v>
      </c>
      <c r="D691" s="652" t="s">
        <v>3044</v>
      </c>
      <c r="E691" s="651" t="s">
        <v>6205</v>
      </c>
      <c r="F691" s="652" t="s">
        <v>6206</v>
      </c>
      <c r="G691" s="651" t="s">
        <v>6014</v>
      </c>
      <c r="H691" s="651" t="s">
        <v>6015</v>
      </c>
      <c r="I691" s="653">
        <v>5663.95</v>
      </c>
      <c r="J691" s="653">
        <v>2</v>
      </c>
      <c r="K691" s="654">
        <v>11327.9</v>
      </c>
    </row>
    <row r="692" spans="1:11" ht="14.4" customHeight="1" x14ac:dyDescent="0.3">
      <c r="A692" s="649" t="s">
        <v>595</v>
      </c>
      <c r="B692" s="650" t="s">
        <v>3038</v>
      </c>
      <c r="C692" s="651" t="s">
        <v>618</v>
      </c>
      <c r="D692" s="652" t="s">
        <v>3044</v>
      </c>
      <c r="E692" s="651" t="s">
        <v>6205</v>
      </c>
      <c r="F692" s="652" t="s">
        <v>6206</v>
      </c>
      <c r="G692" s="651" t="s">
        <v>6016</v>
      </c>
      <c r="H692" s="651" t="s">
        <v>6017</v>
      </c>
      <c r="I692" s="653">
        <v>1395.13</v>
      </c>
      <c r="J692" s="653">
        <v>1</v>
      </c>
      <c r="K692" s="654">
        <v>1395.13</v>
      </c>
    </row>
    <row r="693" spans="1:11" ht="14.4" customHeight="1" x14ac:dyDescent="0.3">
      <c r="A693" s="649" t="s">
        <v>595</v>
      </c>
      <c r="B693" s="650" t="s">
        <v>3038</v>
      </c>
      <c r="C693" s="651" t="s">
        <v>618</v>
      </c>
      <c r="D693" s="652" t="s">
        <v>3044</v>
      </c>
      <c r="E693" s="651" t="s">
        <v>6205</v>
      </c>
      <c r="F693" s="652" t="s">
        <v>6206</v>
      </c>
      <c r="G693" s="651" t="s">
        <v>6018</v>
      </c>
      <c r="H693" s="651" t="s">
        <v>6019</v>
      </c>
      <c r="I693" s="653">
        <v>12192.87</v>
      </c>
      <c r="J693" s="653">
        <v>1</v>
      </c>
      <c r="K693" s="654">
        <v>12192.87</v>
      </c>
    </row>
    <row r="694" spans="1:11" ht="14.4" customHeight="1" x14ac:dyDescent="0.3">
      <c r="A694" s="649" t="s">
        <v>595</v>
      </c>
      <c r="B694" s="650" t="s">
        <v>3038</v>
      </c>
      <c r="C694" s="651" t="s">
        <v>618</v>
      </c>
      <c r="D694" s="652" t="s">
        <v>3044</v>
      </c>
      <c r="E694" s="651" t="s">
        <v>6221</v>
      </c>
      <c r="F694" s="652" t="s">
        <v>6222</v>
      </c>
      <c r="G694" s="651" t="s">
        <v>6020</v>
      </c>
      <c r="H694" s="651" t="s">
        <v>6021</v>
      </c>
      <c r="I694" s="653">
        <v>471.96</v>
      </c>
      <c r="J694" s="653">
        <v>2</v>
      </c>
      <c r="K694" s="654">
        <v>943.92</v>
      </c>
    </row>
    <row r="695" spans="1:11" ht="14.4" customHeight="1" x14ac:dyDescent="0.3">
      <c r="A695" s="649" t="s">
        <v>595</v>
      </c>
      <c r="B695" s="650" t="s">
        <v>3038</v>
      </c>
      <c r="C695" s="651" t="s">
        <v>618</v>
      </c>
      <c r="D695" s="652" t="s">
        <v>3044</v>
      </c>
      <c r="E695" s="651" t="s">
        <v>6221</v>
      </c>
      <c r="F695" s="652" t="s">
        <v>6222</v>
      </c>
      <c r="G695" s="651" t="s">
        <v>6022</v>
      </c>
      <c r="H695" s="651" t="s">
        <v>6023</v>
      </c>
      <c r="I695" s="653">
        <v>4124.5200000000004</v>
      </c>
      <c r="J695" s="653">
        <v>1</v>
      </c>
      <c r="K695" s="654">
        <v>4124.5200000000004</v>
      </c>
    </row>
    <row r="696" spans="1:11" ht="14.4" customHeight="1" x14ac:dyDescent="0.3">
      <c r="A696" s="649" t="s">
        <v>595</v>
      </c>
      <c r="B696" s="650" t="s">
        <v>3038</v>
      </c>
      <c r="C696" s="651" t="s">
        <v>618</v>
      </c>
      <c r="D696" s="652" t="s">
        <v>3044</v>
      </c>
      <c r="E696" s="651" t="s">
        <v>6221</v>
      </c>
      <c r="F696" s="652" t="s">
        <v>6222</v>
      </c>
      <c r="G696" s="651" t="s">
        <v>6024</v>
      </c>
      <c r="H696" s="651" t="s">
        <v>6025</v>
      </c>
      <c r="I696" s="653">
        <v>471.97</v>
      </c>
      <c r="J696" s="653">
        <v>2</v>
      </c>
      <c r="K696" s="654">
        <v>943.94</v>
      </c>
    </row>
    <row r="697" spans="1:11" ht="14.4" customHeight="1" x14ac:dyDescent="0.3">
      <c r="A697" s="649" t="s">
        <v>595</v>
      </c>
      <c r="B697" s="650" t="s">
        <v>3038</v>
      </c>
      <c r="C697" s="651" t="s">
        <v>618</v>
      </c>
      <c r="D697" s="652" t="s">
        <v>3044</v>
      </c>
      <c r="E697" s="651" t="s">
        <v>6221</v>
      </c>
      <c r="F697" s="652" t="s">
        <v>6222</v>
      </c>
      <c r="G697" s="651" t="s">
        <v>6026</v>
      </c>
      <c r="H697" s="651" t="s">
        <v>6027</v>
      </c>
      <c r="I697" s="653">
        <v>471.96</v>
      </c>
      <c r="J697" s="653">
        <v>1</v>
      </c>
      <c r="K697" s="654">
        <v>471.96</v>
      </c>
    </row>
    <row r="698" spans="1:11" ht="14.4" customHeight="1" x14ac:dyDescent="0.3">
      <c r="A698" s="649" t="s">
        <v>595</v>
      </c>
      <c r="B698" s="650" t="s">
        <v>3038</v>
      </c>
      <c r="C698" s="651" t="s">
        <v>618</v>
      </c>
      <c r="D698" s="652" t="s">
        <v>3044</v>
      </c>
      <c r="E698" s="651" t="s">
        <v>6221</v>
      </c>
      <c r="F698" s="652" t="s">
        <v>6222</v>
      </c>
      <c r="G698" s="651" t="s">
        <v>6028</v>
      </c>
      <c r="H698" s="651" t="s">
        <v>6029</v>
      </c>
      <c r="I698" s="653">
        <v>466.25666666666666</v>
      </c>
      <c r="J698" s="653">
        <v>8</v>
      </c>
      <c r="K698" s="654">
        <v>3729.99</v>
      </c>
    </row>
    <row r="699" spans="1:11" ht="14.4" customHeight="1" x14ac:dyDescent="0.3">
      <c r="A699" s="649" t="s">
        <v>595</v>
      </c>
      <c r="B699" s="650" t="s">
        <v>3038</v>
      </c>
      <c r="C699" s="651" t="s">
        <v>618</v>
      </c>
      <c r="D699" s="652" t="s">
        <v>3044</v>
      </c>
      <c r="E699" s="651" t="s">
        <v>6221</v>
      </c>
      <c r="F699" s="652" t="s">
        <v>6222</v>
      </c>
      <c r="G699" s="651" t="s">
        <v>6030</v>
      </c>
      <c r="H699" s="651" t="s">
        <v>6031</v>
      </c>
      <c r="I699" s="653">
        <v>466.26</v>
      </c>
      <c r="J699" s="653">
        <v>3</v>
      </c>
      <c r="K699" s="654">
        <v>1398.78</v>
      </c>
    </row>
    <row r="700" spans="1:11" ht="14.4" customHeight="1" x14ac:dyDescent="0.3">
      <c r="A700" s="649" t="s">
        <v>595</v>
      </c>
      <c r="B700" s="650" t="s">
        <v>3038</v>
      </c>
      <c r="C700" s="651" t="s">
        <v>618</v>
      </c>
      <c r="D700" s="652" t="s">
        <v>3044</v>
      </c>
      <c r="E700" s="651" t="s">
        <v>6221</v>
      </c>
      <c r="F700" s="652" t="s">
        <v>6222</v>
      </c>
      <c r="G700" s="651" t="s">
        <v>6032</v>
      </c>
      <c r="H700" s="651" t="s">
        <v>6033</v>
      </c>
      <c r="I700" s="653">
        <v>4435.75</v>
      </c>
      <c r="J700" s="653">
        <v>1</v>
      </c>
      <c r="K700" s="654">
        <v>4435.75</v>
      </c>
    </row>
    <row r="701" spans="1:11" ht="14.4" customHeight="1" x14ac:dyDescent="0.3">
      <c r="A701" s="649" t="s">
        <v>595</v>
      </c>
      <c r="B701" s="650" t="s">
        <v>3038</v>
      </c>
      <c r="C701" s="651" t="s">
        <v>618</v>
      </c>
      <c r="D701" s="652" t="s">
        <v>3044</v>
      </c>
      <c r="E701" s="651" t="s">
        <v>6221</v>
      </c>
      <c r="F701" s="652" t="s">
        <v>6222</v>
      </c>
      <c r="G701" s="651" t="s">
        <v>6034</v>
      </c>
      <c r="H701" s="651" t="s">
        <v>6035</v>
      </c>
      <c r="I701" s="653">
        <v>712.51</v>
      </c>
      <c r="J701" s="653">
        <v>1</v>
      </c>
      <c r="K701" s="654">
        <v>712.51</v>
      </c>
    </row>
    <row r="702" spans="1:11" ht="14.4" customHeight="1" x14ac:dyDescent="0.3">
      <c r="A702" s="649" t="s">
        <v>595</v>
      </c>
      <c r="B702" s="650" t="s">
        <v>3038</v>
      </c>
      <c r="C702" s="651" t="s">
        <v>618</v>
      </c>
      <c r="D702" s="652" t="s">
        <v>3044</v>
      </c>
      <c r="E702" s="651" t="s">
        <v>6221</v>
      </c>
      <c r="F702" s="652" t="s">
        <v>6222</v>
      </c>
      <c r="G702" s="651" t="s">
        <v>6036</v>
      </c>
      <c r="H702" s="651" t="s">
        <v>6037</v>
      </c>
      <c r="I702" s="653">
        <v>466.26</v>
      </c>
      <c r="J702" s="653">
        <v>4</v>
      </c>
      <c r="K702" s="654">
        <v>1865.04</v>
      </c>
    </row>
    <row r="703" spans="1:11" ht="14.4" customHeight="1" x14ac:dyDescent="0.3">
      <c r="A703" s="649" t="s">
        <v>595</v>
      </c>
      <c r="B703" s="650" t="s">
        <v>3038</v>
      </c>
      <c r="C703" s="651" t="s">
        <v>618</v>
      </c>
      <c r="D703" s="652" t="s">
        <v>3044</v>
      </c>
      <c r="E703" s="651" t="s">
        <v>6221</v>
      </c>
      <c r="F703" s="652" t="s">
        <v>6222</v>
      </c>
      <c r="G703" s="651" t="s">
        <v>6038</v>
      </c>
      <c r="H703" s="651" t="s">
        <v>6039</v>
      </c>
      <c r="I703" s="653">
        <v>2713.2</v>
      </c>
      <c r="J703" s="653">
        <v>1</v>
      </c>
      <c r="K703" s="654">
        <v>2713.2</v>
      </c>
    </row>
    <row r="704" spans="1:11" ht="14.4" customHeight="1" x14ac:dyDescent="0.3">
      <c r="A704" s="649" t="s">
        <v>595</v>
      </c>
      <c r="B704" s="650" t="s">
        <v>3038</v>
      </c>
      <c r="C704" s="651" t="s">
        <v>618</v>
      </c>
      <c r="D704" s="652" t="s">
        <v>3044</v>
      </c>
      <c r="E704" s="651" t="s">
        <v>6221</v>
      </c>
      <c r="F704" s="652" t="s">
        <v>6222</v>
      </c>
      <c r="G704" s="651" t="s">
        <v>6040</v>
      </c>
      <c r="H704" s="651" t="s">
        <v>6041</v>
      </c>
      <c r="I704" s="653">
        <v>466.25</v>
      </c>
      <c r="J704" s="653">
        <v>1</v>
      </c>
      <c r="K704" s="654">
        <v>466.25</v>
      </c>
    </row>
    <row r="705" spans="1:11" ht="14.4" customHeight="1" x14ac:dyDescent="0.3">
      <c r="A705" s="649" t="s">
        <v>595</v>
      </c>
      <c r="B705" s="650" t="s">
        <v>3038</v>
      </c>
      <c r="C705" s="651" t="s">
        <v>618</v>
      </c>
      <c r="D705" s="652" t="s">
        <v>3044</v>
      </c>
      <c r="E705" s="651" t="s">
        <v>6221</v>
      </c>
      <c r="F705" s="652" t="s">
        <v>6222</v>
      </c>
      <c r="G705" s="651" t="s">
        <v>6042</v>
      </c>
      <c r="H705" s="651" t="s">
        <v>6043</v>
      </c>
      <c r="I705" s="653">
        <v>5531.29</v>
      </c>
      <c r="J705" s="653">
        <v>1</v>
      </c>
      <c r="K705" s="654">
        <v>5531.29</v>
      </c>
    </row>
    <row r="706" spans="1:11" ht="14.4" customHeight="1" x14ac:dyDescent="0.3">
      <c r="A706" s="649" t="s">
        <v>595</v>
      </c>
      <c r="B706" s="650" t="s">
        <v>3038</v>
      </c>
      <c r="C706" s="651" t="s">
        <v>618</v>
      </c>
      <c r="D706" s="652" t="s">
        <v>3044</v>
      </c>
      <c r="E706" s="651" t="s">
        <v>6221</v>
      </c>
      <c r="F706" s="652" t="s">
        <v>6222</v>
      </c>
      <c r="G706" s="651" t="s">
        <v>6044</v>
      </c>
      <c r="H706" s="651" t="s">
        <v>6045</v>
      </c>
      <c r="I706" s="653">
        <v>4039.02</v>
      </c>
      <c r="J706" s="653">
        <v>1</v>
      </c>
      <c r="K706" s="654">
        <v>4039.02</v>
      </c>
    </row>
    <row r="707" spans="1:11" ht="14.4" customHeight="1" x14ac:dyDescent="0.3">
      <c r="A707" s="649" t="s">
        <v>595</v>
      </c>
      <c r="B707" s="650" t="s">
        <v>3038</v>
      </c>
      <c r="C707" s="651" t="s">
        <v>618</v>
      </c>
      <c r="D707" s="652" t="s">
        <v>3044</v>
      </c>
      <c r="E707" s="651" t="s">
        <v>6221</v>
      </c>
      <c r="F707" s="652" t="s">
        <v>6222</v>
      </c>
      <c r="G707" s="651" t="s">
        <v>6046</v>
      </c>
      <c r="H707" s="651" t="s">
        <v>6047</v>
      </c>
      <c r="I707" s="653">
        <v>466.25</v>
      </c>
      <c r="J707" s="653">
        <v>1</v>
      </c>
      <c r="K707" s="654">
        <v>466.25</v>
      </c>
    </row>
    <row r="708" spans="1:11" ht="14.4" customHeight="1" x14ac:dyDescent="0.3">
      <c r="A708" s="649" t="s">
        <v>595</v>
      </c>
      <c r="B708" s="650" t="s">
        <v>3038</v>
      </c>
      <c r="C708" s="651" t="s">
        <v>618</v>
      </c>
      <c r="D708" s="652" t="s">
        <v>3044</v>
      </c>
      <c r="E708" s="651" t="s">
        <v>6207</v>
      </c>
      <c r="F708" s="652" t="s">
        <v>6208</v>
      </c>
      <c r="G708" s="651" t="s">
        <v>6048</v>
      </c>
      <c r="H708" s="651" t="s">
        <v>6049</v>
      </c>
      <c r="I708" s="653">
        <v>173.03</v>
      </c>
      <c r="J708" s="653">
        <v>5</v>
      </c>
      <c r="K708" s="654">
        <v>865.15</v>
      </c>
    </row>
    <row r="709" spans="1:11" ht="14.4" customHeight="1" x14ac:dyDescent="0.3">
      <c r="A709" s="649" t="s">
        <v>595</v>
      </c>
      <c r="B709" s="650" t="s">
        <v>3038</v>
      </c>
      <c r="C709" s="651" t="s">
        <v>618</v>
      </c>
      <c r="D709" s="652" t="s">
        <v>3044</v>
      </c>
      <c r="E709" s="651" t="s">
        <v>6207</v>
      </c>
      <c r="F709" s="652" t="s">
        <v>6208</v>
      </c>
      <c r="G709" s="651" t="s">
        <v>6050</v>
      </c>
      <c r="H709" s="651" t="s">
        <v>6051</v>
      </c>
      <c r="I709" s="653">
        <v>1079.53</v>
      </c>
      <c r="J709" s="653">
        <v>1</v>
      </c>
      <c r="K709" s="654">
        <v>1079.53</v>
      </c>
    </row>
    <row r="710" spans="1:11" ht="14.4" customHeight="1" x14ac:dyDescent="0.3">
      <c r="A710" s="649" t="s">
        <v>595</v>
      </c>
      <c r="B710" s="650" t="s">
        <v>3038</v>
      </c>
      <c r="C710" s="651" t="s">
        <v>618</v>
      </c>
      <c r="D710" s="652" t="s">
        <v>3044</v>
      </c>
      <c r="E710" s="651" t="s">
        <v>6223</v>
      </c>
      <c r="F710" s="652" t="s">
        <v>6224</v>
      </c>
      <c r="G710" s="651" t="s">
        <v>6052</v>
      </c>
      <c r="H710" s="651" t="s">
        <v>6053</v>
      </c>
      <c r="I710" s="653">
        <v>8838.1119999999992</v>
      </c>
      <c r="J710" s="653">
        <v>27</v>
      </c>
      <c r="K710" s="654">
        <v>234673.93</v>
      </c>
    </row>
    <row r="711" spans="1:11" ht="14.4" customHeight="1" x14ac:dyDescent="0.3">
      <c r="A711" s="649" t="s">
        <v>595</v>
      </c>
      <c r="B711" s="650" t="s">
        <v>3038</v>
      </c>
      <c r="C711" s="651" t="s">
        <v>618</v>
      </c>
      <c r="D711" s="652" t="s">
        <v>3044</v>
      </c>
      <c r="E711" s="651" t="s">
        <v>6223</v>
      </c>
      <c r="F711" s="652" t="s">
        <v>6224</v>
      </c>
      <c r="G711" s="651" t="s">
        <v>6054</v>
      </c>
      <c r="H711" s="651" t="s">
        <v>6055</v>
      </c>
      <c r="I711" s="653">
        <v>4728.3183333333336</v>
      </c>
      <c r="J711" s="653">
        <v>25</v>
      </c>
      <c r="K711" s="654">
        <v>118728.78</v>
      </c>
    </row>
    <row r="712" spans="1:11" ht="14.4" customHeight="1" x14ac:dyDescent="0.3">
      <c r="A712" s="649" t="s">
        <v>595</v>
      </c>
      <c r="B712" s="650" t="s">
        <v>3038</v>
      </c>
      <c r="C712" s="651" t="s">
        <v>618</v>
      </c>
      <c r="D712" s="652" t="s">
        <v>3044</v>
      </c>
      <c r="E712" s="651" t="s">
        <v>6223</v>
      </c>
      <c r="F712" s="652" t="s">
        <v>6224</v>
      </c>
      <c r="G712" s="651" t="s">
        <v>6056</v>
      </c>
      <c r="H712" s="651" t="s">
        <v>6057</v>
      </c>
      <c r="I712" s="653">
        <v>5710.5816666666678</v>
      </c>
      <c r="J712" s="653">
        <v>28</v>
      </c>
      <c r="K712" s="654">
        <v>159392.87999999998</v>
      </c>
    </row>
    <row r="713" spans="1:11" ht="14.4" customHeight="1" x14ac:dyDescent="0.3">
      <c r="A713" s="649" t="s">
        <v>595</v>
      </c>
      <c r="B713" s="650" t="s">
        <v>3038</v>
      </c>
      <c r="C713" s="651" t="s">
        <v>618</v>
      </c>
      <c r="D713" s="652" t="s">
        <v>3044</v>
      </c>
      <c r="E713" s="651" t="s">
        <v>6223</v>
      </c>
      <c r="F713" s="652" t="s">
        <v>6224</v>
      </c>
      <c r="G713" s="651" t="s">
        <v>6058</v>
      </c>
      <c r="H713" s="651" t="s">
        <v>6059</v>
      </c>
      <c r="I713" s="653">
        <v>423.58000000000004</v>
      </c>
      <c r="J713" s="653">
        <v>180</v>
      </c>
      <c r="K713" s="654">
        <v>77247.679999999993</v>
      </c>
    </row>
    <row r="714" spans="1:11" ht="14.4" customHeight="1" x14ac:dyDescent="0.3">
      <c r="A714" s="649" t="s">
        <v>595</v>
      </c>
      <c r="B714" s="650" t="s">
        <v>3038</v>
      </c>
      <c r="C714" s="651" t="s">
        <v>618</v>
      </c>
      <c r="D714" s="652" t="s">
        <v>3044</v>
      </c>
      <c r="E714" s="651" t="s">
        <v>6223</v>
      </c>
      <c r="F714" s="652" t="s">
        <v>6224</v>
      </c>
      <c r="G714" s="651" t="s">
        <v>6060</v>
      </c>
      <c r="H714" s="651" t="s">
        <v>6061</v>
      </c>
      <c r="I714" s="653">
        <v>6698.79</v>
      </c>
      <c r="J714" s="653">
        <v>7</v>
      </c>
      <c r="K714" s="654">
        <v>46891.520000000004</v>
      </c>
    </row>
    <row r="715" spans="1:11" ht="14.4" customHeight="1" x14ac:dyDescent="0.3">
      <c r="A715" s="649" t="s">
        <v>595</v>
      </c>
      <c r="B715" s="650" t="s">
        <v>3038</v>
      </c>
      <c r="C715" s="651" t="s">
        <v>618</v>
      </c>
      <c r="D715" s="652" t="s">
        <v>3044</v>
      </c>
      <c r="E715" s="651" t="s">
        <v>6223</v>
      </c>
      <c r="F715" s="652" t="s">
        <v>6224</v>
      </c>
      <c r="G715" s="651" t="s">
        <v>6062</v>
      </c>
      <c r="H715" s="651" t="s">
        <v>6063</v>
      </c>
      <c r="I715" s="653">
        <v>287.5</v>
      </c>
      <c r="J715" s="653">
        <v>31</v>
      </c>
      <c r="K715" s="654">
        <v>8912.5</v>
      </c>
    </row>
    <row r="716" spans="1:11" ht="14.4" customHeight="1" x14ac:dyDescent="0.3">
      <c r="A716" s="649" t="s">
        <v>595</v>
      </c>
      <c r="B716" s="650" t="s">
        <v>3038</v>
      </c>
      <c r="C716" s="651" t="s">
        <v>618</v>
      </c>
      <c r="D716" s="652" t="s">
        <v>3044</v>
      </c>
      <c r="E716" s="651" t="s">
        <v>6223</v>
      </c>
      <c r="F716" s="652" t="s">
        <v>6224</v>
      </c>
      <c r="G716" s="651" t="s">
        <v>6064</v>
      </c>
      <c r="H716" s="651" t="s">
        <v>6065</v>
      </c>
      <c r="I716" s="653">
        <v>2839.5133333333338</v>
      </c>
      <c r="J716" s="653">
        <v>189</v>
      </c>
      <c r="K716" s="654">
        <v>532351.12</v>
      </c>
    </row>
    <row r="717" spans="1:11" ht="14.4" customHeight="1" x14ac:dyDescent="0.3">
      <c r="A717" s="649" t="s">
        <v>595</v>
      </c>
      <c r="B717" s="650" t="s">
        <v>3038</v>
      </c>
      <c r="C717" s="651" t="s">
        <v>618</v>
      </c>
      <c r="D717" s="652" t="s">
        <v>3044</v>
      </c>
      <c r="E717" s="651" t="s">
        <v>6223</v>
      </c>
      <c r="F717" s="652" t="s">
        <v>6224</v>
      </c>
      <c r="G717" s="651" t="s">
        <v>6066</v>
      </c>
      <c r="H717" s="651" t="s">
        <v>6067</v>
      </c>
      <c r="I717" s="653">
        <v>4841.37</v>
      </c>
      <c r="J717" s="653">
        <v>1</v>
      </c>
      <c r="K717" s="654">
        <v>4841.37</v>
      </c>
    </row>
    <row r="718" spans="1:11" ht="14.4" customHeight="1" x14ac:dyDescent="0.3">
      <c r="A718" s="649" t="s">
        <v>595</v>
      </c>
      <c r="B718" s="650" t="s">
        <v>3038</v>
      </c>
      <c r="C718" s="651" t="s">
        <v>618</v>
      </c>
      <c r="D718" s="652" t="s">
        <v>3044</v>
      </c>
      <c r="E718" s="651" t="s">
        <v>6223</v>
      </c>
      <c r="F718" s="652" t="s">
        <v>6224</v>
      </c>
      <c r="G718" s="651" t="s">
        <v>6068</v>
      </c>
      <c r="H718" s="651" t="s">
        <v>6069</v>
      </c>
      <c r="I718" s="653">
        <v>571.03</v>
      </c>
      <c r="J718" s="653">
        <v>5</v>
      </c>
      <c r="K718" s="654">
        <v>2855.13</v>
      </c>
    </row>
    <row r="719" spans="1:11" ht="14.4" customHeight="1" x14ac:dyDescent="0.3">
      <c r="A719" s="649" t="s">
        <v>595</v>
      </c>
      <c r="B719" s="650" t="s">
        <v>3038</v>
      </c>
      <c r="C719" s="651" t="s">
        <v>618</v>
      </c>
      <c r="D719" s="652" t="s">
        <v>3044</v>
      </c>
      <c r="E719" s="651" t="s">
        <v>6223</v>
      </c>
      <c r="F719" s="652" t="s">
        <v>6224</v>
      </c>
      <c r="G719" s="651" t="s">
        <v>6070</v>
      </c>
      <c r="H719" s="651" t="s">
        <v>6071</v>
      </c>
      <c r="I719" s="653">
        <v>14455.36</v>
      </c>
      <c r="J719" s="653">
        <v>24</v>
      </c>
      <c r="K719" s="654">
        <v>343268.05000000005</v>
      </c>
    </row>
    <row r="720" spans="1:11" ht="14.4" customHeight="1" x14ac:dyDescent="0.3">
      <c r="A720" s="649" t="s">
        <v>595</v>
      </c>
      <c r="B720" s="650" t="s">
        <v>3038</v>
      </c>
      <c r="C720" s="651" t="s">
        <v>618</v>
      </c>
      <c r="D720" s="652" t="s">
        <v>3044</v>
      </c>
      <c r="E720" s="651" t="s">
        <v>6223</v>
      </c>
      <c r="F720" s="652" t="s">
        <v>6224</v>
      </c>
      <c r="G720" s="651" t="s">
        <v>6072</v>
      </c>
      <c r="H720" s="651" t="s">
        <v>6073</v>
      </c>
      <c r="I720" s="653">
        <v>14491.015714285715</v>
      </c>
      <c r="J720" s="653">
        <v>50</v>
      </c>
      <c r="K720" s="654">
        <v>711786.16999999993</v>
      </c>
    </row>
    <row r="721" spans="1:11" ht="14.4" customHeight="1" x14ac:dyDescent="0.3">
      <c r="A721" s="649" t="s">
        <v>595</v>
      </c>
      <c r="B721" s="650" t="s">
        <v>3038</v>
      </c>
      <c r="C721" s="651" t="s">
        <v>618</v>
      </c>
      <c r="D721" s="652" t="s">
        <v>3044</v>
      </c>
      <c r="E721" s="651" t="s">
        <v>6223</v>
      </c>
      <c r="F721" s="652" t="s">
        <v>6224</v>
      </c>
      <c r="G721" s="651" t="s">
        <v>6074</v>
      </c>
      <c r="H721" s="651" t="s">
        <v>6075</v>
      </c>
      <c r="I721" s="653">
        <v>5735.746000000001</v>
      </c>
      <c r="J721" s="653">
        <v>13</v>
      </c>
      <c r="K721" s="654">
        <v>74111.680000000008</v>
      </c>
    </row>
    <row r="722" spans="1:11" ht="14.4" customHeight="1" x14ac:dyDescent="0.3">
      <c r="A722" s="649" t="s">
        <v>595</v>
      </c>
      <c r="B722" s="650" t="s">
        <v>3038</v>
      </c>
      <c r="C722" s="651" t="s">
        <v>618</v>
      </c>
      <c r="D722" s="652" t="s">
        <v>3044</v>
      </c>
      <c r="E722" s="651" t="s">
        <v>6223</v>
      </c>
      <c r="F722" s="652" t="s">
        <v>6224</v>
      </c>
      <c r="G722" s="651" t="s">
        <v>6076</v>
      </c>
      <c r="H722" s="651" t="s">
        <v>6077</v>
      </c>
      <c r="I722" s="653">
        <v>7744</v>
      </c>
      <c r="J722" s="653">
        <v>7</v>
      </c>
      <c r="K722" s="654">
        <v>54208</v>
      </c>
    </row>
    <row r="723" spans="1:11" ht="14.4" customHeight="1" x14ac:dyDescent="0.3">
      <c r="A723" s="649" t="s">
        <v>595</v>
      </c>
      <c r="B723" s="650" t="s">
        <v>3038</v>
      </c>
      <c r="C723" s="651" t="s">
        <v>618</v>
      </c>
      <c r="D723" s="652" t="s">
        <v>3044</v>
      </c>
      <c r="E723" s="651" t="s">
        <v>6223</v>
      </c>
      <c r="F723" s="652" t="s">
        <v>6224</v>
      </c>
      <c r="G723" s="651" t="s">
        <v>6078</v>
      </c>
      <c r="H723" s="651" t="s">
        <v>6079</v>
      </c>
      <c r="I723" s="653">
        <v>215.15</v>
      </c>
      <c r="J723" s="653">
        <v>108</v>
      </c>
      <c r="K723" s="654">
        <v>23726.530000000002</v>
      </c>
    </row>
    <row r="724" spans="1:11" ht="14.4" customHeight="1" x14ac:dyDescent="0.3">
      <c r="A724" s="649" t="s">
        <v>595</v>
      </c>
      <c r="B724" s="650" t="s">
        <v>3038</v>
      </c>
      <c r="C724" s="651" t="s">
        <v>618</v>
      </c>
      <c r="D724" s="652" t="s">
        <v>3044</v>
      </c>
      <c r="E724" s="651" t="s">
        <v>6223</v>
      </c>
      <c r="F724" s="652" t="s">
        <v>6224</v>
      </c>
      <c r="G724" s="651" t="s">
        <v>6080</v>
      </c>
      <c r="H724" s="651" t="s">
        <v>6081</v>
      </c>
      <c r="I724" s="653">
        <v>933.44</v>
      </c>
      <c r="J724" s="653">
        <v>24</v>
      </c>
      <c r="K724" s="654">
        <v>22402.5</v>
      </c>
    </row>
    <row r="725" spans="1:11" ht="14.4" customHeight="1" x14ac:dyDescent="0.3">
      <c r="A725" s="649" t="s">
        <v>595</v>
      </c>
      <c r="B725" s="650" t="s">
        <v>3038</v>
      </c>
      <c r="C725" s="651" t="s">
        <v>618</v>
      </c>
      <c r="D725" s="652" t="s">
        <v>3044</v>
      </c>
      <c r="E725" s="651" t="s">
        <v>6223</v>
      </c>
      <c r="F725" s="652" t="s">
        <v>6224</v>
      </c>
      <c r="G725" s="651" t="s">
        <v>6082</v>
      </c>
      <c r="H725" s="651" t="s">
        <v>6083</v>
      </c>
      <c r="I725" s="653">
        <v>1372.7</v>
      </c>
      <c r="J725" s="653">
        <v>84</v>
      </c>
      <c r="K725" s="654">
        <v>115306.95</v>
      </c>
    </row>
    <row r="726" spans="1:11" ht="14.4" customHeight="1" x14ac:dyDescent="0.3">
      <c r="A726" s="649" t="s">
        <v>595</v>
      </c>
      <c r="B726" s="650" t="s">
        <v>3038</v>
      </c>
      <c r="C726" s="651" t="s">
        <v>618</v>
      </c>
      <c r="D726" s="652" t="s">
        <v>3044</v>
      </c>
      <c r="E726" s="651" t="s">
        <v>6223</v>
      </c>
      <c r="F726" s="652" t="s">
        <v>6224</v>
      </c>
      <c r="G726" s="651" t="s">
        <v>6084</v>
      </c>
      <c r="H726" s="651" t="s">
        <v>6085</v>
      </c>
      <c r="I726" s="653">
        <v>4780.4075000000003</v>
      </c>
      <c r="J726" s="653">
        <v>10</v>
      </c>
      <c r="K726" s="654">
        <v>48116.58</v>
      </c>
    </row>
    <row r="727" spans="1:11" ht="14.4" customHeight="1" x14ac:dyDescent="0.3">
      <c r="A727" s="649" t="s">
        <v>595</v>
      </c>
      <c r="B727" s="650" t="s">
        <v>3038</v>
      </c>
      <c r="C727" s="651" t="s">
        <v>618</v>
      </c>
      <c r="D727" s="652" t="s">
        <v>3044</v>
      </c>
      <c r="E727" s="651" t="s">
        <v>6223</v>
      </c>
      <c r="F727" s="652" t="s">
        <v>6224</v>
      </c>
      <c r="G727" s="651" t="s">
        <v>6086</v>
      </c>
      <c r="H727" s="651" t="s">
        <v>6087</v>
      </c>
      <c r="I727" s="653">
        <v>1213.06</v>
      </c>
      <c r="J727" s="653">
        <v>12</v>
      </c>
      <c r="K727" s="654">
        <v>14556.74</v>
      </c>
    </row>
    <row r="728" spans="1:11" ht="14.4" customHeight="1" x14ac:dyDescent="0.3">
      <c r="A728" s="649" t="s">
        <v>595</v>
      </c>
      <c r="B728" s="650" t="s">
        <v>3038</v>
      </c>
      <c r="C728" s="651" t="s">
        <v>618</v>
      </c>
      <c r="D728" s="652" t="s">
        <v>3044</v>
      </c>
      <c r="E728" s="651" t="s">
        <v>6223</v>
      </c>
      <c r="F728" s="652" t="s">
        <v>6224</v>
      </c>
      <c r="G728" s="651" t="s">
        <v>6088</v>
      </c>
      <c r="H728" s="651" t="s">
        <v>6089</v>
      </c>
      <c r="I728" s="653">
        <v>3057.1499999999996</v>
      </c>
      <c r="J728" s="653">
        <v>36</v>
      </c>
      <c r="K728" s="654">
        <v>110667.41</v>
      </c>
    </row>
    <row r="729" spans="1:11" ht="14.4" customHeight="1" x14ac:dyDescent="0.3">
      <c r="A729" s="649" t="s">
        <v>595</v>
      </c>
      <c r="B729" s="650" t="s">
        <v>3038</v>
      </c>
      <c r="C729" s="651" t="s">
        <v>618</v>
      </c>
      <c r="D729" s="652" t="s">
        <v>3044</v>
      </c>
      <c r="E729" s="651" t="s">
        <v>6223</v>
      </c>
      <c r="F729" s="652" t="s">
        <v>6224</v>
      </c>
      <c r="G729" s="651" t="s">
        <v>6090</v>
      </c>
      <c r="H729" s="651" t="s">
        <v>6091</v>
      </c>
      <c r="I729" s="653">
        <v>3209.4949999999999</v>
      </c>
      <c r="J729" s="653">
        <v>12</v>
      </c>
      <c r="K729" s="654">
        <v>38513.93</v>
      </c>
    </row>
    <row r="730" spans="1:11" ht="14.4" customHeight="1" x14ac:dyDescent="0.3">
      <c r="A730" s="649" t="s">
        <v>595</v>
      </c>
      <c r="B730" s="650" t="s">
        <v>3038</v>
      </c>
      <c r="C730" s="651" t="s">
        <v>618</v>
      </c>
      <c r="D730" s="652" t="s">
        <v>3044</v>
      </c>
      <c r="E730" s="651" t="s">
        <v>6223</v>
      </c>
      <c r="F730" s="652" t="s">
        <v>6224</v>
      </c>
      <c r="G730" s="651" t="s">
        <v>6092</v>
      </c>
      <c r="H730" s="651" t="s">
        <v>6093</v>
      </c>
      <c r="I730" s="653">
        <v>14994.06</v>
      </c>
      <c r="J730" s="653">
        <v>10</v>
      </c>
      <c r="K730" s="654">
        <v>147354.66999999998</v>
      </c>
    </row>
    <row r="731" spans="1:11" ht="14.4" customHeight="1" x14ac:dyDescent="0.3">
      <c r="A731" s="649" t="s">
        <v>595</v>
      </c>
      <c r="B731" s="650" t="s">
        <v>3038</v>
      </c>
      <c r="C731" s="651" t="s">
        <v>618</v>
      </c>
      <c r="D731" s="652" t="s">
        <v>3044</v>
      </c>
      <c r="E731" s="651" t="s">
        <v>6223</v>
      </c>
      <c r="F731" s="652" t="s">
        <v>6224</v>
      </c>
      <c r="G731" s="651" t="s">
        <v>6094</v>
      </c>
      <c r="H731" s="651" t="s">
        <v>6095</v>
      </c>
      <c r="I731" s="653">
        <v>8327.8866666666672</v>
      </c>
      <c r="J731" s="653">
        <v>25</v>
      </c>
      <c r="K731" s="654">
        <v>206760.86000000002</v>
      </c>
    </row>
    <row r="732" spans="1:11" ht="14.4" customHeight="1" x14ac:dyDescent="0.3">
      <c r="A732" s="649" t="s">
        <v>595</v>
      </c>
      <c r="B732" s="650" t="s">
        <v>3038</v>
      </c>
      <c r="C732" s="651" t="s">
        <v>618</v>
      </c>
      <c r="D732" s="652" t="s">
        <v>3044</v>
      </c>
      <c r="E732" s="651" t="s">
        <v>6223</v>
      </c>
      <c r="F732" s="652" t="s">
        <v>6224</v>
      </c>
      <c r="G732" s="651" t="s">
        <v>6096</v>
      </c>
      <c r="H732" s="651" t="s">
        <v>6097</v>
      </c>
      <c r="I732" s="653">
        <v>788.86</v>
      </c>
      <c r="J732" s="653">
        <v>6</v>
      </c>
      <c r="K732" s="654">
        <v>4733.16</v>
      </c>
    </row>
    <row r="733" spans="1:11" ht="14.4" customHeight="1" x14ac:dyDescent="0.3">
      <c r="A733" s="649" t="s">
        <v>595</v>
      </c>
      <c r="B733" s="650" t="s">
        <v>3038</v>
      </c>
      <c r="C733" s="651" t="s">
        <v>618</v>
      </c>
      <c r="D733" s="652" t="s">
        <v>3044</v>
      </c>
      <c r="E733" s="651" t="s">
        <v>6223</v>
      </c>
      <c r="F733" s="652" t="s">
        <v>6224</v>
      </c>
      <c r="G733" s="651" t="s">
        <v>6098</v>
      </c>
      <c r="H733" s="651" t="s">
        <v>6099</v>
      </c>
      <c r="I733" s="653">
        <v>5381.02</v>
      </c>
      <c r="J733" s="653">
        <v>1</v>
      </c>
      <c r="K733" s="654">
        <v>5381.02</v>
      </c>
    </row>
    <row r="734" spans="1:11" ht="14.4" customHeight="1" x14ac:dyDescent="0.3">
      <c r="A734" s="649" t="s">
        <v>595</v>
      </c>
      <c r="B734" s="650" t="s">
        <v>3038</v>
      </c>
      <c r="C734" s="651" t="s">
        <v>618</v>
      </c>
      <c r="D734" s="652" t="s">
        <v>3044</v>
      </c>
      <c r="E734" s="651" t="s">
        <v>6223</v>
      </c>
      <c r="F734" s="652" t="s">
        <v>6224</v>
      </c>
      <c r="G734" s="651" t="s">
        <v>6100</v>
      </c>
      <c r="H734" s="651" t="s">
        <v>6101</v>
      </c>
      <c r="I734" s="653">
        <v>5986.37</v>
      </c>
      <c r="J734" s="653">
        <v>26</v>
      </c>
      <c r="K734" s="654">
        <v>161709.52000000002</v>
      </c>
    </row>
    <row r="735" spans="1:11" ht="14.4" customHeight="1" x14ac:dyDescent="0.3">
      <c r="A735" s="649" t="s">
        <v>595</v>
      </c>
      <c r="B735" s="650" t="s">
        <v>3038</v>
      </c>
      <c r="C735" s="651" t="s">
        <v>618</v>
      </c>
      <c r="D735" s="652" t="s">
        <v>3044</v>
      </c>
      <c r="E735" s="651" t="s">
        <v>6223</v>
      </c>
      <c r="F735" s="652" t="s">
        <v>6224</v>
      </c>
      <c r="G735" s="651" t="s">
        <v>6102</v>
      </c>
      <c r="H735" s="651" t="s">
        <v>6103</v>
      </c>
      <c r="I735" s="653">
        <v>12390</v>
      </c>
      <c r="J735" s="653">
        <v>4</v>
      </c>
      <c r="K735" s="654">
        <v>49560</v>
      </c>
    </row>
    <row r="736" spans="1:11" ht="14.4" customHeight="1" x14ac:dyDescent="0.3">
      <c r="A736" s="649" t="s">
        <v>595</v>
      </c>
      <c r="B736" s="650" t="s">
        <v>3038</v>
      </c>
      <c r="C736" s="651" t="s">
        <v>618</v>
      </c>
      <c r="D736" s="652" t="s">
        <v>3044</v>
      </c>
      <c r="E736" s="651" t="s">
        <v>6223</v>
      </c>
      <c r="F736" s="652" t="s">
        <v>6224</v>
      </c>
      <c r="G736" s="651" t="s">
        <v>6104</v>
      </c>
      <c r="H736" s="651" t="s">
        <v>6105</v>
      </c>
      <c r="I736" s="653">
        <v>10023.24</v>
      </c>
      <c r="J736" s="653">
        <v>1</v>
      </c>
      <c r="K736" s="654">
        <v>10023.24</v>
      </c>
    </row>
    <row r="737" spans="1:11" ht="14.4" customHeight="1" x14ac:dyDescent="0.3">
      <c r="A737" s="649" t="s">
        <v>595</v>
      </c>
      <c r="B737" s="650" t="s">
        <v>3038</v>
      </c>
      <c r="C737" s="651" t="s">
        <v>618</v>
      </c>
      <c r="D737" s="652" t="s">
        <v>3044</v>
      </c>
      <c r="E737" s="651" t="s">
        <v>6223</v>
      </c>
      <c r="F737" s="652" t="s">
        <v>6224</v>
      </c>
      <c r="G737" s="651" t="s">
        <v>6106</v>
      </c>
      <c r="H737" s="651" t="s">
        <v>6107</v>
      </c>
      <c r="I737" s="653">
        <v>5758.9760000000006</v>
      </c>
      <c r="J737" s="653">
        <v>28</v>
      </c>
      <c r="K737" s="654">
        <v>157764.68</v>
      </c>
    </row>
    <row r="738" spans="1:11" ht="14.4" customHeight="1" x14ac:dyDescent="0.3">
      <c r="A738" s="649" t="s">
        <v>595</v>
      </c>
      <c r="B738" s="650" t="s">
        <v>3038</v>
      </c>
      <c r="C738" s="651" t="s">
        <v>618</v>
      </c>
      <c r="D738" s="652" t="s">
        <v>3044</v>
      </c>
      <c r="E738" s="651" t="s">
        <v>6223</v>
      </c>
      <c r="F738" s="652" t="s">
        <v>6224</v>
      </c>
      <c r="G738" s="651" t="s">
        <v>6108</v>
      </c>
      <c r="H738" s="651" t="s">
        <v>6109</v>
      </c>
      <c r="I738" s="653">
        <v>8081.3850000000002</v>
      </c>
      <c r="J738" s="653">
        <v>5</v>
      </c>
      <c r="K738" s="654">
        <v>40918.550000000003</v>
      </c>
    </row>
    <row r="739" spans="1:11" ht="14.4" customHeight="1" x14ac:dyDescent="0.3">
      <c r="A739" s="649" t="s">
        <v>595</v>
      </c>
      <c r="B739" s="650" t="s">
        <v>3038</v>
      </c>
      <c r="C739" s="651" t="s">
        <v>618</v>
      </c>
      <c r="D739" s="652" t="s">
        <v>3044</v>
      </c>
      <c r="E739" s="651" t="s">
        <v>6223</v>
      </c>
      <c r="F739" s="652" t="s">
        <v>6224</v>
      </c>
      <c r="G739" s="651" t="s">
        <v>6110</v>
      </c>
      <c r="H739" s="651" t="s">
        <v>6111</v>
      </c>
      <c r="I739" s="653">
        <v>5225.8599999999997</v>
      </c>
      <c r="J739" s="653">
        <v>6</v>
      </c>
      <c r="K739" s="654">
        <v>31355.14</v>
      </c>
    </row>
    <row r="740" spans="1:11" ht="14.4" customHeight="1" x14ac:dyDescent="0.3">
      <c r="A740" s="649" t="s">
        <v>595</v>
      </c>
      <c r="B740" s="650" t="s">
        <v>3038</v>
      </c>
      <c r="C740" s="651" t="s">
        <v>618</v>
      </c>
      <c r="D740" s="652" t="s">
        <v>3044</v>
      </c>
      <c r="E740" s="651" t="s">
        <v>6223</v>
      </c>
      <c r="F740" s="652" t="s">
        <v>6224</v>
      </c>
      <c r="G740" s="651" t="s">
        <v>6112</v>
      </c>
      <c r="H740" s="651" t="s">
        <v>6113</v>
      </c>
      <c r="I740" s="653">
        <v>22055</v>
      </c>
      <c r="J740" s="653">
        <v>1</v>
      </c>
      <c r="K740" s="654">
        <v>22055</v>
      </c>
    </row>
    <row r="741" spans="1:11" ht="14.4" customHeight="1" x14ac:dyDescent="0.3">
      <c r="A741" s="649" t="s">
        <v>595</v>
      </c>
      <c r="B741" s="650" t="s">
        <v>3038</v>
      </c>
      <c r="C741" s="651" t="s">
        <v>618</v>
      </c>
      <c r="D741" s="652" t="s">
        <v>3044</v>
      </c>
      <c r="E741" s="651" t="s">
        <v>6223</v>
      </c>
      <c r="F741" s="652" t="s">
        <v>6224</v>
      </c>
      <c r="G741" s="651" t="s">
        <v>6114</v>
      </c>
      <c r="H741" s="651" t="s">
        <v>6115</v>
      </c>
      <c r="I741" s="653">
        <v>2543.48</v>
      </c>
      <c r="J741" s="653">
        <v>12</v>
      </c>
      <c r="K741" s="654">
        <v>30521.759999999998</v>
      </c>
    </row>
    <row r="742" spans="1:11" ht="14.4" customHeight="1" x14ac:dyDescent="0.3">
      <c r="A742" s="649" t="s">
        <v>595</v>
      </c>
      <c r="B742" s="650" t="s">
        <v>3038</v>
      </c>
      <c r="C742" s="651" t="s">
        <v>618</v>
      </c>
      <c r="D742" s="652" t="s">
        <v>3044</v>
      </c>
      <c r="E742" s="651" t="s">
        <v>6223</v>
      </c>
      <c r="F742" s="652" t="s">
        <v>6224</v>
      </c>
      <c r="G742" s="651" t="s">
        <v>6116</v>
      </c>
      <c r="H742" s="651" t="s">
        <v>6117</v>
      </c>
      <c r="I742" s="653">
        <v>13656.88</v>
      </c>
      <c r="J742" s="653">
        <v>2</v>
      </c>
      <c r="K742" s="654">
        <v>27313.75</v>
      </c>
    </row>
    <row r="743" spans="1:11" ht="14.4" customHeight="1" x14ac:dyDescent="0.3">
      <c r="A743" s="649" t="s">
        <v>595</v>
      </c>
      <c r="B743" s="650" t="s">
        <v>3038</v>
      </c>
      <c r="C743" s="651" t="s">
        <v>618</v>
      </c>
      <c r="D743" s="652" t="s">
        <v>3044</v>
      </c>
      <c r="E743" s="651" t="s">
        <v>6223</v>
      </c>
      <c r="F743" s="652" t="s">
        <v>6224</v>
      </c>
      <c r="G743" s="651" t="s">
        <v>6118</v>
      </c>
      <c r="H743" s="651" t="s">
        <v>6119</v>
      </c>
      <c r="I743" s="653">
        <v>7247.87</v>
      </c>
      <c r="J743" s="653">
        <v>21</v>
      </c>
      <c r="K743" s="654">
        <v>152205.23000000001</v>
      </c>
    </row>
    <row r="744" spans="1:11" ht="14.4" customHeight="1" x14ac:dyDescent="0.3">
      <c r="A744" s="649" t="s">
        <v>595</v>
      </c>
      <c r="B744" s="650" t="s">
        <v>3038</v>
      </c>
      <c r="C744" s="651" t="s">
        <v>618</v>
      </c>
      <c r="D744" s="652" t="s">
        <v>3044</v>
      </c>
      <c r="E744" s="651" t="s">
        <v>6223</v>
      </c>
      <c r="F744" s="652" t="s">
        <v>6224</v>
      </c>
      <c r="G744" s="651" t="s">
        <v>6120</v>
      </c>
      <c r="H744" s="651" t="s">
        <v>6121</v>
      </c>
      <c r="I744" s="653">
        <v>10936.619999999999</v>
      </c>
      <c r="J744" s="653">
        <v>11</v>
      </c>
      <c r="K744" s="654">
        <v>120960.14</v>
      </c>
    </row>
    <row r="745" spans="1:11" ht="14.4" customHeight="1" x14ac:dyDescent="0.3">
      <c r="A745" s="649" t="s">
        <v>595</v>
      </c>
      <c r="B745" s="650" t="s">
        <v>3038</v>
      </c>
      <c r="C745" s="651" t="s">
        <v>618</v>
      </c>
      <c r="D745" s="652" t="s">
        <v>3044</v>
      </c>
      <c r="E745" s="651" t="s">
        <v>6223</v>
      </c>
      <c r="F745" s="652" t="s">
        <v>6224</v>
      </c>
      <c r="G745" s="651" t="s">
        <v>6122</v>
      </c>
      <c r="H745" s="651" t="s">
        <v>6123</v>
      </c>
      <c r="I745" s="653">
        <v>543.59</v>
      </c>
      <c r="J745" s="653">
        <v>2</v>
      </c>
      <c r="K745" s="654">
        <v>1087.18</v>
      </c>
    </row>
    <row r="746" spans="1:11" ht="14.4" customHeight="1" x14ac:dyDescent="0.3">
      <c r="A746" s="649" t="s">
        <v>595</v>
      </c>
      <c r="B746" s="650" t="s">
        <v>3038</v>
      </c>
      <c r="C746" s="651" t="s">
        <v>618</v>
      </c>
      <c r="D746" s="652" t="s">
        <v>3044</v>
      </c>
      <c r="E746" s="651" t="s">
        <v>6223</v>
      </c>
      <c r="F746" s="652" t="s">
        <v>6224</v>
      </c>
      <c r="G746" s="651" t="s">
        <v>6124</v>
      </c>
      <c r="H746" s="651" t="s">
        <v>6125</v>
      </c>
      <c r="I746" s="653">
        <v>1866.8779999999999</v>
      </c>
      <c r="J746" s="653">
        <v>34</v>
      </c>
      <c r="K746" s="654">
        <v>63473.75</v>
      </c>
    </row>
    <row r="747" spans="1:11" ht="14.4" customHeight="1" x14ac:dyDescent="0.3">
      <c r="A747" s="649" t="s">
        <v>595</v>
      </c>
      <c r="B747" s="650" t="s">
        <v>3038</v>
      </c>
      <c r="C747" s="651" t="s">
        <v>618</v>
      </c>
      <c r="D747" s="652" t="s">
        <v>3044</v>
      </c>
      <c r="E747" s="651" t="s">
        <v>6223</v>
      </c>
      <c r="F747" s="652" t="s">
        <v>6224</v>
      </c>
      <c r="G747" s="651" t="s">
        <v>6126</v>
      </c>
      <c r="H747" s="651" t="s">
        <v>6127</v>
      </c>
      <c r="I747" s="653">
        <v>12705</v>
      </c>
      <c r="J747" s="653">
        <v>36</v>
      </c>
      <c r="K747" s="654">
        <v>457380</v>
      </c>
    </row>
    <row r="748" spans="1:11" ht="14.4" customHeight="1" x14ac:dyDescent="0.3">
      <c r="A748" s="649" t="s">
        <v>595</v>
      </c>
      <c r="B748" s="650" t="s">
        <v>3038</v>
      </c>
      <c r="C748" s="651" t="s">
        <v>618</v>
      </c>
      <c r="D748" s="652" t="s">
        <v>3044</v>
      </c>
      <c r="E748" s="651" t="s">
        <v>6223</v>
      </c>
      <c r="F748" s="652" t="s">
        <v>6224</v>
      </c>
      <c r="G748" s="651" t="s">
        <v>6128</v>
      </c>
      <c r="H748" s="651" t="s">
        <v>6129</v>
      </c>
      <c r="I748" s="653">
        <v>12947</v>
      </c>
      <c r="J748" s="653">
        <v>18</v>
      </c>
      <c r="K748" s="654">
        <v>233046</v>
      </c>
    </row>
    <row r="749" spans="1:11" ht="14.4" customHeight="1" x14ac:dyDescent="0.3">
      <c r="A749" s="649" t="s">
        <v>595</v>
      </c>
      <c r="B749" s="650" t="s">
        <v>3038</v>
      </c>
      <c r="C749" s="651" t="s">
        <v>618</v>
      </c>
      <c r="D749" s="652" t="s">
        <v>3044</v>
      </c>
      <c r="E749" s="651" t="s">
        <v>6223</v>
      </c>
      <c r="F749" s="652" t="s">
        <v>6224</v>
      </c>
      <c r="G749" s="651" t="s">
        <v>6130</v>
      </c>
      <c r="H749" s="651" t="s">
        <v>6131</v>
      </c>
      <c r="I749" s="653">
        <v>5490.81</v>
      </c>
      <c r="J749" s="653">
        <v>25</v>
      </c>
      <c r="K749" s="654">
        <v>137270.24</v>
      </c>
    </row>
    <row r="750" spans="1:11" ht="14.4" customHeight="1" x14ac:dyDescent="0.3">
      <c r="A750" s="649" t="s">
        <v>595</v>
      </c>
      <c r="B750" s="650" t="s">
        <v>3038</v>
      </c>
      <c r="C750" s="651" t="s">
        <v>618</v>
      </c>
      <c r="D750" s="652" t="s">
        <v>3044</v>
      </c>
      <c r="E750" s="651" t="s">
        <v>6223</v>
      </c>
      <c r="F750" s="652" t="s">
        <v>6224</v>
      </c>
      <c r="G750" s="651" t="s">
        <v>6132</v>
      </c>
      <c r="H750" s="651" t="s">
        <v>6133</v>
      </c>
      <c r="I750" s="653">
        <v>5607.38</v>
      </c>
      <c r="J750" s="653">
        <v>6</v>
      </c>
      <c r="K750" s="654">
        <v>33644.29</v>
      </c>
    </row>
    <row r="751" spans="1:11" ht="14.4" customHeight="1" x14ac:dyDescent="0.3">
      <c r="A751" s="649" t="s">
        <v>595</v>
      </c>
      <c r="B751" s="650" t="s">
        <v>3038</v>
      </c>
      <c r="C751" s="651" t="s">
        <v>618</v>
      </c>
      <c r="D751" s="652" t="s">
        <v>3044</v>
      </c>
      <c r="E751" s="651" t="s">
        <v>6223</v>
      </c>
      <c r="F751" s="652" t="s">
        <v>6224</v>
      </c>
      <c r="G751" s="651" t="s">
        <v>6134</v>
      </c>
      <c r="H751" s="651" t="s">
        <v>6135</v>
      </c>
      <c r="I751" s="653">
        <v>201.53</v>
      </c>
      <c r="J751" s="653">
        <v>36</v>
      </c>
      <c r="K751" s="654">
        <v>7255.04</v>
      </c>
    </row>
    <row r="752" spans="1:11" ht="14.4" customHeight="1" x14ac:dyDescent="0.3">
      <c r="A752" s="649" t="s">
        <v>595</v>
      </c>
      <c r="B752" s="650" t="s">
        <v>3038</v>
      </c>
      <c r="C752" s="651" t="s">
        <v>618</v>
      </c>
      <c r="D752" s="652" t="s">
        <v>3044</v>
      </c>
      <c r="E752" s="651" t="s">
        <v>6223</v>
      </c>
      <c r="F752" s="652" t="s">
        <v>6224</v>
      </c>
      <c r="G752" s="651" t="s">
        <v>6136</v>
      </c>
      <c r="H752" s="651" t="s">
        <v>6137</v>
      </c>
      <c r="I752" s="653">
        <v>866.59</v>
      </c>
      <c r="J752" s="653">
        <v>36</v>
      </c>
      <c r="K752" s="654">
        <v>31197.300000000003</v>
      </c>
    </row>
    <row r="753" spans="1:11" ht="14.4" customHeight="1" x14ac:dyDescent="0.3">
      <c r="A753" s="649" t="s">
        <v>595</v>
      </c>
      <c r="B753" s="650" t="s">
        <v>3038</v>
      </c>
      <c r="C753" s="651" t="s">
        <v>618</v>
      </c>
      <c r="D753" s="652" t="s">
        <v>3044</v>
      </c>
      <c r="E753" s="651" t="s">
        <v>6223</v>
      </c>
      <c r="F753" s="652" t="s">
        <v>6224</v>
      </c>
      <c r="G753" s="651" t="s">
        <v>6138</v>
      </c>
      <c r="H753" s="651" t="s">
        <v>6139</v>
      </c>
      <c r="I753" s="653">
        <v>1713.5</v>
      </c>
      <c r="J753" s="653">
        <v>15</v>
      </c>
      <c r="K753" s="654">
        <v>25702.5</v>
      </c>
    </row>
    <row r="754" spans="1:11" ht="14.4" customHeight="1" x14ac:dyDescent="0.3">
      <c r="A754" s="649" t="s">
        <v>595</v>
      </c>
      <c r="B754" s="650" t="s">
        <v>3038</v>
      </c>
      <c r="C754" s="651" t="s">
        <v>618</v>
      </c>
      <c r="D754" s="652" t="s">
        <v>3044</v>
      </c>
      <c r="E754" s="651" t="s">
        <v>6223</v>
      </c>
      <c r="F754" s="652" t="s">
        <v>6224</v>
      </c>
      <c r="G754" s="651" t="s">
        <v>6140</v>
      </c>
      <c r="H754" s="651" t="s">
        <v>6141</v>
      </c>
      <c r="I754" s="653">
        <v>12705</v>
      </c>
      <c r="J754" s="653">
        <v>4</v>
      </c>
      <c r="K754" s="654">
        <v>50820</v>
      </c>
    </row>
    <row r="755" spans="1:11" ht="14.4" customHeight="1" x14ac:dyDescent="0.3">
      <c r="A755" s="649" t="s">
        <v>595</v>
      </c>
      <c r="B755" s="650" t="s">
        <v>3038</v>
      </c>
      <c r="C755" s="651" t="s">
        <v>618</v>
      </c>
      <c r="D755" s="652" t="s">
        <v>3044</v>
      </c>
      <c r="E755" s="651" t="s">
        <v>6223</v>
      </c>
      <c r="F755" s="652" t="s">
        <v>6224</v>
      </c>
      <c r="G755" s="651" t="s">
        <v>6142</v>
      </c>
      <c r="H755" s="651" t="s">
        <v>6143</v>
      </c>
      <c r="I755" s="653">
        <v>5245.77</v>
      </c>
      <c r="J755" s="653">
        <v>3</v>
      </c>
      <c r="K755" s="654">
        <v>15737.310000000001</v>
      </c>
    </row>
    <row r="756" spans="1:11" ht="14.4" customHeight="1" x14ac:dyDescent="0.3">
      <c r="A756" s="649" t="s">
        <v>595</v>
      </c>
      <c r="B756" s="650" t="s">
        <v>3038</v>
      </c>
      <c r="C756" s="651" t="s">
        <v>618</v>
      </c>
      <c r="D756" s="652" t="s">
        <v>3044</v>
      </c>
      <c r="E756" s="651" t="s">
        <v>6223</v>
      </c>
      <c r="F756" s="652" t="s">
        <v>6224</v>
      </c>
      <c r="G756" s="651" t="s">
        <v>6144</v>
      </c>
      <c r="H756" s="651" t="s">
        <v>6145</v>
      </c>
      <c r="I756" s="653">
        <v>12705</v>
      </c>
      <c r="J756" s="653">
        <v>7</v>
      </c>
      <c r="K756" s="654">
        <v>88935</v>
      </c>
    </row>
    <row r="757" spans="1:11" ht="14.4" customHeight="1" x14ac:dyDescent="0.3">
      <c r="A757" s="649" t="s">
        <v>595</v>
      </c>
      <c r="B757" s="650" t="s">
        <v>3038</v>
      </c>
      <c r="C757" s="651" t="s">
        <v>618</v>
      </c>
      <c r="D757" s="652" t="s">
        <v>3044</v>
      </c>
      <c r="E757" s="651" t="s">
        <v>6223</v>
      </c>
      <c r="F757" s="652" t="s">
        <v>6224</v>
      </c>
      <c r="G757" s="651" t="s">
        <v>6146</v>
      </c>
      <c r="H757" s="651" t="s">
        <v>6147</v>
      </c>
      <c r="I757" s="653">
        <v>494.5</v>
      </c>
      <c r="J757" s="653">
        <v>9</v>
      </c>
      <c r="K757" s="654">
        <v>4450.5</v>
      </c>
    </row>
    <row r="758" spans="1:11" ht="14.4" customHeight="1" x14ac:dyDescent="0.3">
      <c r="A758" s="649" t="s">
        <v>595</v>
      </c>
      <c r="B758" s="650" t="s">
        <v>3038</v>
      </c>
      <c r="C758" s="651" t="s">
        <v>618</v>
      </c>
      <c r="D758" s="652" t="s">
        <v>3044</v>
      </c>
      <c r="E758" s="651" t="s">
        <v>6223</v>
      </c>
      <c r="F758" s="652" t="s">
        <v>6224</v>
      </c>
      <c r="G758" s="651" t="s">
        <v>6148</v>
      </c>
      <c r="H758" s="651" t="s">
        <v>6149</v>
      </c>
      <c r="I758" s="653">
        <v>1372.7</v>
      </c>
      <c r="J758" s="653">
        <v>96</v>
      </c>
      <c r="K758" s="654">
        <v>131779.37</v>
      </c>
    </row>
    <row r="759" spans="1:11" ht="14.4" customHeight="1" x14ac:dyDescent="0.3">
      <c r="A759" s="649" t="s">
        <v>595</v>
      </c>
      <c r="B759" s="650" t="s">
        <v>3038</v>
      </c>
      <c r="C759" s="651" t="s">
        <v>618</v>
      </c>
      <c r="D759" s="652" t="s">
        <v>3044</v>
      </c>
      <c r="E759" s="651" t="s">
        <v>6223</v>
      </c>
      <c r="F759" s="652" t="s">
        <v>6224</v>
      </c>
      <c r="G759" s="651" t="s">
        <v>6150</v>
      </c>
      <c r="H759" s="651" t="s">
        <v>6151</v>
      </c>
      <c r="I759" s="653">
        <v>5380.99</v>
      </c>
      <c r="J759" s="653">
        <v>2</v>
      </c>
      <c r="K759" s="654">
        <v>10761.98</v>
      </c>
    </row>
    <row r="760" spans="1:11" ht="14.4" customHeight="1" x14ac:dyDescent="0.3">
      <c r="A760" s="649" t="s">
        <v>595</v>
      </c>
      <c r="B760" s="650" t="s">
        <v>3038</v>
      </c>
      <c r="C760" s="651" t="s">
        <v>618</v>
      </c>
      <c r="D760" s="652" t="s">
        <v>3044</v>
      </c>
      <c r="E760" s="651" t="s">
        <v>6223</v>
      </c>
      <c r="F760" s="652" t="s">
        <v>6224</v>
      </c>
      <c r="G760" s="651" t="s">
        <v>6152</v>
      </c>
      <c r="H760" s="651" t="s">
        <v>6153</v>
      </c>
      <c r="I760" s="653">
        <v>866.59</v>
      </c>
      <c r="J760" s="653">
        <v>24</v>
      </c>
      <c r="K760" s="654">
        <v>20798.2</v>
      </c>
    </row>
    <row r="761" spans="1:11" ht="14.4" customHeight="1" x14ac:dyDescent="0.3">
      <c r="A761" s="649" t="s">
        <v>595</v>
      </c>
      <c r="B761" s="650" t="s">
        <v>3038</v>
      </c>
      <c r="C761" s="651" t="s">
        <v>618</v>
      </c>
      <c r="D761" s="652" t="s">
        <v>3044</v>
      </c>
      <c r="E761" s="651" t="s">
        <v>6223</v>
      </c>
      <c r="F761" s="652" t="s">
        <v>6224</v>
      </c>
      <c r="G761" s="651" t="s">
        <v>6154</v>
      </c>
      <c r="H761" s="651" t="s">
        <v>6155</v>
      </c>
      <c r="I761" s="653">
        <v>11539.77</v>
      </c>
      <c r="J761" s="653">
        <v>1</v>
      </c>
      <c r="K761" s="654">
        <v>11539.77</v>
      </c>
    </row>
    <row r="762" spans="1:11" ht="14.4" customHeight="1" x14ac:dyDescent="0.3">
      <c r="A762" s="649" t="s">
        <v>595</v>
      </c>
      <c r="B762" s="650" t="s">
        <v>3038</v>
      </c>
      <c r="C762" s="651" t="s">
        <v>618</v>
      </c>
      <c r="D762" s="652" t="s">
        <v>3044</v>
      </c>
      <c r="E762" s="651" t="s">
        <v>6223</v>
      </c>
      <c r="F762" s="652" t="s">
        <v>6224</v>
      </c>
      <c r="G762" s="651" t="s">
        <v>6156</v>
      </c>
      <c r="H762" s="651" t="s">
        <v>6157</v>
      </c>
      <c r="I762" s="653">
        <v>5607.38</v>
      </c>
      <c r="J762" s="653">
        <v>3</v>
      </c>
      <c r="K762" s="654">
        <v>16822.150000000001</v>
      </c>
    </row>
    <row r="763" spans="1:11" ht="14.4" customHeight="1" x14ac:dyDescent="0.3">
      <c r="A763" s="649" t="s">
        <v>595</v>
      </c>
      <c r="B763" s="650" t="s">
        <v>3038</v>
      </c>
      <c r="C763" s="651" t="s">
        <v>618</v>
      </c>
      <c r="D763" s="652" t="s">
        <v>3044</v>
      </c>
      <c r="E763" s="651" t="s">
        <v>6223</v>
      </c>
      <c r="F763" s="652" t="s">
        <v>6224</v>
      </c>
      <c r="G763" s="651" t="s">
        <v>6158</v>
      </c>
      <c r="H763" s="651" t="s">
        <v>6159</v>
      </c>
      <c r="I763" s="653">
        <v>5607.38</v>
      </c>
      <c r="J763" s="653">
        <v>4</v>
      </c>
      <c r="K763" s="654">
        <v>22429.530000000002</v>
      </c>
    </row>
    <row r="764" spans="1:11" ht="14.4" customHeight="1" x14ac:dyDescent="0.3">
      <c r="A764" s="649" t="s">
        <v>595</v>
      </c>
      <c r="B764" s="650" t="s">
        <v>3038</v>
      </c>
      <c r="C764" s="651" t="s">
        <v>618</v>
      </c>
      <c r="D764" s="652" t="s">
        <v>3044</v>
      </c>
      <c r="E764" s="651" t="s">
        <v>6223</v>
      </c>
      <c r="F764" s="652" t="s">
        <v>6224</v>
      </c>
      <c r="G764" s="651" t="s">
        <v>6160</v>
      </c>
      <c r="H764" s="651" t="s">
        <v>6161</v>
      </c>
      <c r="I764" s="653">
        <v>9029.6299999999992</v>
      </c>
      <c r="J764" s="653">
        <v>18</v>
      </c>
      <c r="K764" s="654">
        <v>162533.25</v>
      </c>
    </row>
    <row r="765" spans="1:11" ht="14.4" customHeight="1" x14ac:dyDescent="0.3">
      <c r="A765" s="649" t="s">
        <v>595</v>
      </c>
      <c r="B765" s="650" t="s">
        <v>3038</v>
      </c>
      <c r="C765" s="651" t="s">
        <v>618</v>
      </c>
      <c r="D765" s="652" t="s">
        <v>3044</v>
      </c>
      <c r="E765" s="651" t="s">
        <v>6223</v>
      </c>
      <c r="F765" s="652" t="s">
        <v>6224</v>
      </c>
      <c r="G765" s="651" t="s">
        <v>6162</v>
      </c>
      <c r="H765" s="651" t="s">
        <v>6163</v>
      </c>
      <c r="I765" s="653">
        <v>13848.75</v>
      </c>
      <c r="J765" s="653">
        <v>2</v>
      </c>
      <c r="K765" s="654">
        <v>27697.51</v>
      </c>
    </row>
    <row r="766" spans="1:11" ht="14.4" customHeight="1" x14ac:dyDescent="0.3">
      <c r="A766" s="649" t="s">
        <v>595</v>
      </c>
      <c r="B766" s="650" t="s">
        <v>3038</v>
      </c>
      <c r="C766" s="651" t="s">
        <v>618</v>
      </c>
      <c r="D766" s="652" t="s">
        <v>3044</v>
      </c>
      <c r="E766" s="651" t="s">
        <v>6223</v>
      </c>
      <c r="F766" s="652" t="s">
        <v>6224</v>
      </c>
      <c r="G766" s="651" t="s">
        <v>6164</v>
      </c>
      <c r="H766" s="651" t="s">
        <v>6165</v>
      </c>
      <c r="I766" s="653">
        <v>12947</v>
      </c>
      <c r="J766" s="653">
        <v>9</v>
      </c>
      <c r="K766" s="654">
        <v>116523</v>
      </c>
    </row>
    <row r="767" spans="1:11" ht="14.4" customHeight="1" x14ac:dyDescent="0.3">
      <c r="A767" s="649" t="s">
        <v>595</v>
      </c>
      <c r="B767" s="650" t="s">
        <v>3038</v>
      </c>
      <c r="C767" s="651" t="s">
        <v>618</v>
      </c>
      <c r="D767" s="652" t="s">
        <v>3044</v>
      </c>
      <c r="E767" s="651" t="s">
        <v>6223</v>
      </c>
      <c r="F767" s="652" t="s">
        <v>6224</v>
      </c>
      <c r="G767" s="651" t="s">
        <v>6166</v>
      </c>
      <c r="H767" s="651" t="s">
        <v>6167</v>
      </c>
      <c r="I767" s="653">
        <v>9546.9</v>
      </c>
      <c r="J767" s="653">
        <v>4</v>
      </c>
      <c r="K767" s="654">
        <v>38187.599999999999</v>
      </c>
    </row>
    <row r="768" spans="1:11" ht="14.4" customHeight="1" x14ac:dyDescent="0.3">
      <c r="A768" s="649" t="s">
        <v>595</v>
      </c>
      <c r="B768" s="650" t="s">
        <v>3038</v>
      </c>
      <c r="C768" s="651" t="s">
        <v>618</v>
      </c>
      <c r="D768" s="652" t="s">
        <v>3044</v>
      </c>
      <c r="E768" s="651" t="s">
        <v>6223</v>
      </c>
      <c r="F768" s="652" t="s">
        <v>6224</v>
      </c>
      <c r="G768" s="651" t="s">
        <v>6168</v>
      </c>
      <c r="H768" s="651" t="s">
        <v>6169</v>
      </c>
      <c r="I768" s="653">
        <v>5607.38</v>
      </c>
      <c r="J768" s="653">
        <v>1</v>
      </c>
      <c r="K768" s="654">
        <v>5607.38</v>
      </c>
    </row>
    <row r="769" spans="1:11" ht="14.4" customHeight="1" x14ac:dyDescent="0.3">
      <c r="A769" s="649" t="s">
        <v>595</v>
      </c>
      <c r="B769" s="650" t="s">
        <v>3038</v>
      </c>
      <c r="C769" s="651" t="s">
        <v>618</v>
      </c>
      <c r="D769" s="652" t="s">
        <v>3044</v>
      </c>
      <c r="E769" s="651" t="s">
        <v>6223</v>
      </c>
      <c r="F769" s="652" t="s">
        <v>6224</v>
      </c>
      <c r="G769" s="651" t="s">
        <v>6170</v>
      </c>
      <c r="H769" s="651" t="s">
        <v>6171</v>
      </c>
      <c r="I769" s="653">
        <v>5479.83</v>
      </c>
      <c r="J769" s="653">
        <v>3</v>
      </c>
      <c r="K769" s="654">
        <v>16439.48</v>
      </c>
    </row>
    <row r="770" spans="1:11" ht="14.4" customHeight="1" x14ac:dyDescent="0.3">
      <c r="A770" s="649" t="s">
        <v>595</v>
      </c>
      <c r="B770" s="650" t="s">
        <v>3038</v>
      </c>
      <c r="C770" s="651" t="s">
        <v>618</v>
      </c>
      <c r="D770" s="652" t="s">
        <v>3044</v>
      </c>
      <c r="E770" s="651" t="s">
        <v>6223</v>
      </c>
      <c r="F770" s="652" t="s">
        <v>6224</v>
      </c>
      <c r="G770" s="651" t="s">
        <v>6172</v>
      </c>
      <c r="H770" s="651" t="s">
        <v>6173</v>
      </c>
      <c r="I770" s="653">
        <v>14193.3</v>
      </c>
      <c r="J770" s="653">
        <v>1</v>
      </c>
      <c r="K770" s="654">
        <v>14193.3</v>
      </c>
    </row>
    <row r="771" spans="1:11" ht="14.4" customHeight="1" x14ac:dyDescent="0.3">
      <c r="A771" s="649" t="s">
        <v>595</v>
      </c>
      <c r="B771" s="650" t="s">
        <v>3038</v>
      </c>
      <c r="C771" s="651" t="s">
        <v>618</v>
      </c>
      <c r="D771" s="652" t="s">
        <v>3044</v>
      </c>
      <c r="E771" s="651" t="s">
        <v>6223</v>
      </c>
      <c r="F771" s="652" t="s">
        <v>6224</v>
      </c>
      <c r="G771" s="651" t="s">
        <v>6174</v>
      </c>
      <c r="H771" s="651" t="s">
        <v>6175</v>
      </c>
      <c r="I771" s="653">
        <v>8030.43</v>
      </c>
      <c r="J771" s="653">
        <v>3</v>
      </c>
      <c r="K771" s="654">
        <v>24091.279999999999</v>
      </c>
    </row>
    <row r="772" spans="1:11" ht="14.4" customHeight="1" x14ac:dyDescent="0.3">
      <c r="A772" s="649" t="s">
        <v>595</v>
      </c>
      <c r="B772" s="650" t="s">
        <v>3038</v>
      </c>
      <c r="C772" s="651" t="s">
        <v>618</v>
      </c>
      <c r="D772" s="652" t="s">
        <v>3044</v>
      </c>
      <c r="E772" s="651" t="s">
        <v>6217</v>
      </c>
      <c r="F772" s="652" t="s">
        <v>6218</v>
      </c>
      <c r="G772" s="651" t="s">
        <v>5812</v>
      </c>
      <c r="H772" s="651" t="s">
        <v>5813</v>
      </c>
      <c r="I772" s="653">
        <v>50.12</v>
      </c>
      <c r="J772" s="653">
        <v>36</v>
      </c>
      <c r="K772" s="654">
        <v>1804.21</v>
      </c>
    </row>
    <row r="773" spans="1:11" ht="14.4" customHeight="1" x14ac:dyDescent="0.3">
      <c r="A773" s="649" t="s">
        <v>595</v>
      </c>
      <c r="B773" s="650" t="s">
        <v>3038</v>
      </c>
      <c r="C773" s="651" t="s">
        <v>618</v>
      </c>
      <c r="D773" s="652" t="s">
        <v>3044</v>
      </c>
      <c r="E773" s="651" t="s">
        <v>6217</v>
      </c>
      <c r="F773" s="652" t="s">
        <v>6218</v>
      </c>
      <c r="G773" s="651" t="s">
        <v>6176</v>
      </c>
      <c r="H773" s="651" t="s">
        <v>6177</v>
      </c>
      <c r="I773" s="653">
        <v>31.36</v>
      </c>
      <c r="J773" s="653">
        <v>252</v>
      </c>
      <c r="K773" s="654">
        <v>7902.72</v>
      </c>
    </row>
    <row r="774" spans="1:11" ht="14.4" customHeight="1" x14ac:dyDescent="0.3">
      <c r="A774" s="649" t="s">
        <v>595</v>
      </c>
      <c r="B774" s="650" t="s">
        <v>3038</v>
      </c>
      <c r="C774" s="651" t="s">
        <v>618</v>
      </c>
      <c r="D774" s="652" t="s">
        <v>3044</v>
      </c>
      <c r="E774" s="651" t="s">
        <v>6217</v>
      </c>
      <c r="F774" s="652" t="s">
        <v>6218</v>
      </c>
      <c r="G774" s="651" t="s">
        <v>6178</v>
      </c>
      <c r="H774" s="651" t="s">
        <v>6179</v>
      </c>
      <c r="I774" s="653">
        <v>161.16999999999999</v>
      </c>
      <c r="J774" s="653">
        <v>24</v>
      </c>
      <c r="K774" s="654">
        <v>3868.08</v>
      </c>
    </row>
    <row r="775" spans="1:11" ht="14.4" customHeight="1" x14ac:dyDescent="0.3">
      <c r="A775" s="649" t="s">
        <v>595</v>
      </c>
      <c r="B775" s="650" t="s">
        <v>3038</v>
      </c>
      <c r="C775" s="651" t="s">
        <v>621</v>
      </c>
      <c r="D775" s="652" t="s">
        <v>6225</v>
      </c>
      <c r="E775" s="651" t="s">
        <v>6205</v>
      </c>
      <c r="F775" s="652" t="s">
        <v>6206</v>
      </c>
      <c r="G775" s="651" t="s">
        <v>5966</v>
      </c>
      <c r="H775" s="651" t="s">
        <v>5967</v>
      </c>
      <c r="I775" s="653">
        <v>5806.91</v>
      </c>
      <c r="J775" s="653">
        <v>1</v>
      </c>
      <c r="K775" s="654">
        <v>5806.91</v>
      </c>
    </row>
    <row r="776" spans="1:11" ht="14.4" customHeight="1" x14ac:dyDescent="0.3">
      <c r="A776" s="649" t="s">
        <v>595</v>
      </c>
      <c r="B776" s="650" t="s">
        <v>3038</v>
      </c>
      <c r="C776" s="651" t="s">
        <v>621</v>
      </c>
      <c r="D776" s="652" t="s">
        <v>6225</v>
      </c>
      <c r="E776" s="651" t="s">
        <v>6205</v>
      </c>
      <c r="F776" s="652" t="s">
        <v>6206</v>
      </c>
      <c r="G776" s="651" t="s">
        <v>5980</v>
      </c>
      <c r="H776" s="651" t="s">
        <v>5981</v>
      </c>
      <c r="I776" s="653">
        <v>4563.5750000000007</v>
      </c>
      <c r="J776" s="653">
        <v>3</v>
      </c>
      <c r="K776" s="654">
        <v>13806.75</v>
      </c>
    </row>
    <row r="777" spans="1:11" ht="14.4" customHeight="1" x14ac:dyDescent="0.3">
      <c r="A777" s="649" t="s">
        <v>595</v>
      </c>
      <c r="B777" s="650" t="s">
        <v>3038</v>
      </c>
      <c r="C777" s="651" t="s">
        <v>621</v>
      </c>
      <c r="D777" s="652" t="s">
        <v>6225</v>
      </c>
      <c r="E777" s="651" t="s">
        <v>6205</v>
      </c>
      <c r="F777" s="652" t="s">
        <v>6206</v>
      </c>
      <c r="G777" s="651" t="s">
        <v>5986</v>
      </c>
      <c r="H777" s="651" t="s">
        <v>5987</v>
      </c>
      <c r="I777" s="653">
        <v>563.45000000000005</v>
      </c>
      <c r="J777" s="653">
        <v>10</v>
      </c>
      <c r="K777" s="654">
        <v>5634.5</v>
      </c>
    </row>
    <row r="778" spans="1:11" ht="14.4" customHeight="1" x14ac:dyDescent="0.3">
      <c r="A778" s="649" t="s">
        <v>595</v>
      </c>
      <c r="B778" s="650" t="s">
        <v>3038</v>
      </c>
      <c r="C778" s="651" t="s">
        <v>621</v>
      </c>
      <c r="D778" s="652" t="s">
        <v>6225</v>
      </c>
      <c r="E778" s="651" t="s">
        <v>6205</v>
      </c>
      <c r="F778" s="652" t="s">
        <v>6206</v>
      </c>
      <c r="G778" s="651" t="s">
        <v>6002</v>
      </c>
      <c r="H778" s="651" t="s">
        <v>6003</v>
      </c>
      <c r="I778" s="653">
        <v>4279.2449999999999</v>
      </c>
      <c r="J778" s="653">
        <v>5</v>
      </c>
      <c r="K778" s="654">
        <v>21235.079999999998</v>
      </c>
    </row>
    <row r="779" spans="1:11" ht="14.4" customHeight="1" x14ac:dyDescent="0.3">
      <c r="A779" s="649" t="s">
        <v>595</v>
      </c>
      <c r="B779" s="650" t="s">
        <v>3038</v>
      </c>
      <c r="C779" s="651" t="s">
        <v>621</v>
      </c>
      <c r="D779" s="652" t="s">
        <v>6225</v>
      </c>
      <c r="E779" s="651" t="s">
        <v>6205</v>
      </c>
      <c r="F779" s="652" t="s">
        <v>6206</v>
      </c>
      <c r="G779" s="651" t="s">
        <v>6012</v>
      </c>
      <c r="H779" s="651" t="s">
        <v>6013</v>
      </c>
      <c r="I779" s="653">
        <v>6322.19</v>
      </c>
      <c r="J779" s="653">
        <v>1</v>
      </c>
      <c r="K779" s="654">
        <v>6322.19</v>
      </c>
    </row>
    <row r="780" spans="1:11" ht="14.4" customHeight="1" x14ac:dyDescent="0.3">
      <c r="A780" s="649" t="s">
        <v>595</v>
      </c>
      <c r="B780" s="650" t="s">
        <v>3038</v>
      </c>
      <c r="C780" s="651" t="s">
        <v>621</v>
      </c>
      <c r="D780" s="652" t="s">
        <v>6225</v>
      </c>
      <c r="E780" s="651" t="s">
        <v>6223</v>
      </c>
      <c r="F780" s="652" t="s">
        <v>6224</v>
      </c>
      <c r="G780" s="651" t="s">
        <v>6052</v>
      </c>
      <c r="H780" s="651" t="s">
        <v>6053</v>
      </c>
      <c r="I780" s="653">
        <v>9768.7199999999993</v>
      </c>
      <c r="J780" s="653">
        <v>3</v>
      </c>
      <c r="K780" s="654">
        <v>29306.15</v>
      </c>
    </row>
    <row r="781" spans="1:11" ht="14.4" customHeight="1" x14ac:dyDescent="0.3">
      <c r="A781" s="649" t="s">
        <v>595</v>
      </c>
      <c r="B781" s="650" t="s">
        <v>3038</v>
      </c>
      <c r="C781" s="651" t="s">
        <v>621</v>
      </c>
      <c r="D781" s="652" t="s">
        <v>6225</v>
      </c>
      <c r="E781" s="651" t="s">
        <v>6223</v>
      </c>
      <c r="F781" s="652" t="s">
        <v>6224</v>
      </c>
      <c r="G781" s="651" t="s">
        <v>6054</v>
      </c>
      <c r="H781" s="651" t="s">
        <v>6055</v>
      </c>
      <c r="I781" s="653">
        <v>5249.21</v>
      </c>
      <c r="J781" s="653">
        <v>1</v>
      </c>
      <c r="K781" s="654">
        <v>5249.21</v>
      </c>
    </row>
    <row r="782" spans="1:11" ht="14.4" customHeight="1" x14ac:dyDescent="0.3">
      <c r="A782" s="649" t="s">
        <v>595</v>
      </c>
      <c r="B782" s="650" t="s">
        <v>3038</v>
      </c>
      <c r="C782" s="651" t="s">
        <v>621</v>
      </c>
      <c r="D782" s="652" t="s">
        <v>6225</v>
      </c>
      <c r="E782" s="651" t="s">
        <v>6223</v>
      </c>
      <c r="F782" s="652" t="s">
        <v>6224</v>
      </c>
      <c r="G782" s="651" t="s">
        <v>6060</v>
      </c>
      <c r="H782" s="651" t="s">
        <v>6061</v>
      </c>
      <c r="I782" s="653">
        <v>6698.79</v>
      </c>
      <c r="J782" s="653">
        <v>1</v>
      </c>
      <c r="K782" s="654">
        <v>6698.79</v>
      </c>
    </row>
    <row r="783" spans="1:11" ht="14.4" customHeight="1" x14ac:dyDescent="0.3">
      <c r="A783" s="649" t="s">
        <v>595</v>
      </c>
      <c r="B783" s="650" t="s">
        <v>3038</v>
      </c>
      <c r="C783" s="651" t="s">
        <v>621</v>
      </c>
      <c r="D783" s="652" t="s">
        <v>6225</v>
      </c>
      <c r="E783" s="651" t="s">
        <v>6223</v>
      </c>
      <c r="F783" s="652" t="s">
        <v>6224</v>
      </c>
      <c r="G783" s="651" t="s">
        <v>6062</v>
      </c>
      <c r="H783" s="651" t="s">
        <v>6063</v>
      </c>
      <c r="I783" s="653">
        <v>287.5</v>
      </c>
      <c r="J783" s="653">
        <v>26</v>
      </c>
      <c r="K783" s="654">
        <v>7475</v>
      </c>
    </row>
    <row r="784" spans="1:11" ht="14.4" customHeight="1" x14ac:dyDescent="0.3">
      <c r="A784" s="649" t="s">
        <v>595</v>
      </c>
      <c r="B784" s="650" t="s">
        <v>3038</v>
      </c>
      <c r="C784" s="651" t="s">
        <v>621</v>
      </c>
      <c r="D784" s="652" t="s">
        <v>6225</v>
      </c>
      <c r="E784" s="651" t="s">
        <v>6223</v>
      </c>
      <c r="F784" s="652" t="s">
        <v>6224</v>
      </c>
      <c r="G784" s="651" t="s">
        <v>6068</v>
      </c>
      <c r="H784" s="651" t="s">
        <v>6069</v>
      </c>
      <c r="I784" s="653">
        <v>571.03</v>
      </c>
      <c r="J784" s="653">
        <v>3</v>
      </c>
      <c r="K784" s="654">
        <v>1713.08</v>
      </c>
    </row>
    <row r="785" spans="1:11" ht="14.4" customHeight="1" x14ac:dyDescent="0.3">
      <c r="A785" s="649" t="s">
        <v>595</v>
      </c>
      <c r="B785" s="650" t="s">
        <v>3038</v>
      </c>
      <c r="C785" s="651" t="s">
        <v>621</v>
      </c>
      <c r="D785" s="652" t="s">
        <v>6225</v>
      </c>
      <c r="E785" s="651" t="s">
        <v>6223</v>
      </c>
      <c r="F785" s="652" t="s">
        <v>6224</v>
      </c>
      <c r="G785" s="651" t="s">
        <v>6076</v>
      </c>
      <c r="H785" s="651" t="s">
        <v>6077</v>
      </c>
      <c r="I785" s="653">
        <v>7744</v>
      </c>
      <c r="J785" s="653">
        <v>3</v>
      </c>
      <c r="K785" s="654">
        <v>23232</v>
      </c>
    </row>
    <row r="786" spans="1:11" ht="14.4" customHeight="1" x14ac:dyDescent="0.3">
      <c r="A786" s="649" t="s">
        <v>595</v>
      </c>
      <c r="B786" s="650" t="s">
        <v>3038</v>
      </c>
      <c r="C786" s="651" t="s">
        <v>621</v>
      </c>
      <c r="D786" s="652" t="s">
        <v>6225</v>
      </c>
      <c r="E786" s="651" t="s">
        <v>6223</v>
      </c>
      <c r="F786" s="652" t="s">
        <v>6224</v>
      </c>
      <c r="G786" s="651" t="s">
        <v>6084</v>
      </c>
      <c r="H786" s="651" t="s">
        <v>6085</v>
      </c>
      <c r="I786" s="653">
        <v>5249.21</v>
      </c>
      <c r="J786" s="653">
        <v>2</v>
      </c>
      <c r="K786" s="654">
        <v>10498.42</v>
      </c>
    </row>
    <row r="787" spans="1:11" ht="14.4" customHeight="1" x14ac:dyDescent="0.3">
      <c r="A787" s="649" t="s">
        <v>595</v>
      </c>
      <c r="B787" s="650" t="s">
        <v>3038</v>
      </c>
      <c r="C787" s="651" t="s">
        <v>621</v>
      </c>
      <c r="D787" s="652" t="s">
        <v>6225</v>
      </c>
      <c r="E787" s="651" t="s">
        <v>6223</v>
      </c>
      <c r="F787" s="652" t="s">
        <v>6224</v>
      </c>
      <c r="G787" s="651" t="s">
        <v>6180</v>
      </c>
      <c r="H787" s="651" t="s">
        <v>6181</v>
      </c>
      <c r="I787" s="653">
        <v>6957.5</v>
      </c>
      <c r="J787" s="653">
        <v>1</v>
      </c>
      <c r="K787" s="654">
        <v>6957.5</v>
      </c>
    </row>
    <row r="788" spans="1:11" ht="14.4" customHeight="1" x14ac:dyDescent="0.3">
      <c r="A788" s="649" t="s">
        <v>595</v>
      </c>
      <c r="B788" s="650" t="s">
        <v>3038</v>
      </c>
      <c r="C788" s="651" t="s">
        <v>621</v>
      </c>
      <c r="D788" s="652" t="s">
        <v>6225</v>
      </c>
      <c r="E788" s="651" t="s">
        <v>6223</v>
      </c>
      <c r="F788" s="652" t="s">
        <v>6224</v>
      </c>
      <c r="G788" s="651" t="s">
        <v>6122</v>
      </c>
      <c r="H788" s="651" t="s">
        <v>6123</v>
      </c>
      <c r="I788" s="653">
        <v>557.30500000000006</v>
      </c>
      <c r="J788" s="653">
        <v>4</v>
      </c>
      <c r="K788" s="654">
        <v>2201.79</v>
      </c>
    </row>
    <row r="789" spans="1:11" ht="14.4" customHeight="1" x14ac:dyDescent="0.3">
      <c r="A789" s="649" t="s">
        <v>595</v>
      </c>
      <c r="B789" s="650" t="s">
        <v>3038</v>
      </c>
      <c r="C789" s="651" t="s">
        <v>621</v>
      </c>
      <c r="D789" s="652" t="s">
        <v>6225</v>
      </c>
      <c r="E789" s="651" t="s">
        <v>6223</v>
      </c>
      <c r="F789" s="652" t="s">
        <v>6224</v>
      </c>
      <c r="G789" s="651" t="s">
        <v>6124</v>
      </c>
      <c r="H789" s="651" t="s">
        <v>6182</v>
      </c>
      <c r="I789" s="653">
        <v>1866.875</v>
      </c>
      <c r="J789" s="653">
        <v>15</v>
      </c>
      <c r="K789" s="654">
        <v>28003.1</v>
      </c>
    </row>
    <row r="790" spans="1:11" ht="14.4" customHeight="1" x14ac:dyDescent="0.3">
      <c r="A790" s="649" t="s">
        <v>595</v>
      </c>
      <c r="B790" s="650" t="s">
        <v>3038</v>
      </c>
      <c r="C790" s="651" t="s">
        <v>621</v>
      </c>
      <c r="D790" s="652" t="s">
        <v>6225</v>
      </c>
      <c r="E790" s="651" t="s">
        <v>6223</v>
      </c>
      <c r="F790" s="652" t="s">
        <v>6224</v>
      </c>
      <c r="G790" s="651" t="s">
        <v>6138</v>
      </c>
      <c r="H790" s="651" t="s">
        <v>6139</v>
      </c>
      <c r="I790" s="653">
        <v>1713.5</v>
      </c>
      <c r="J790" s="653">
        <v>4</v>
      </c>
      <c r="K790" s="654">
        <v>6854</v>
      </c>
    </row>
    <row r="791" spans="1:11" ht="14.4" customHeight="1" x14ac:dyDescent="0.3">
      <c r="A791" s="649" t="s">
        <v>595</v>
      </c>
      <c r="B791" s="650" t="s">
        <v>3038</v>
      </c>
      <c r="C791" s="651" t="s">
        <v>621</v>
      </c>
      <c r="D791" s="652" t="s">
        <v>6225</v>
      </c>
      <c r="E791" s="651" t="s">
        <v>6223</v>
      </c>
      <c r="F791" s="652" t="s">
        <v>6224</v>
      </c>
      <c r="G791" s="651" t="s">
        <v>6140</v>
      </c>
      <c r="H791" s="651" t="s">
        <v>6141</v>
      </c>
      <c r="I791" s="653">
        <v>12635</v>
      </c>
      <c r="J791" s="653">
        <v>6</v>
      </c>
      <c r="K791" s="654">
        <v>75600</v>
      </c>
    </row>
    <row r="792" spans="1:11" ht="14.4" customHeight="1" x14ac:dyDescent="0.3">
      <c r="A792" s="649" t="s">
        <v>595</v>
      </c>
      <c r="B792" s="650" t="s">
        <v>3038</v>
      </c>
      <c r="C792" s="651" t="s">
        <v>621</v>
      </c>
      <c r="D792" s="652" t="s">
        <v>6225</v>
      </c>
      <c r="E792" s="651" t="s">
        <v>6223</v>
      </c>
      <c r="F792" s="652" t="s">
        <v>6224</v>
      </c>
      <c r="G792" s="651" t="s">
        <v>6142</v>
      </c>
      <c r="H792" s="651" t="s">
        <v>6143</v>
      </c>
      <c r="I792" s="653">
        <v>5245.79</v>
      </c>
      <c r="J792" s="653">
        <v>1</v>
      </c>
      <c r="K792" s="654">
        <v>5245.79</v>
      </c>
    </row>
    <row r="793" spans="1:11" ht="14.4" customHeight="1" x14ac:dyDescent="0.3">
      <c r="A793" s="649" t="s">
        <v>595</v>
      </c>
      <c r="B793" s="650" t="s">
        <v>3038</v>
      </c>
      <c r="C793" s="651" t="s">
        <v>621</v>
      </c>
      <c r="D793" s="652" t="s">
        <v>6225</v>
      </c>
      <c r="E793" s="651" t="s">
        <v>6223</v>
      </c>
      <c r="F793" s="652" t="s">
        <v>6224</v>
      </c>
      <c r="G793" s="651" t="s">
        <v>6144</v>
      </c>
      <c r="H793" s="651" t="s">
        <v>6145</v>
      </c>
      <c r="I793" s="653">
        <v>12495</v>
      </c>
      <c r="J793" s="653">
        <v>3</v>
      </c>
      <c r="K793" s="654">
        <v>37485</v>
      </c>
    </row>
    <row r="794" spans="1:11" ht="14.4" customHeight="1" x14ac:dyDescent="0.3">
      <c r="A794" s="649" t="s">
        <v>595</v>
      </c>
      <c r="B794" s="650" t="s">
        <v>3038</v>
      </c>
      <c r="C794" s="651" t="s">
        <v>621</v>
      </c>
      <c r="D794" s="652" t="s">
        <v>6225</v>
      </c>
      <c r="E794" s="651" t="s">
        <v>6223</v>
      </c>
      <c r="F794" s="652" t="s">
        <v>6224</v>
      </c>
      <c r="G794" s="651" t="s">
        <v>6146</v>
      </c>
      <c r="H794" s="651" t="s">
        <v>6147</v>
      </c>
      <c r="I794" s="653">
        <v>494.5</v>
      </c>
      <c r="J794" s="653">
        <v>3</v>
      </c>
      <c r="K794" s="654">
        <v>1483.5</v>
      </c>
    </row>
    <row r="795" spans="1:11" ht="14.4" customHeight="1" x14ac:dyDescent="0.3">
      <c r="A795" s="649" t="s">
        <v>595</v>
      </c>
      <c r="B795" s="650" t="s">
        <v>3038</v>
      </c>
      <c r="C795" s="651" t="s">
        <v>621</v>
      </c>
      <c r="D795" s="652" t="s">
        <v>6225</v>
      </c>
      <c r="E795" s="651" t="s">
        <v>6223</v>
      </c>
      <c r="F795" s="652" t="s">
        <v>6224</v>
      </c>
      <c r="G795" s="651" t="s">
        <v>6160</v>
      </c>
      <c r="H795" s="651" t="s">
        <v>6161</v>
      </c>
      <c r="I795" s="653">
        <v>9029.6299999999992</v>
      </c>
      <c r="J795" s="653">
        <v>2</v>
      </c>
      <c r="K795" s="654">
        <v>18059.259999999998</v>
      </c>
    </row>
    <row r="796" spans="1:11" ht="14.4" customHeight="1" x14ac:dyDescent="0.3">
      <c r="A796" s="649" t="s">
        <v>595</v>
      </c>
      <c r="B796" s="650" t="s">
        <v>3038</v>
      </c>
      <c r="C796" s="651" t="s">
        <v>621</v>
      </c>
      <c r="D796" s="652" t="s">
        <v>6225</v>
      </c>
      <c r="E796" s="651" t="s">
        <v>6223</v>
      </c>
      <c r="F796" s="652" t="s">
        <v>6224</v>
      </c>
      <c r="G796" s="651" t="s">
        <v>6183</v>
      </c>
      <c r="H796" s="651" t="s">
        <v>6184</v>
      </c>
      <c r="I796" s="653">
        <v>7968.82</v>
      </c>
      <c r="J796" s="653">
        <v>3</v>
      </c>
      <c r="K796" s="654">
        <v>23906.45</v>
      </c>
    </row>
    <row r="797" spans="1:11" ht="14.4" customHeight="1" x14ac:dyDescent="0.3">
      <c r="A797" s="649" t="s">
        <v>595</v>
      </c>
      <c r="B797" s="650" t="s">
        <v>3038</v>
      </c>
      <c r="C797" s="651" t="s">
        <v>624</v>
      </c>
      <c r="D797" s="652" t="s">
        <v>3045</v>
      </c>
      <c r="E797" s="651" t="s">
        <v>6203</v>
      </c>
      <c r="F797" s="652" t="s">
        <v>6204</v>
      </c>
      <c r="G797" s="651" t="s">
        <v>5270</v>
      </c>
      <c r="H797" s="651" t="s">
        <v>5271</v>
      </c>
      <c r="I797" s="653">
        <v>27.689999999999998</v>
      </c>
      <c r="J797" s="653">
        <v>19</v>
      </c>
      <c r="K797" s="654">
        <v>527.71</v>
      </c>
    </row>
    <row r="798" spans="1:11" ht="14.4" customHeight="1" x14ac:dyDescent="0.3">
      <c r="A798" s="649" t="s">
        <v>595</v>
      </c>
      <c r="B798" s="650" t="s">
        <v>3038</v>
      </c>
      <c r="C798" s="651" t="s">
        <v>624</v>
      </c>
      <c r="D798" s="652" t="s">
        <v>3045</v>
      </c>
      <c r="E798" s="651" t="s">
        <v>6203</v>
      </c>
      <c r="F798" s="652" t="s">
        <v>6204</v>
      </c>
      <c r="G798" s="651" t="s">
        <v>5502</v>
      </c>
      <c r="H798" s="651" t="s">
        <v>5503</v>
      </c>
      <c r="I798" s="653">
        <v>0.4325</v>
      </c>
      <c r="J798" s="653">
        <v>3600</v>
      </c>
      <c r="K798" s="654">
        <v>1554</v>
      </c>
    </row>
    <row r="799" spans="1:11" ht="14.4" customHeight="1" x14ac:dyDescent="0.3">
      <c r="A799" s="649" t="s">
        <v>595</v>
      </c>
      <c r="B799" s="650" t="s">
        <v>3038</v>
      </c>
      <c r="C799" s="651" t="s">
        <v>624</v>
      </c>
      <c r="D799" s="652" t="s">
        <v>3045</v>
      </c>
      <c r="E799" s="651" t="s">
        <v>6203</v>
      </c>
      <c r="F799" s="652" t="s">
        <v>6204</v>
      </c>
      <c r="G799" s="651" t="s">
        <v>5508</v>
      </c>
      <c r="H799" s="651" t="s">
        <v>5509</v>
      </c>
      <c r="I799" s="653">
        <v>1.38</v>
      </c>
      <c r="J799" s="653">
        <v>100</v>
      </c>
      <c r="K799" s="654">
        <v>138</v>
      </c>
    </row>
    <row r="800" spans="1:11" ht="14.4" customHeight="1" x14ac:dyDescent="0.3">
      <c r="A800" s="649" t="s">
        <v>595</v>
      </c>
      <c r="B800" s="650" t="s">
        <v>3038</v>
      </c>
      <c r="C800" s="651" t="s">
        <v>624</v>
      </c>
      <c r="D800" s="652" t="s">
        <v>3045</v>
      </c>
      <c r="E800" s="651" t="s">
        <v>6203</v>
      </c>
      <c r="F800" s="652" t="s">
        <v>6204</v>
      </c>
      <c r="G800" s="651" t="s">
        <v>5286</v>
      </c>
      <c r="H800" s="651" t="s">
        <v>5287</v>
      </c>
      <c r="I800" s="653">
        <v>29.01</v>
      </c>
      <c r="J800" s="653">
        <v>1</v>
      </c>
      <c r="K800" s="654">
        <v>29.01</v>
      </c>
    </row>
    <row r="801" spans="1:11" ht="14.4" customHeight="1" x14ac:dyDescent="0.3">
      <c r="A801" s="649" t="s">
        <v>595</v>
      </c>
      <c r="B801" s="650" t="s">
        <v>3038</v>
      </c>
      <c r="C801" s="651" t="s">
        <v>624</v>
      </c>
      <c r="D801" s="652" t="s">
        <v>3045</v>
      </c>
      <c r="E801" s="651" t="s">
        <v>6203</v>
      </c>
      <c r="F801" s="652" t="s">
        <v>6204</v>
      </c>
      <c r="G801" s="651" t="s">
        <v>5300</v>
      </c>
      <c r="H801" s="651" t="s">
        <v>5301</v>
      </c>
      <c r="I801" s="653">
        <v>0.85</v>
      </c>
      <c r="J801" s="653">
        <v>50</v>
      </c>
      <c r="K801" s="654">
        <v>42.5</v>
      </c>
    </row>
    <row r="802" spans="1:11" ht="14.4" customHeight="1" x14ac:dyDescent="0.3">
      <c r="A802" s="649" t="s">
        <v>595</v>
      </c>
      <c r="B802" s="650" t="s">
        <v>3038</v>
      </c>
      <c r="C802" s="651" t="s">
        <v>624</v>
      </c>
      <c r="D802" s="652" t="s">
        <v>3045</v>
      </c>
      <c r="E802" s="651" t="s">
        <v>6203</v>
      </c>
      <c r="F802" s="652" t="s">
        <v>6204</v>
      </c>
      <c r="G802" s="651" t="s">
        <v>5672</v>
      </c>
      <c r="H802" s="651" t="s">
        <v>5673</v>
      </c>
      <c r="I802" s="653">
        <v>113.22</v>
      </c>
      <c r="J802" s="653">
        <v>5</v>
      </c>
      <c r="K802" s="654">
        <v>566.1</v>
      </c>
    </row>
    <row r="803" spans="1:11" ht="14.4" customHeight="1" x14ac:dyDescent="0.3">
      <c r="A803" s="649" t="s">
        <v>595</v>
      </c>
      <c r="B803" s="650" t="s">
        <v>3038</v>
      </c>
      <c r="C803" s="651" t="s">
        <v>624</v>
      </c>
      <c r="D803" s="652" t="s">
        <v>3045</v>
      </c>
      <c r="E803" s="651" t="s">
        <v>6203</v>
      </c>
      <c r="F803" s="652" t="s">
        <v>6204</v>
      </c>
      <c r="G803" s="651" t="s">
        <v>5769</v>
      </c>
      <c r="H803" s="651" t="s">
        <v>5770</v>
      </c>
      <c r="I803" s="653">
        <v>0.91</v>
      </c>
      <c r="J803" s="653">
        <v>500</v>
      </c>
      <c r="K803" s="654">
        <v>455.2</v>
      </c>
    </row>
    <row r="804" spans="1:11" ht="14.4" customHeight="1" x14ac:dyDescent="0.3">
      <c r="A804" s="649" t="s">
        <v>595</v>
      </c>
      <c r="B804" s="650" t="s">
        <v>3038</v>
      </c>
      <c r="C804" s="651" t="s">
        <v>624</v>
      </c>
      <c r="D804" s="652" t="s">
        <v>3045</v>
      </c>
      <c r="E804" s="651" t="s">
        <v>6205</v>
      </c>
      <c r="F804" s="652" t="s">
        <v>6206</v>
      </c>
      <c r="G804" s="651" t="s">
        <v>5334</v>
      </c>
      <c r="H804" s="651" t="s">
        <v>5335</v>
      </c>
      <c r="I804" s="653">
        <v>11.14</v>
      </c>
      <c r="J804" s="653">
        <v>50</v>
      </c>
      <c r="K804" s="654">
        <v>557</v>
      </c>
    </row>
    <row r="805" spans="1:11" ht="14.4" customHeight="1" x14ac:dyDescent="0.3">
      <c r="A805" s="649" t="s">
        <v>595</v>
      </c>
      <c r="B805" s="650" t="s">
        <v>3038</v>
      </c>
      <c r="C805" s="651" t="s">
        <v>624</v>
      </c>
      <c r="D805" s="652" t="s">
        <v>3045</v>
      </c>
      <c r="E805" s="651" t="s">
        <v>6205</v>
      </c>
      <c r="F805" s="652" t="s">
        <v>6206</v>
      </c>
      <c r="G805" s="651" t="s">
        <v>5336</v>
      </c>
      <c r="H805" s="651" t="s">
        <v>5337</v>
      </c>
      <c r="I805" s="653">
        <v>0.98666666666666669</v>
      </c>
      <c r="J805" s="653">
        <v>500</v>
      </c>
      <c r="K805" s="654">
        <v>499</v>
      </c>
    </row>
    <row r="806" spans="1:11" ht="14.4" customHeight="1" x14ac:dyDescent="0.3">
      <c r="A806" s="649" t="s">
        <v>595</v>
      </c>
      <c r="B806" s="650" t="s">
        <v>3038</v>
      </c>
      <c r="C806" s="651" t="s">
        <v>624</v>
      </c>
      <c r="D806" s="652" t="s">
        <v>3045</v>
      </c>
      <c r="E806" s="651" t="s">
        <v>6205</v>
      </c>
      <c r="F806" s="652" t="s">
        <v>6206</v>
      </c>
      <c r="G806" s="651" t="s">
        <v>5338</v>
      </c>
      <c r="H806" s="651" t="s">
        <v>5339</v>
      </c>
      <c r="I806" s="653">
        <v>1.44</v>
      </c>
      <c r="J806" s="653">
        <v>100</v>
      </c>
      <c r="K806" s="654">
        <v>144</v>
      </c>
    </row>
    <row r="807" spans="1:11" ht="14.4" customHeight="1" x14ac:dyDescent="0.3">
      <c r="A807" s="649" t="s">
        <v>595</v>
      </c>
      <c r="B807" s="650" t="s">
        <v>3038</v>
      </c>
      <c r="C807" s="651" t="s">
        <v>624</v>
      </c>
      <c r="D807" s="652" t="s">
        <v>3045</v>
      </c>
      <c r="E807" s="651" t="s">
        <v>6205</v>
      </c>
      <c r="F807" s="652" t="s">
        <v>6206</v>
      </c>
      <c r="G807" s="651" t="s">
        <v>6185</v>
      </c>
      <c r="H807" s="651" t="s">
        <v>6186</v>
      </c>
      <c r="I807" s="653">
        <v>81.739999999999995</v>
      </c>
      <c r="J807" s="653">
        <v>11</v>
      </c>
      <c r="K807" s="654">
        <v>899.14</v>
      </c>
    </row>
    <row r="808" spans="1:11" ht="14.4" customHeight="1" x14ac:dyDescent="0.3">
      <c r="A808" s="649" t="s">
        <v>595</v>
      </c>
      <c r="B808" s="650" t="s">
        <v>3038</v>
      </c>
      <c r="C808" s="651" t="s">
        <v>624</v>
      </c>
      <c r="D808" s="652" t="s">
        <v>3045</v>
      </c>
      <c r="E808" s="651" t="s">
        <v>6205</v>
      </c>
      <c r="F808" s="652" t="s">
        <v>6206</v>
      </c>
      <c r="G808" s="651" t="s">
        <v>5351</v>
      </c>
      <c r="H808" s="651" t="s">
        <v>5352</v>
      </c>
      <c r="I808" s="653">
        <v>80.572499999999991</v>
      </c>
      <c r="J808" s="653">
        <v>80</v>
      </c>
      <c r="K808" s="654">
        <v>6445.7999999999993</v>
      </c>
    </row>
    <row r="809" spans="1:11" ht="14.4" customHeight="1" x14ac:dyDescent="0.3">
      <c r="A809" s="649" t="s">
        <v>595</v>
      </c>
      <c r="B809" s="650" t="s">
        <v>3038</v>
      </c>
      <c r="C809" s="651" t="s">
        <v>624</v>
      </c>
      <c r="D809" s="652" t="s">
        <v>3045</v>
      </c>
      <c r="E809" s="651" t="s">
        <v>6205</v>
      </c>
      <c r="F809" s="652" t="s">
        <v>6206</v>
      </c>
      <c r="G809" s="651" t="s">
        <v>5365</v>
      </c>
      <c r="H809" s="651" t="s">
        <v>5366</v>
      </c>
      <c r="I809" s="653">
        <v>0.01</v>
      </c>
      <c r="J809" s="653">
        <v>100</v>
      </c>
      <c r="K809" s="654">
        <v>1</v>
      </c>
    </row>
    <row r="810" spans="1:11" ht="14.4" customHeight="1" x14ac:dyDescent="0.3">
      <c r="A810" s="649" t="s">
        <v>595</v>
      </c>
      <c r="B810" s="650" t="s">
        <v>3038</v>
      </c>
      <c r="C810" s="651" t="s">
        <v>624</v>
      </c>
      <c r="D810" s="652" t="s">
        <v>3045</v>
      </c>
      <c r="E810" s="651" t="s">
        <v>6205</v>
      </c>
      <c r="F810" s="652" t="s">
        <v>6206</v>
      </c>
      <c r="G810" s="651" t="s">
        <v>5586</v>
      </c>
      <c r="H810" s="651" t="s">
        <v>5587</v>
      </c>
      <c r="I810" s="653">
        <v>2.8</v>
      </c>
      <c r="J810" s="653">
        <v>50</v>
      </c>
      <c r="K810" s="654">
        <v>140</v>
      </c>
    </row>
    <row r="811" spans="1:11" ht="14.4" customHeight="1" x14ac:dyDescent="0.3">
      <c r="A811" s="649" t="s">
        <v>595</v>
      </c>
      <c r="B811" s="650" t="s">
        <v>3038</v>
      </c>
      <c r="C811" s="651" t="s">
        <v>624</v>
      </c>
      <c r="D811" s="652" t="s">
        <v>3045</v>
      </c>
      <c r="E811" s="651" t="s">
        <v>6205</v>
      </c>
      <c r="F811" s="652" t="s">
        <v>6206</v>
      </c>
      <c r="G811" s="651" t="s">
        <v>5594</v>
      </c>
      <c r="H811" s="651" t="s">
        <v>5595</v>
      </c>
      <c r="I811" s="653">
        <v>5.13</v>
      </c>
      <c r="J811" s="653">
        <v>100</v>
      </c>
      <c r="K811" s="654">
        <v>513</v>
      </c>
    </row>
    <row r="812" spans="1:11" ht="14.4" customHeight="1" x14ac:dyDescent="0.3">
      <c r="A812" s="649" t="s">
        <v>595</v>
      </c>
      <c r="B812" s="650" t="s">
        <v>3038</v>
      </c>
      <c r="C812" s="651" t="s">
        <v>624</v>
      </c>
      <c r="D812" s="652" t="s">
        <v>3045</v>
      </c>
      <c r="E812" s="651" t="s">
        <v>6205</v>
      </c>
      <c r="F812" s="652" t="s">
        <v>6206</v>
      </c>
      <c r="G812" s="651" t="s">
        <v>5387</v>
      </c>
      <c r="H812" s="651" t="s">
        <v>5388</v>
      </c>
      <c r="I812" s="653">
        <v>17.98</v>
      </c>
      <c r="J812" s="653">
        <v>50</v>
      </c>
      <c r="K812" s="654">
        <v>899</v>
      </c>
    </row>
    <row r="813" spans="1:11" ht="14.4" customHeight="1" x14ac:dyDescent="0.3">
      <c r="A813" s="649" t="s">
        <v>595</v>
      </c>
      <c r="B813" s="650" t="s">
        <v>3038</v>
      </c>
      <c r="C813" s="651" t="s">
        <v>624</v>
      </c>
      <c r="D813" s="652" t="s">
        <v>3045</v>
      </c>
      <c r="E813" s="651" t="s">
        <v>6205</v>
      </c>
      <c r="F813" s="652" t="s">
        <v>6206</v>
      </c>
      <c r="G813" s="651" t="s">
        <v>5391</v>
      </c>
      <c r="H813" s="651" t="s">
        <v>5392</v>
      </c>
      <c r="I813" s="653">
        <v>12.105</v>
      </c>
      <c r="J813" s="653">
        <v>40</v>
      </c>
      <c r="K813" s="654">
        <v>484.2</v>
      </c>
    </row>
    <row r="814" spans="1:11" ht="14.4" customHeight="1" x14ac:dyDescent="0.3">
      <c r="A814" s="649" t="s">
        <v>595</v>
      </c>
      <c r="B814" s="650" t="s">
        <v>3038</v>
      </c>
      <c r="C814" s="651" t="s">
        <v>624</v>
      </c>
      <c r="D814" s="652" t="s">
        <v>3045</v>
      </c>
      <c r="E814" s="651" t="s">
        <v>6205</v>
      </c>
      <c r="F814" s="652" t="s">
        <v>6206</v>
      </c>
      <c r="G814" s="651" t="s">
        <v>5406</v>
      </c>
      <c r="H814" s="651" t="s">
        <v>5407</v>
      </c>
      <c r="I814" s="653">
        <v>20.28</v>
      </c>
      <c r="J814" s="653">
        <v>10</v>
      </c>
      <c r="K814" s="654">
        <v>202.8</v>
      </c>
    </row>
    <row r="815" spans="1:11" ht="14.4" customHeight="1" x14ac:dyDescent="0.3">
      <c r="A815" s="649" t="s">
        <v>595</v>
      </c>
      <c r="B815" s="650" t="s">
        <v>3038</v>
      </c>
      <c r="C815" s="651" t="s">
        <v>624</v>
      </c>
      <c r="D815" s="652" t="s">
        <v>3045</v>
      </c>
      <c r="E815" s="651" t="s">
        <v>6205</v>
      </c>
      <c r="F815" s="652" t="s">
        <v>6206</v>
      </c>
      <c r="G815" s="651" t="s">
        <v>5613</v>
      </c>
      <c r="H815" s="651" t="s">
        <v>5614</v>
      </c>
      <c r="I815" s="653">
        <v>0.47</v>
      </c>
      <c r="J815" s="653">
        <v>300</v>
      </c>
      <c r="K815" s="654">
        <v>141</v>
      </c>
    </row>
    <row r="816" spans="1:11" ht="14.4" customHeight="1" x14ac:dyDescent="0.3">
      <c r="A816" s="649" t="s">
        <v>595</v>
      </c>
      <c r="B816" s="650" t="s">
        <v>3038</v>
      </c>
      <c r="C816" s="651" t="s">
        <v>624</v>
      </c>
      <c r="D816" s="652" t="s">
        <v>3045</v>
      </c>
      <c r="E816" s="651" t="s">
        <v>6205</v>
      </c>
      <c r="F816" s="652" t="s">
        <v>6206</v>
      </c>
      <c r="G816" s="651" t="s">
        <v>6187</v>
      </c>
      <c r="H816" s="651" t="s">
        <v>6188</v>
      </c>
      <c r="I816" s="653">
        <v>24.2</v>
      </c>
      <c r="J816" s="653">
        <v>50</v>
      </c>
      <c r="K816" s="654">
        <v>1210</v>
      </c>
    </row>
    <row r="817" spans="1:11" ht="14.4" customHeight="1" x14ac:dyDescent="0.3">
      <c r="A817" s="649" t="s">
        <v>595</v>
      </c>
      <c r="B817" s="650" t="s">
        <v>3038</v>
      </c>
      <c r="C817" s="651" t="s">
        <v>624</v>
      </c>
      <c r="D817" s="652" t="s">
        <v>3045</v>
      </c>
      <c r="E817" s="651" t="s">
        <v>6205</v>
      </c>
      <c r="F817" s="652" t="s">
        <v>6206</v>
      </c>
      <c r="G817" s="651" t="s">
        <v>5437</v>
      </c>
      <c r="H817" s="651" t="s">
        <v>5438</v>
      </c>
      <c r="I817" s="653">
        <v>24.2</v>
      </c>
      <c r="J817" s="653">
        <v>50</v>
      </c>
      <c r="K817" s="654">
        <v>1210</v>
      </c>
    </row>
    <row r="818" spans="1:11" ht="14.4" customHeight="1" x14ac:dyDescent="0.3">
      <c r="A818" s="649" t="s">
        <v>595</v>
      </c>
      <c r="B818" s="650" t="s">
        <v>3038</v>
      </c>
      <c r="C818" s="651" t="s">
        <v>624</v>
      </c>
      <c r="D818" s="652" t="s">
        <v>3045</v>
      </c>
      <c r="E818" s="651" t="s">
        <v>6205</v>
      </c>
      <c r="F818" s="652" t="s">
        <v>6206</v>
      </c>
      <c r="G818" s="651" t="s">
        <v>6189</v>
      </c>
      <c r="H818" s="651" t="s">
        <v>6190</v>
      </c>
      <c r="I818" s="653">
        <v>272.25</v>
      </c>
      <c r="J818" s="653">
        <v>40</v>
      </c>
      <c r="K818" s="654">
        <v>10890</v>
      </c>
    </row>
    <row r="819" spans="1:11" ht="14.4" customHeight="1" x14ac:dyDescent="0.3">
      <c r="A819" s="649" t="s">
        <v>595</v>
      </c>
      <c r="B819" s="650" t="s">
        <v>3038</v>
      </c>
      <c r="C819" s="651" t="s">
        <v>624</v>
      </c>
      <c r="D819" s="652" t="s">
        <v>3045</v>
      </c>
      <c r="E819" s="651" t="s">
        <v>6205</v>
      </c>
      <c r="F819" s="652" t="s">
        <v>6206</v>
      </c>
      <c r="G819" s="651" t="s">
        <v>6191</v>
      </c>
      <c r="H819" s="651" t="s">
        <v>6192</v>
      </c>
      <c r="I819" s="653">
        <v>272.25</v>
      </c>
      <c r="J819" s="653">
        <v>40</v>
      </c>
      <c r="K819" s="654">
        <v>10890</v>
      </c>
    </row>
    <row r="820" spans="1:11" ht="14.4" customHeight="1" x14ac:dyDescent="0.3">
      <c r="A820" s="649" t="s">
        <v>595</v>
      </c>
      <c r="B820" s="650" t="s">
        <v>3038</v>
      </c>
      <c r="C820" s="651" t="s">
        <v>624</v>
      </c>
      <c r="D820" s="652" t="s">
        <v>3045</v>
      </c>
      <c r="E820" s="651" t="s">
        <v>6205</v>
      </c>
      <c r="F820" s="652" t="s">
        <v>6206</v>
      </c>
      <c r="G820" s="651" t="s">
        <v>6193</v>
      </c>
      <c r="H820" s="651" t="s">
        <v>6194</v>
      </c>
      <c r="I820" s="653">
        <v>272.25</v>
      </c>
      <c r="J820" s="653">
        <v>40</v>
      </c>
      <c r="K820" s="654">
        <v>10890</v>
      </c>
    </row>
    <row r="821" spans="1:11" ht="14.4" customHeight="1" x14ac:dyDescent="0.3">
      <c r="A821" s="649" t="s">
        <v>595</v>
      </c>
      <c r="B821" s="650" t="s">
        <v>3038</v>
      </c>
      <c r="C821" s="651" t="s">
        <v>624</v>
      </c>
      <c r="D821" s="652" t="s">
        <v>3045</v>
      </c>
      <c r="E821" s="651" t="s">
        <v>6205</v>
      </c>
      <c r="F821" s="652" t="s">
        <v>6206</v>
      </c>
      <c r="G821" s="651" t="s">
        <v>5640</v>
      </c>
      <c r="H821" s="651" t="s">
        <v>5641</v>
      </c>
      <c r="I821" s="653">
        <v>58.414999999999999</v>
      </c>
      <c r="J821" s="653">
        <v>20</v>
      </c>
      <c r="K821" s="654">
        <v>1194.97</v>
      </c>
    </row>
    <row r="822" spans="1:11" ht="14.4" customHeight="1" x14ac:dyDescent="0.3">
      <c r="A822" s="649" t="s">
        <v>595</v>
      </c>
      <c r="B822" s="650" t="s">
        <v>3038</v>
      </c>
      <c r="C822" s="651" t="s">
        <v>624</v>
      </c>
      <c r="D822" s="652" t="s">
        <v>3045</v>
      </c>
      <c r="E822" s="651" t="s">
        <v>6205</v>
      </c>
      <c r="F822" s="652" t="s">
        <v>6206</v>
      </c>
      <c r="G822" s="651" t="s">
        <v>6195</v>
      </c>
      <c r="H822" s="651" t="s">
        <v>6196</v>
      </c>
      <c r="I822" s="653">
        <v>66.55</v>
      </c>
      <c r="J822" s="653">
        <v>29</v>
      </c>
      <c r="K822" s="654">
        <v>1929.95</v>
      </c>
    </row>
    <row r="823" spans="1:11" ht="14.4" customHeight="1" x14ac:dyDescent="0.3">
      <c r="A823" s="649" t="s">
        <v>595</v>
      </c>
      <c r="B823" s="650" t="s">
        <v>3038</v>
      </c>
      <c r="C823" s="651" t="s">
        <v>624</v>
      </c>
      <c r="D823" s="652" t="s">
        <v>3045</v>
      </c>
      <c r="E823" s="651" t="s">
        <v>6205</v>
      </c>
      <c r="F823" s="652" t="s">
        <v>6206</v>
      </c>
      <c r="G823" s="651" t="s">
        <v>6197</v>
      </c>
      <c r="H823" s="651" t="s">
        <v>6198</v>
      </c>
      <c r="I823" s="653">
        <v>191.94</v>
      </c>
      <c r="J823" s="653">
        <v>50</v>
      </c>
      <c r="K823" s="654">
        <v>9597</v>
      </c>
    </row>
    <row r="824" spans="1:11" ht="14.4" customHeight="1" x14ac:dyDescent="0.3">
      <c r="A824" s="649" t="s">
        <v>595</v>
      </c>
      <c r="B824" s="650" t="s">
        <v>3038</v>
      </c>
      <c r="C824" s="651" t="s">
        <v>624</v>
      </c>
      <c r="D824" s="652" t="s">
        <v>3045</v>
      </c>
      <c r="E824" s="651" t="s">
        <v>6211</v>
      </c>
      <c r="F824" s="652" t="s">
        <v>6212</v>
      </c>
      <c r="G824" s="651" t="s">
        <v>5460</v>
      </c>
      <c r="H824" s="651" t="s">
        <v>5461</v>
      </c>
      <c r="I824" s="653">
        <v>1.76</v>
      </c>
      <c r="J824" s="653">
        <v>100</v>
      </c>
      <c r="K824" s="654">
        <v>176</v>
      </c>
    </row>
    <row r="825" spans="1:11" ht="14.4" customHeight="1" x14ac:dyDescent="0.3">
      <c r="A825" s="649" t="s">
        <v>595</v>
      </c>
      <c r="B825" s="650" t="s">
        <v>3038</v>
      </c>
      <c r="C825" s="651" t="s">
        <v>624</v>
      </c>
      <c r="D825" s="652" t="s">
        <v>3045</v>
      </c>
      <c r="E825" s="651" t="s">
        <v>6215</v>
      </c>
      <c r="F825" s="652" t="s">
        <v>6216</v>
      </c>
      <c r="G825" s="651" t="s">
        <v>6199</v>
      </c>
      <c r="H825" s="651" t="s">
        <v>6200</v>
      </c>
      <c r="I825" s="653">
        <v>276.31666666666666</v>
      </c>
      <c r="J825" s="653">
        <v>6</v>
      </c>
      <c r="K825" s="654">
        <v>1657.9</v>
      </c>
    </row>
    <row r="826" spans="1:11" ht="14.4" customHeight="1" thickBot="1" x14ac:dyDescent="0.35">
      <c r="A826" s="655" t="s">
        <v>595</v>
      </c>
      <c r="B826" s="656" t="s">
        <v>3038</v>
      </c>
      <c r="C826" s="657" t="s">
        <v>624</v>
      </c>
      <c r="D826" s="658" t="s">
        <v>3045</v>
      </c>
      <c r="E826" s="657" t="s">
        <v>6215</v>
      </c>
      <c r="F826" s="658" t="s">
        <v>6216</v>
      </c>
      <c r="G826" s="657" t="s">
        <v>6201</v>
      </c>
      <c r="H826" s="657" t="s">
        <v>6202</v>
      </c>
      <c r="I826" s="659">
        <v>102.85</v>
      </c>
      <c r="J826" s="659">
        <v>1</v>
      </c>
      <c r="K826" s="660">
        <v>102.85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106.8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25.1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5.0999999999999996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10.199999999999999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4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108509.18000000001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27790.799999999999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59820.880000000005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832.5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5494.75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10194.25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4376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2038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2038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3576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3552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4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361</v>
      </c>
      <c r="C14" s="414">
        <f xml:space="preserve">
IF($A$4&lt;=12,SUMIFS('ON Data'!G:G,'ON Data'!$D:$D,$A$4,'ON Data'!$E:$E,5),SUMIFS('ON Data'!G:G,'ON Data'!$E:$E,5))</f>
        <v>361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325436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270436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35000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15000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2082451</v>
      </c>
      <c r="C18" s="411">
        <f t="shared" ref="C18" si="0" xml:space="preserve">
C19-C16-C17</f>
        <v>0</v>
      </c>
      <c r="D18" s="412">
        <f t="shared" ref="D18:AG18" si="1" xml:space="preserve">
D19-D16-D17</f>
        <v>1272319</v>
      </c>
      <c r="E18" s="412">
        <f t="shared" si="1"/>
        <v>0</v>
      </c>
      <c r="F18" s="412">
        <f t="shared" si="1"/>
        <v>675524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10000</v>
      </c>
      <c r="Y18" s="412">
        <f t="shared" si="1"/>
        <v>0</v>
      </c>
      <c r="Z18" s="412">
        <f t="shared" si="1"/>
        <v>28768</v>
      </c>
      <c r="AA18" s="412">
        <f t="shared" si="1"/>
        <v>0</v>
      </c>
      <c r="AB18" s="412">
        <f t="shared" si="1"/>
        <v>0</v>
      </c>
      <c r="AC18" s="412">
        <f t="shared" si="1"/>
        <v>58700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37140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2407887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1542755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710524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5000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10000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28768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58700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15000</v>
      </c>
      <c r="AG19" s="760">
        <f xml:space="preserve">
IF($A$4&lt;=12,SUMIFS('ON Data'!AM:AM,'ON Data'!$D:$D,$A$4,'ON Data'!$E:$E,9),SUMIFS('ON Data'!AM:AM,'ON Data'!$E:$E,9))</f>
        <v>37140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30598285</v>
      </c>
      <c r="C20" s="423">
        <f xml:space="preserve">
IF($A$4&lt;=12,SUMIFS('ON Data'!G:G,'ON Data'!$D:$D,$A$4,'ON Data'!$E:$E,6),SUMIFS('ON Data'!G:G,'ON Data'!$E:$E,6))</f>
        <v>72200</v>
      </c>
      <c r="D20" s="424">
        <f xml:space="preserve">
IF($A$4&lt;=12,SUMIFS('ON Data'!H:H,'ON Data'!$D:$D,$A$4,'ON Data'!$E:$E,6),SUMIFS('ON Data'!H:H,'ON Data'!$E:$E,6))</f>
        <v>16305997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11575644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134040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686460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1190841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633103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37100</v>
      </c>
      <c r="C25" s="768">
        <f xml:space="preserve">
IF($A$4&lt;=12,SUMIFS('ON Data'!H:H,'ON Data'!$D:$D,$A$4,'ON Data'!$E:$E,10),SUMIFS('ON Data'!H:H,'ON Data'!$E:$E,10))</f>
        <v>15000</v>
      </c>
      <c r="D25" s="744"/>
      <c r="E25" s="745"/>
      <c r="F25" s="745">
        <f xml:space="preserve">
IF($A$4&lt;=12,SUMIFS('ON Data'!K:K,'ON Data'!$D:$D,$A$4,'ON Data'!$E:$E,10),SUMIFS('ON Data'!K:K,'ON Data'!$E:$E,10))</f>
        <v>22100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69549.666666666657</v>
      </c>
      <c r="C26" s="768">
        <f xml:space="preserve">
IF($A$4&lt;=12,SUMIFS('ON Data'!H:H,'ON Data'!$D:$D,$A$4,'ON Data'!$E:$E,11),SUMIFS('ON Data'!H:H,'ON Data'!$E:$E,11))</f>
        <v>52049.666666666664</v>
      </c>
      <c r="D26" s="744"/>
      <c r="E26" s="745"/>
      <c r="F26" s="746">
        <f xml:space="preserve">
IF($A$4&lt;=12,SUMIFS('ON Data'!K:K,'ON Data'!$D:$D,$A$4,'ON Data'!$E:$E,11),SUMIFS('ON Data'!K:K,'ON Data'!$E:$E,11))</f>
        <v>17500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0.53343174422115613</v>
      </c>
      <c r="C27" s="769">
        <f xml:space="preserve">
IF(C26=0,0,C25/C26)</f>
        <v>0.28818628361372794</v>
      </c>
      <c r="D27" s="747"/>
      <c r="E27" s="748"/>
      <c r="F27" s="748">
        <f xml:space="preserve">
IF(F26=0,0,F25/F26)</f>
        <v>1.2628571428571429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32449.666666666664</v>
      </c>
      <c r="C28" s="770">
        <f xml:space="preserve">
C26-C25</f>
        <v>37049.666666666664</v>
      </c>
      <c r="D28" s="749"/>
      <c r="E28" s="750"/>
      <c r="F28" s="750">
        <f xml:space="preserve">
F26-F25</f>
        <v>-4600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6227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33446839.780000005</v>
      </c>
      <c r="G3" s="380">
        <f t="shared" ref="G3:AN3" si="0">SUMIF($E5:$E1048576,"&lt;10",G5:G1048576)</f>
        <v>72561</v>
      </c>
      <c r="H3" s="380">
        <f t="shared" si="0"/>
        <v>18152744.699999999</v>
      </c>
      <c r="I3" s="380">
        <f t="shared" si="0"/>
        <v>0</v>
      </c>
      <c r="J3" s="380">
        <f t="shared" si="0"/>
        <v>0</v>
      </c>
      <c r="K3" s="380">
        <f t="shared" si="0"/>
        <v>12381438.079999998</v>
      </c>
      <c r="L3" s="380">
        <f t="shared" si="0"/>
        <v>0</v>
      </c>
      <c r="M3" s="380">
        <f t="shared" si="0"/>
        <v>0</v>
      </c>
      <c r="N3" s="380">
        <f t="shared" si="0"/>
        <v>10000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144883.5</v>
      </c>
      <c r="AD3" s="380">
        <f t="shared" si="0"/>
        <v>0</v>
      </c>
      <c r="AE3" s="380">
        <f t="shared" si="0"/>
        <v>720758.75</v>
      </c>
      <c r="AF3" s="380">
        <f t="shared" si="0"/>
        <v>0</v>
      </c>
      <c r="AG3" s="380">
        <f t="shared" si="0"/>
        <v>0</v>
      </c>
      <c r="AH3" s="380">
        <f t="shared" si="0"/>
        <v>1259806.75</v>
      </c>
      <c r="AI3" s="380">
        <f t="shared" si="0"/>
        <v>0</v>
      </c>
      <c r="AJ3" s="380">
        <f t="shared" si="0"/>
        <v>0</v>
      </c>
      <c r="AK3" s="380">
        <f t="shared" si="0"/>
        <v>30000</v>
      </c>
      <c r="AL3" s="380">
        <f t="shared" si="0"/>
        <v>0</v>
      </c>
      <c r="AM3" s="380">
        <f t="shared" si="0"/>
        <v>674647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4</v>
      </c>
      <c r="D5" s="379">
        <v>1</v>
      </c>
      <c r="E5" s="379">
        <v>1</v>
      </c>
      <c r="F5" s="379">
        <v>108.3</v>
      </c>
      <c r="G5" s="379">
        <v>0</v>
      </c>
      <c r="H5" s="379">
        <v>25.2</v>
      </c>
      <c r="I5" s="379">
        <v>0</v>
      </c>
      <c r="J5" s="379">
        <v>0</v>
      </c>
      <c r="K5" s="379">
        <v>62.6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6</v>
      </c>
      <c r="AF5" s="379">
        <v>0</v>
      </c>
      <c r="AG5" s="379">
        <v>0</v>
      </c>
      <c r="AH5" s="379">
        <v>9.5</v>
      </c>
      <c r="AI5" s="379">
        <v>0</v>
      </c>
      <c r="AJ5" s="379">
        <v>0</v>
      </c>
      <c r="AK5" s="379">
        <v>0</v>
      </c>
      <c r="AL5" s="379">
        <v>0</v>
      </c>
      <c r="AM5" s="379">
        <v>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4</v>
      </c>
      <c r="D6" s="379">
        <v>1</v>
      </c>
      <c r="E6" s="379">
        <v>2</v>
      </c>
      <c r="F6" s="379">
        <v>16827.45</v>
      </c>
      <c r="G6" s="379">
        <v>0</v>
      </c>
      <c r="H6" s="379">
        <v>4375.2</v>
      </c>
      <c r="I6" s="379">
        <v>0</v>
      </c>
      <c r="J6" s="379">
        <v>0</v>
      </c>
      <c r="K6" s="379">
        <v>9396.25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860.25</v>
      </c>
      <c r="AF6" s="379">
        <v>0</v>
      </c>
      <c r="AG6" s="379">
        <v>0</v>
      </c>
      <c r="AH6" s="379">
        <v>1471.25</v>
      </c>
      <c r="AI6" s="379">
        <v>0</v>
      </c>
      <c r="AJ6" s="379">
        <v>0</v>
      </c>
      <c r="AK6" s="379">
        <v>0</v>
      </c>
      <c r="AL6" s="379">
        <v>0</v>
      </c>
      <c r="AM6" s="379">
        <v>552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4</v>
      </c>
      <c r="D7" s="379">
        <v>1</v>
      </c>
      <c r="E7" s="379">
        <v>3</v>
      </c>
      <c r="F7" s="379">
        <v>293</v>
      </c>
      <c r="G7" s="379">
        <v>0</v>
      </c>
      <c r="H7" s="379">
        <v>293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4</v>
      </c>
      <c r="D8" s="379">
        <v>1</v>
      </c>
      <c r="E8" s="379">
        <v>4</v>
      </c>
      <c r="F8" s="379">
        <v>650</v>
      </c>
      <c r="G8" s="379">
        <v>0</v>
      </c>
      <c r="H8" s="379">
        <v>650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4</v>
      </c>
      <c r="D9" s="379">
        <v>1</v>
      </c>
      <c r="E9" s="379">
        <v>5</v>
      </c>
      <c r="F9" s="379">
        <v>44</v>
      </c>
      <c r="G9" s="379">
        <v>44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4</v>
      </c>
      <c r="D10" s="379">
        <v>1</v>
      </c>
      <c r="E10" s="379">
        <v>6</v>
      </c>
      <c r="F10" s="379">
        <v>3972288</v>
      </c>
      <c r="G10" s="379">
        <v>8800</v>
      </c>
      <c r="H10" s="379">
        <v>2091162</v>
      </c>
      <c r="I10" s="379">
        <v>0</v>
      </c>
      <c r="J10" s="379">
        <v>0</v>
      </c>
      <c r="K10" s="379">
        <v>1521517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20561</v>
      </c>
      <c r="AD10" s="379">
        <v>0</v>
      </c>
      <c r="AE10" s="379">
        <v>90655</v>
      </c>
      <c r="AF10" s="379">
        <v>0</v>
      </c>
      <c r="AG10" s="379">
        <v>0</v>
      </c>
      <c r="AH10" s="379">
        <v>147952</v>
      </c>
      <c r="AI10" s="379">
        <v>0</v>
      </c>
      <c r="AJ10" s="379">
        <v>0</v>
      </c>
      <c r="AK10" s="379">
        <v>0</v>
      </c>
      <c r="AL10" s="379">
        <v>0</v>
      </c>
      <c r="AM10" s="379">
        <v>91641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4</v>
      </c>
      <c r="D11" s="379">
        <v>1</v>
      </c>
      <c r="E11" s="379">
        <v>9</v>
      </c>
      <c r="F11" s="379">
        <v>15232</v>
      </c>
      <c r="G11" s="379">
        <v>0</v>
      </c>
      <c r="H11" s="379">
        <v>0</v>
      </c>
      <c r="I11" s="379">
        <v>0</v>
      </c>
      <c r="J11" s="379">
        <v>0</v>
      </c>
      <c r="K11" s="379">
        <v>9332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1968</v>
      </c>
      <c r="AF11" s="379">
        <v>0</v>
      </c>
      <c r="AG11" s="379">
        <v>0</v>
      </c>
      <c r="AH11" s="379">
        <v>3932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4</v>
      </c>
      <c r="D12" s="379">
        <v>1</v>
      </c>
      <c r="E12" s="379">
        <v>10</v>
      </c>
      <c r="F12" s="379">
        <v>8800</v>
      </c>
      <c r="G12" s="379">
        <v>0</v>
      </c>
      <c r="H12" s="379">
        <v>0</v>
      </c>
      <c r="I12" s="379">
        <v>0</v>
      </c>
      <c r="J12" s="379">
        <v>0</v>
      </c>
      <c r="K12" s="379">
        <v>8800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4</v>
      </c>
      <c r="D13" s="379">
        <v>1</v>
      </c>
      <c r="E13" s="379">
        <v>11</v>
      </c>
      <c r="F13" s="379">
        <v>9935.6666666666679</v>
      </c>
      <c r="G13" s="379">
        <v>0</v>
      </c>
      <c r="H13" s="379">
        <v>7435.666666666667</v>
      </c>
      <c r="I13" s="379">
        <v>0</v>
      </c>
      <c r="J13" s="379">
        <v>0</v>
      </c>
      <c r="K13" s="379">
        <v>2500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4</v>
      </c>
      <c r="D14" s="379">
        <v>2</v>
      </c>
      <c r="E14" s="379">
        <v>1</v>
      </c>
      <c r="F14" s="379">
        <v>106.3</v>
      </c>
      <c r="G14" s="379">
        <v>0</v>
      </c>
      <c r="H14" s="379">
        <v>25.2</v>
      </c>
      <c r="I14" s="379">
        <v>0</v>
      </c>
      <c r="J14" s="379">
        <v>0</v>
      </c>
      <c r="K14" s="379">
        <v>61.6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</v>
      </c>
      <c r="AD14" s="379">
        <v>0</v>
      </c>
      <c r="AE14" s="379">
        <v>5</v>
      </c>
      <c r="AF14" s="379">
        <v>0</v>
      </c>
      <c r="AG14" s="379">
        <v>0</v>
      </c>
      <c r="AH14" s="379">
        <v>9.5</v>
      </c>
      <c r="AI14" s="379">
        <v>0</v>
      </c>
      <c r="AJ14" s="379">
        <v>0</v>
      </c>
      <c r="AK14" s="379">
        <v>0</v>
      </c>
      <c r="AL14" s="379">
        <v>0</v>
      </c>
      <c r="AM14" s="379">
        <v>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4</v>
      </c>
      <c r="D15" s="379">
        <v>2</v>
      </c>
      <c r="E15" s="379">
        <v>2</v>
      </c>
      <c r="F15" s="379">
        <v>14433.28</v>
      </c>
      <c r="G15" s="379">
        <v>0</v>
      </c>
      <c r="H15" s="379">
        <v>3566.4</v>
      </c>
      <c r="I15" s="379">
        <v>0</v>
      </c>
      <c r="J15" s="379">
        <v>0</v>
      </c>
      <c r="K15" s="379">
        <v>7941.88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150</v>
      </c>
      <c r="AD15" s="379">
        <v>0</v>
      </c>
      <c r="AE15" s="379">
        <v>775</v>
      </c>
      <c r="AF15" s="379">
        <v>0</v>
      </c>
      <c r="AG15" s="379">
        <v>0</v>
      </c>
      <c r="AH15" s="379">
        <v>1400</v>
      </c>
      <c r="AI15" s="379">
        <v>0</v>
      </c>
      <c r="AJ15" s="379">
        <v>0</v>
      </c>
      <c r="AK15" s="379">
        <v>0</v>
      </c>
      <c r="AL15" s="379">
        <v>0</v>
      </c>
      <c r="AM15" s="379">
        <v>600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4</v>
      </c>
      <c r="D16" s="379">
        <v>2</v>
      </c>
      <c r="E16" s="379">
        <v>3</v>
      </c>
      <c r="F16" s="379">
        <v>267</v>
      </c>
      <c r="G16" s="379">
        <v>0</v>
      </c>
      <c r="H16" s="379">
        <v>267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4</v>
      </c>
      <c r="D17" s="379">
        <v>2</v>
      </c>
      <c r="E17" s="379">
        <v>4</v>
      </c>
      <c r="F17" s="379">
        <v>681</v>
      </c>
      <c r="G17" s="379">
        <v>0</v>
      </c>
      <c r="H17" s="379">
        <v>681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4</v>
      </c>
      <c r="D18" s="379">
        <v>2</v>
      </c>
      <c r="E18" s="379">
        <v>5</v>
      </c>
      <c r="F18" s="379">
        <v>56</v>
      </c>
      <c r="G18" s="379">
        <v>56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4</v>
      </c>
      <c r="D19" s="379">
        <v>2</v>
      </c>
      <c r="E19" s="379">
        <v>6</v>
      </c>
      <c r="F19" s="379">
        <v>3947632</v>
      </c>
      <c r="G19" s="379">
        <v>11200</v>
      </c>
      <c r="H19" s="379">
        <v>2085465</v>
      </c>
      <c r="I19" s="379">
        <v>0</v>
      </c>
      <c r="J19" s="379">
        <v>0</v>
      </c>
      <c r="K19" s="379">
        <v>1494301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22345</v>
      </c>
      <c r="AD19" s="379">
        <v>0</v>
      </c>
      <c r="AE19" s="379">
        <v>102021</v>
      </c>
      <c r="AF19" s="379">
        <v>0</v>
      </c>
      <c r="AG19" s="379">
        <v>0</v>
      </c>
      <c r="AH19" s="379">
        <v>148416</v>
      </c>
      <c r="AI19" s="379">
        <v>0</v>
      </c>
      <c r="AJ19" s="379">
        <v>0</v>
      </c>
      <c r="AK19" s="379">
        <v>0</v>
      </c>
      <c r="AL19" s="379">
        <v>0</v>
      </c>
      <c r="AM19" s="379">
        <v>83884</v>
      </c>
      <c r="AN19" s="379">
        <v>0</v>
      </c>
    </row>
    <row r="20" spans="3:40" x14ac:dyDescent="0.3">
      <c r="C20" s="379">
        <v>4</v>
      </c>
      <c r="D20" s="379">
        <v>2</v>
      </c>
      <c r="E20" s="379">
        <v>9</v>
      </c>
      <c r="F20" s="379">
        <v>9332</v>
      </c>
      <c r="G20" s="379">
        <v>0</v>
      </c>
      <c r="H20" s="379">
        <v>0</v>
      </c>
      <c r="I20" s="379">
        <v>0</v>
      </c>
      <c r="J20" s="379">
        <v>0</v>
      </c>
      <c r="K20" s="379">
        <v>7332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2000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4</v>
      </c>
      <c r="D21" s="379">
        <v>2</v>
      </c>
      <c r="E21" s="379">
        <v>11</v>
      </c>
      <c r="F21" s="379">
        <v>9935.6666666666679</v>
      </c>
      <c r="G21" s="379">
        <v>0</v>
      </c>
      <c r="H21" s="379">
        <v>7435.666666666667</v>
      </c>
      <c r="I21" s="379">
        <v>0</v>
      </c>
      <c r="J21" s="379">
        <v>0</v>
      </c>
      <c r="K21" s="379">
        <v>2500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4</v>
      </c>
      <c r="D22" s="379">
        <v>3</v>
      </c>
      <c r="E22" s="379">
        <v>1</v>
      </c>
      <c r="F22" s="379">
        <v>107.3</v>
      </c>
      <c r="G22" s="379">
        <v>0</v>
      </c>
      <c r="H22" s="379">
        <v>25.2</v>
      </c>
      <c r="I22" s="379">
        <v>0</v>
      </c>
      <c r="J22" s="379">
        <v>0</v>
      </c>
      <c r="K22" s="379">
        <v>61.6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1</v>
      </c>
      <c r="AD22" s="379">
        <v>0</v>
      </c>
      <c r="AE22" s="379">
        <v>5</v>
      </c>
      <c r="AF22" s="379">
        <v>0</v>
      </c>
      <c r="AG22" s="379">
        <v>0</v>
      </c>
      <c r="AH22" s="379">
        <v>10.5</v>
      </c>
      <c r="AI22" s="379">
        <v>0</v>
      </c>
      <c r="AJ22" s="379">
        <v>0</v>
      </c>
      <c r="AK22" s="379">
        <v>0</v>
      </c>
      <c r="AL22" s="379">
        <v>0</v>
      </c>
      <c r="AM22" s="379">
        <v>4</v>
      </c>
      <c r="AN22" s="379">
        <v>0</v>
      </c>
    </row>
    <row r="23" spans="3:40" x14ac:dyDescent="0.3">
      <c r="C23" s="379">
        <v>4</v>
      </c>
      <c r="D23" s="379">
        <v>3</v>
      </c>
      <c r="E23" s="379">
        <v>2</v>
      </c>
      <c r="F23" s="379">
        <v>16129.35</v>
      </c>
      <c r="G23" s="379">
        <v>0</v>
      </c>
      <c r="H23" s="379">
        <v>3985.6</v>
      </c>
      <c r="I23" s="379">
        <v>0</v>
      </c>
      <c r="J23" s="379">
        <v>0</v>
      </c>
      <c r="K23" s="379">
        <v>8940.25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82.5</v>
      </c>
      <c r="AD23" s="379">
        <v>0</v>
      </c>
      <c r="AE23" s="379">
        <v>813.75</v>
      </c>
      <c r="AF23" s="379">
        <v>0</v>
      </c>
      <c r="AG23" s="379">
        <v>0</v>
      </c>
      <c r="AH23" s="379">
        <v>1651.25</v>
      </c>
      <c r="AI23" s="379">
        <v>0</v>
      </c>
      <c r="AJ23" s="379">
        <v>0</v>
      </c>
      <c r="AK23" s="379">
        <v>0</v>
      </c>
      <c r="AL23" s="379">
        <v>0</v>
      </c>
      <c r="AM23" s="379">
        <v>656</v>
      </c>
      <c r="AN23" s="379">
        <v>0</v>
      </c>
    </row>
    <row r="24" spans="3:40" x14ac:dyDescent="0.3">
      <c r="C24" s="379">
        <v>4</v>
      </c>
      <c r="D24" s="379">
        <v>3</v>
      </c>
      <c r="E24" s="379">
        <v>3</v>
      </c>
      <c r="F24" s="379">
        <v>289</v>
      </c>
      <c r="G24" s="379">
        <v>0</v>
      </c>
      <c r="H24" s="379">
        <v>289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4</v>
      </c>
      <c r="D25" s="379">
        <v>3</v>
      </c>
      <c r="E25" s="379">
        <v>4</v>
      </c>
      <c r="F25" s="379">
        <v>731</v>
      </c>
      <c r="G25" s="379">
        <v>0</v>
      </c>
      <c r="H25" s="379">
        <v>727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4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4</v>
      </c>
      <c r="D26" s="379">
        <v>3</v>
      </c>
      <c r="E26" s="379">
        <v>5</v>
      </c>
      <c r="F26" s="379">
        <v>56</v>
      </c>
      <c r="G26" s="379">
        <v>56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4</v>
      </c>
      <c r="D27" s="379">
        <v>3</v>
      </c>
      <c r="E27" s="379">
        <v>6</v>
      </c>
      <c r="F27" s="379">
        <v>4096094</v>
      </c>
      <c r="G27" s="379">
        <v>11200</v>
      </c>
      <c r="H27" s="379">
        <v>2148200</v>
      </c>
      <c r="I27" s="379">
        <v>0</v>
      </c>
      <c r="J27" s="379">
        <v>0</v>
      </c>
      <c r="K27" s="379">
        <v>1572494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16473</v>
      </c>
      <c r="AD27" s="379">
        <v>0</v>
      </c>
      <c r="AE27" s="379">
        <v>90299</v>
      </c>
      <c r="AF27" s="379">
        <v>0</v>
      </c>
      <c r="AG27" s="379">
        <v>0</v>
      </c>
      <c r="AH27" s="379">
        <v>173556</v>
      </c>
      <c r="AI27" s="379">
        <v>0</v>
      </c>
      <c r="AJ27" s="379">
        <v>0</v>
      </c>
      <c r="AK27" s="379">
        <v>0</v>
      </c>
      <c r="AL27" s="379">
        <v>0</v>
      </c>
      <c r="AM27" s="379">
        <v>83872</v>
      </c>
      <c r="AN27" s="379">
        <v>0</v>
      </c>
    </row>
    <row r="28" spans="3:40" x14ac:dyDescent="0.3">
      <c r="C28" s="379">
        <v>4</v>
      </c>
      <c r="D28" s="379">
        <v>3</v>
      </c>
      <c r="E28" s="379">
        <v>9</v>
      </c>
      <c r="F28" s="379">
        <v>19600</v>
      </c>
      <c r="G28" s="379">
        <v>0</v>
      </c>
      <c r="H28" s="379">
        <v>19600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4</v>
      </c>
      <c r="D29" s="379">
        <v>3</v>
      </c>
      <c r="E29" s="379">
        <v>10</v>
      </c>
      <c r="F29" s="379">
        <v>200</v>
      </c>
      <c r="G29" s="379">
        <v>0</v>
      </c>
      <c r="H29" s="379">
        <v>200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4</v>
      </c>
      <c r="D30" s="379">
        <v>3</v>
      </c>
      <c r="E30" s="379">
        <v>11</v>
      </c>
      <c r="F30" s="379">
        <v>9935.6666666666679</v>
      </c>
      <c r="G30" s="379">
        <v>0</v>
      </c>
      <c r="H30" s="379">
        <v>7435.666666666667</v>
      </c>
      <c r="I30" s="379">
        <v>0</v>
      </c>
      <c r="J30" s="379">
        <v>0</v>
      </c>
      <c r="K30" s="379">
        <v>2500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4</v>
      </c>
      <c r="D31" s="379">
        <v>4</v>
      </c>
      <c r="E31" s="379">
        <v>1</v>
      </c>
      <c r="F31" s="379">
        <v>107.3</v>
      </c>
      <c r="G31" s="379">
        <v>0</v>
      </c>
      <c r="H31" s="379">
        <v>25.2</v>
      </c>
      <c r="I31" s="379">
        <v>0</v>
      </c>
      <c r="J31" s="379">
        <v>0</v>
      </c>
      <c r="K31" s="379">
        <v>61.6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1</v>
      </c>
      <c r="AD31" s="379">
        <v>0</v>
      </c>
      <c r="AE31" s="379">
        <v>5</v>
      </c>
      <c r="AF31" s="379">
        <v>0</v>
      </c>
      <c r="AG31" s="379">
        <v>0</v>
      </c>
      <c r="AH31" s="379">
        <v>10.5</v>
      </c>
      <c r="AI31" s="379">
        <v>0</v>
      </c>
      <c r="AJ31" s="379">
        <v>0</v>
      </c>
      <c r="AK31" s="379">
        <v>0</v>
      </c>
      <c r="AL31" s="379">
        <v>0</v>
      </c>
      <c r="AM31" s="379">
        <v>4</v>
      </c>
      <c r="AN31" s="379">
        <v>0</v>
      </c>
    </row>
    <row r="32" spans="3:40" x14ac:dyDescent="0.3">
      <c r="C32" s="379">
        <v>4</v>
      </c>
      <c r="D32" s="379">
        <v>4</v>
      </c>
      <c r="E32" s="379">
        <v>2</v>
      </c>
      <c r="F32" s="379">
        <v>16701.2</v>
      </c>
      <c r="G32" s="379">
        <v>0</v>
      </c>
      <c r="H32" s="379">
        <v>4345.2</v>
      </c>
      <c r="I32" s="379">
        <v>0</v>
      </c>
      <c r="J32" s="379">
        <v>0</v>
      </c>
      <c r="K32" s="379">
        <v>9259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813.75</v>
      </c>
      <c r="AF32" s="379">
        <v>0</v>
      </c>
      <c r="AG32" s="379">
        <v>0</v>
      </c>
      <c r="AH32" s="379">
        <v>1579.25</v>
      </c>
      <c r="AI32" s="379">
        <v>0</v>
      </c>
      <c r="AJ32" s="379">
        <v>0</v>
      </c>
      <c r="AK32" s="379">
        <v>0</v>
      </c>
      <c r="AL32" s="379">
        <v>0</v>
      </c>
      <c r="AM32" s="379">
        <v>704</v>
      </c>
      <c r="AN32" s="379">
        <v>0</v>
      </c>
    </row>
    <row r="33" spans="3:40" x14ac:dyDescent="0.3">
      <c r="C33" s="379">
        <v>4</v>
      </c>
      <c r="D33" s="379">
        <v>4</v>
      </c>
      <c r="E33" s="379">
        <v>3</v>
      </c>
      <c r="F33" s="379">
        <v>291</v>
      </c>
      <c r="G33" s="379">
        <v>0</v>
      </c>
      <c r="H33" s="379">
        <v>291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4</v>
      </c>
      <c r="D34" s="379">
        <v>4</v>
      </c>
      <c r="E34" s="379">
        <v>4</v>
      </c>
      <c r="F34" s="379">
        <v>691</v>
      </c>
      <c r="G34" s="379">
        <v>0</v>
      </c>
      <c r="H34" s="379">
        <v>674</v>
      </c>
      <c r="I34" s="379">
        <v>0</v>
      </c>
      <c r="J34" s="379">
        <v>0</v>
      </c>
      <c r="K34" s="379">
        <v>17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4</v>
      </c>
      <c r="D35" s="379">
        <v>4</v>
      </c>
      <c r="E35" s="379">
        <v>5</v>
      </c>
      <c r="F35" s="379">
        <v>56</v>
      </c>
      <c r="G35" s="379">
        <v>56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4</v>
      </c>
      <c r="D36" s="379">
        <v>4</v>
      </c>
      <c r="E36" s="379">
        <v>6</v>
      </c>
      <c r="F36" s="379">
        <v>3971082</v>
      </c>
      <c r="G36" s="379">
        <v>11200</v>
      </c>
      <c r="H36" s="379">
        <v>2046597</v>
      </c>
      <c r="I36" s="379">
        <v>0</v>
      </c>
      <c r="J36" s="379">
        <v>0</v>
      </c>
      <c r="K36" s="379">
        <v>1571103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1164</v>
      </c>
      <c r="AD36" s="379">
        <v>0</v>
      </c>
      <c r="AE36" s="379">
        <v>91956</v>
      </c>
      <c r="AF36" s="379">
        <v>0</v>
      </c>
      <c r="AG36" s="379">
        <v>0</v>
      </c>
      <c r="AH36" s="379">
        <v>165397</v>
      </c>
      <c r="AI36" s="379">
        <v>0</v>
      </c>
      <c r="AJ36" s="379">
        <v>0</v>
      </c>
      <c r="AK36" s="379">
        <v>0</v>
      </c>
      <c r="AL36" s="379">
        <v>0</v>
      </c>
      <c r="AM36" s="379">
        <v>83665</v>
      </c>
      <c r="AN36" s="379">
        <v>0</v>
      </c>
    </row>
    <row r="37" spans="3:40" x14ac:dyDescent="0.3">
      <c r="C37" s="379">
        <v>4</v>
      </c>
      <c r="D37" s="379">
        <v>4</v>
      </c>
      <c r="E37" s="379">
        <v>9</v>
      </c>
      <c r="F37" s="379">
        <v>11960</v>
      </c>
      <c r="G37" s="379">
        <v>0</v>
      </c>
      <c r="H37" s="379">
        <v>0</v>
      </c>
      <c r="I37" s="379">
        <v>0</v>
      </c>
      <c r="J37" s="379">
        <v>0</v>
      </c>
      <c r="K37" s="379">
        <v>6000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5960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4</v>
      </c>
      <c r="D38" s="379">
        <v>4</v>
      </c>
      <c r="E38" s="379">
        <v>10</v>
      </c>
      <c r="F38" s="379">
        <v>7300</v>
      </c>
      <c r="G38" s="379">
        <v>0</v>
      </c>
      <c r="H38" s="379">
        <v>0</v>
      </c>
      <c r="I38" s="379">
        <v>0</v>
      </c>
      <c r="J38" s="379">
        <v>0</v>
      </c>
      <c r="K38" s="379">
        <v>7300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4</v>
      </c>
      <c r="D39" s="379">
        <v>4</v>
      </c>
      <c r="E39" s="379">
        <v>11</v>
      </c>
      <c r="F39" s="379">
        <v>9935.6666666666679</v>
      </c>
      <c r="G39" s="379">
        <v>0</v>
      </c>
      <c r="H39" s="379">
        <v>7435.666666666667</v>
      </c>
      <c r="I39" s="379">
        <v>0</v>
      </c>
      <c r="J39" s="379">
        <v>0</v>
      </c>
      <c r="K39" s="379">
        <v>2500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4</v>
      </c>
      <c r="D40" s="379">
        <v>5</v>
      </c>
      <c r="E40" s="379">
        <v>1</v>
      </c>
      <c r="F40" s="379">
        <v>106.3</v>
      </c>
      <c r="G40" s="379">
        <v>0</v>
      </c>
      <c r="H40" s="379">
        <v>25.2</v>
      </c>
      <c r="I40" s="379">
        <v>0</v>
      </c>
      <c r="J40" s="379">
        <v>0</v>
      </c>
      <c r="K40" s="379">
        <v>60.6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1</v>
      </c>
      <c r="AD40" s="379">
        <v>0</v>
      </c>
      <c r="AE40" s="379">
        <v>5</v>
      </c>
      <c r="AF40" s="379">
        <v>0</v>
      </c>
      <c r="AG40" s="379">
        <v>0</v>
      </c>
      <c r="AH40" s="379">
        <v>10.5</v>
      </c>
      <c r="AI40" s="379">
        <v>0</v>
      </c>
      <c r="AJ40" s="379">
        <v>0</v>
      </c>
      <c r="AK40" s="379">
        <v>0</v>
      </c>
      <c r="AL40" s="379">
        <v>0</v>
      </c>
      <c r="AM40" s="379">
        <v>4</v>
      </c>
      <c r="AN40" s="379">
        <v>0</v>
      </c>
    </row>
    <row r="41" spans="3:40" x14ac:dyDescent="0.3">
      <c r="C41" s="379">
        <v>4</v>
      </c>
      <c r="D41" s="379">
        <v>5</v>
      </c>
      <c r="E41" s="379">
        <v>2</v>
      </c>
      <c r="F41" s="379">
        <v>15923.05</v>
      </c>
      <c r="G41" s="379">
        <v>0</v>
      </c>
      <c r="H41" s="379">
        <v>4076.8</v>
      </c>
      <c r="I41" s="379">
        <v>0</v>
      </c>
      <c r="J41" s="379">
        <v>0</v>
      </c>
      <c r="K41" s="379">
        <v>8720.5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165</v>
      </c>
      <c r="AD41" s="379">
        <v>0</v>
      </c>
      <c r="AE41" s="379">
        <v>775</v>
      </c>
      <c r="AF41" s="379">
        <v>0</v>
      </c>
      <c r="AG41" s="379">
        <v>0</v>
      </c>
      <c r="AH41" s="379">
        <v>1505.75</v>
      </c>
      <c r="AI41" s="379">
        <v>0</v>
      </c>
      <c r="AJ41" s="379">
        <v>0</v>
      </c>
      <c r="AK41" s="379">
        <v>0</v>
      </c>
      <c r="AL41" s="379">
        <v>0</v>
      </c>
      <c r="AM41" s="379">
        <v>680</v>
      </c>
      <c r="AN41" s="379">
        <v>0</v>
      </c>
    </row>
    <row r="42" spans="3:40" x14ac:dyDescent="0.3">
      <c r="C42" s="379">
        <v>4</v>
      </c>
      <c r="D42" s="379">
        <v>5</v>
      </c>
      <c r="E42" s="379">
        <v>3</v>
      </c>
      <c r="F42" s="379">
        <v>305</v>
      </c>
      <c r="G42" s="379">
        <v>0</v>
      </c>
      <c r="H42" s="379">
        <v>305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4</v>
      </c>
      <c r="D43" s="379">
        <v>5</v>
      </c>
      <c r="E43" s="379">
        <v>4</v>
      </c>
      <c r="F43" s="379">
        <v>291</v>
      </c>
      <c r="G43" s="379">
        <v>0</v>
      </c>
      <c r="H43" s="379">
        <v>291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4</v>
      </c>
      <c r="D44" s="379">
        <v>5</v>
      </c>
      <c r="E44" s="379">
        <v>5</v>
      </c>
      <c r="F44" s="379">
        <v>56</v>
      </c>
      <c r="G44" s="379">
        <v>56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4</v>
      </c>
      <c r="D45" s="379">
        <v>5</v>
      </c>
      <c r="E45" s="379">
        <v>6</v>
      </c>
      <c r="F45" s="379">
        <v>4649297</v>
      </c>
      <c r="G45" s="379">
        <v>11200</v>
      </c>
      <c r="H45" s="379">
        <v>2649308</v>
      </c>
      <c r="I45" s="379">
        <v>0</v>
      </c>
      <c r="J45" s="379">
        <v>0</v>
      </c>
      <c r="K45" s="379">
        <v>1620697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22131</v>
      </c>
      <c r="AD45" s="379">
        <v>0</v>
      </c>
      <c r="AE45" s="379">
        <v>94403</v>
      </c>
      <c r="AF45" s="379">
        <v>0</v>
      </c>
      <c r="AG45" s="379">
        <v>0</v>
      </c>
      <c r="AH45" s="379">
        <v>167352</v>
      </c>
      <c r="AI45" s="379">
        <v>0</v>
      </c>
      <c r="AJ45" s="379">
        <v>0</v>
      </c>
      <c r="AK45" s="379">
        <v>0</v>
      </c>
      <c r="AL45" s="379">
        <v>0</v>
      </c>
      <c r="AM45" s="379">
        <v>84206</v>
      </c>
      <c r="AN45" s="379">
        <v>0</v>
      </c>
    </row>
    <row r="46" spans="3:40" x14ac:dyDescent="0.3">
      <c r="C46" s="379">
        <v>4</v>
      </c>
      <c r="D46" s="379">
        <v>5</v>
      </c>
      <c r="E46" s="379">
        <v>9</v>
      </c>
      <c r="F46" s="379">
        <v>392568</v>
      </c>
      <c r="G46" s="379">
        <v>0</v>
      </c>
      <c r="H46" s="379">
        <v>386668</v>
      </c>
      <c r="I46" s="379">
        <v>0</v>
      </c>
      <c r="J46" s="379">
        <v>0</v>
      </c>
      <c r="K46" s="379">
        <v>2900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3000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4</v>
      </c>
      <c r="D47" s="379">
        <v>5</v>
      </c>
      <c r="E47" s="379">
        <v>10</v>
      </c>
      <c r="F47" s="379">
        <v>12000</v>
      </c>
      <c r="G47" s="379">
        <v>0</v>
      </c>
      <c r="H47" s="379">
        <v>10000</v>
      </c>
      <c r="I47" s="379">
        <v>0</v>
      </c>
      <c r="J47" s="379">
        <v>0</v>
      </c>
      <c r="K47" s="379">
        <v>2000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4</v>
      </c>
      <c r="D48" s="379">
        <v>5</v>
      </c>
      <c r="E48" s="379">
        <v>11</v>
      </c>
      <c r="F48" s="379">
        <v>9935.6666666666679</v>
      </c>
      <c r="G48" s="379">
        <v>0</v>
      </c>
      <c r="H48" s="379">
        <v>7435.666666666667</v>
      </c>
      <c r="I48" s="379">
        <v>0</v>
      </c>
      <c r="J48" s="379">
        <v>0</v>
      </c>
      <c r="K48" s="379">
        <v>2500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4</v>
      </c>
      <c r="D49" s="379">
        <v>6</v>
      </c>
      <c r="E49" s="379">
        <v>1</v>
      </c>
      <c r="F49" s="379">
        <v>106.3</v>
      </c>
      <c r="G49" s="379">
        <v>0</v>
      </c>
      <c r="H49" s="379">
        <v>25.2</v>
      </c>
      <c r="I49" s="379">
        <v>0</v>
      </c>
      <c r="J49" s="379">
        <v>0</v>
      </c>
      <c r="K49" s="379">
        <v>60.6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1</v>
      </c>
      <c r="AD49" s="379">
        <v>0</v>
      </c>
      <c r="AE49" s="379">
        <v>5</v>
      </c>
      <c r="AF49" s="379">
        <v>0</v>
      </c>
      <c r="AG49" s="379">
        <v>0</v>
      </c>
      <c r="AH49" s="379">
        <v>10.5</v>
      </c>
      <c r="AI49" s="379">
        <v>0</v>
      </c>
      <c r="AJ49" s="379">
        <v>0</v>
      </c>
      <c r="AK49" s="379">
        <v>0</v>
      </c>
      <c r="AL49" s="379">
        <v>0</v>
      </c>
      <c r="AM49" s="379">
        <v>4</v>
      </c>
      <c r="AN49" s="379">
        <v>0</v>
      </c>
    </row>
    <row r="50" spans="3:40" x14ac:dyDescent="0.3">
      <c r="C50" s="379">
        <v>4</v>
      </c>
      <c r="D50" s="379">
        <v>6</v>
      </c>
      <c r="E50" s="379">
        <v>2</v>
      </c>
      <c r="F50" s="379">
        <v>14839.35</v>
      </c>
      <c r="G50" s="379">
        <v>0</v>
      </c>
      <c r="H50" s="379">
        <v>4087.6</v>
      </c>
      <c r="I50" s="379">
        <v>0</v>
      </c>
      <c r="J50" s="379">
        <v>0</v>
      </c>
      <c r="K50" s="379">
        <v>7878.5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120</v>
      </c>
      <c r="AD50" s="379">
        <v>0</v>
      </c>
      <c r="AE50" s="379">
        <v>751.75</v>
      </c>
      <c r="AF50" s="379">
        <v>0</v>
      </c>
      <c r="AG50" s="379">
        <v>0</v>
      </c>
      <c r="AH50" s="379">
        <v>1353.5</v>
      </c>
      <c r="AI50" s="379">
        <v>0</v>
      </c>
      <c r="AJ50" s="379">
        <v>0</v>
      </c>
      <c r="AK50" s="379">
        <v>0</v>
      </c>
      <c r="AL50" s="379">
        <v>0</v>
      </c>
      <c r="AM50" s="379">
        <v>648</v>
      </c>
      <c r="AN50" s="379">
        <v>0</v>
      </c>
    </row>
    <row r="51" spans="3:40" x14ac:dyDescent="0.3">
      <c r="C51" s="379">
        <v>4</v>
      </c>
      <c r="D51" s="379">
        <v>6</v>
      </c>
      <c r="E51" s="379">
        <v>3</v>
      </c>
      <c r="F51" s="379">
        <v>295</v>
      </c>
      <c r="G51" s="379">
        <v>0</v>
      </c>
      <c r="H51" s="379">
        <v>295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4</v>
      </c>
      <c r="D52" s="379">
        <v>6</v>
      </c>
      <c r="E52" s="379">
        <v>4</v>
      </c>
      <c r="F52" s="379">
        <v>274</v>
      </c>
      <c r="G52" s="379">
        <v>0</v>
      </c>
      <c r="H52" s="379">
        <v>274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4</v>
      </c>
      <c r="D53" s="379">
        <v>6</v>
      </c>
      <c r="E53" s="379">
        <v>5</v>
      </c>
      <c r="F53" s="379">
        <v>48</v>
      </c>
      <c r="G53" s="379">
        <v>48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4</v>
      </c>
      <c r="D54" s="379">
        <v>6</v>
      </c>
      <c r="E54" s="379">
        <v>6</v>
      </c>
      <c r="F54" s="379">
        <v>4135416</v>
      </c>
      <c r="G54" s="379">
        <v>9600</v>
      </c>
      <c r="H54" s="379">
        <v>2230280</v>
      </c>
      <c r="I54" s="379">
        <v>0</v>
      </c>
      <c r="J54" s="379">
        <v>0</v>
      </c>
      <c r="K54" s="379">
        <v>1525448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22198</v>
      </c>
      <c r="AD54" s="379">
        <v>0</v>
      </c>
      <c r="AE54" s="379">
        <v>90312</v>
      </c>
      <c r="AF54" s="379">
        <v>0</v>
      </c>
      <c r="AG54" s="379">
        <v>0</v>
      </c>
      <c r="AH54" s="379">
        <v>173814</v>
      </c>
      <c r="AI54" s="379">
        <v>0</v>
      </c>
      <c r="AJ54" s="379">
        <v>0</v>
      </c>
      <c r="AK54" s="379">
        <v>0</v>
      </c>
      <c r="AL54" s="379">
        <v>0</v>
      </c>
      <c r="AM54" s="379">
        <v>83764</v>
      </c>
      <c r="AN54" s="379">
        <v>0</v>
      </c>
    </row>
    <row r="55" spans="3:40" x14ac:dyDescent="0.3">
      <c r="C55" s="379">
        <v>4</v>
      </c>
      <c r="D55" s="379">
        <v>6</v>
      </c>
      <c r="E55" s="379">
        <v>9</v>
      </c>
      <c r="F55" s="379">
        <v>32210</v>
      </c>
      <c r="G55" s="379">
        <v>0</v>
      </c>
      <c r="H55" s="379">
        <v>16910</v>
      </c>
      <c r="I55" s="379">
        <v>0</v>
      </c>
      <c r="J55" s="379">
        <v>0</v>
      </c>
      <c r="K55" s="379">
        <v>15300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4</v>
      </c>
      <c r="D56" s="379">
        <v>6</v>
      </c>
      <c r="E56" s="379">
        <v>10</v>
      </c>
      <c r="F56" s="379">
        <v>2900</v>
      </c>
      <c r="G56" s="379">
        <v>0</v>
      </c>
      <c r="H56" s="379">
        <v>2900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4</v>
      </c>
      <c r="D57" s="379">
        <v>6</v>
      </c>
      <c r="E57" s="379">
        <v>11</v>
      </c>
      <c r="F57" s="379">
        <v>9935.6666666666679</v>
      </c>
      <c r="G57" s="379">
        <v>0</v>
      </c>
      <c r="H57" s="379">
        <v>7435.666666666667</v>
      </c>
      <c r="I57" s="379">
        <v>0</v>
      </c>
      <c r="J57" s="379">
        <v>0</v>
      </c>
      <c r="K57" s="379">
        <v>2500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4</v>
      </c>
      <c r="D58" s="379">
        <v>7</v>
      </c>
      <c r="E58" s="379">
        <v>1</v>
      </c>
      <c r="F58" s="379">
        <v>105.8</v>
      </c>
      <c r="G58" s="379">
        <v>0</v>
      </c>
      <c r="H58" s="379">
        <v>24.7</v>
      </c>
      <c r="I58" s="379">
        <v>0</v>
      </c>
      <c r="J58" s="379">
        <v>0</v>
      </c>
      <c r="K58" s="379">
        <v>60.6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1</v>
      </c>
      <c r="AD58" s="379">
        <v>0</v>
      </c>
      <c r="AE58" s="379">
        <v>5</v>
      </c>
      <c r="AF58" s="379">
        <v>0</v>
      </c>
      <c r="AG58" s="379">
        <v>0</v>
      </c>
      <c r="AH58" s="379">
        <v>10.5</v>
      </c>
      <c r="AI58" s="379">
        <v>0</v>
      </c>
      <c r="AJ58" s="379">
        <v>0</v>
      </c>
      <c r="AK58" s="379">
        <v>0</v>
      </c>
      <c r="AL58" s="379">
        <v>0</v>
      </c>
      <c r="AM58" s="379">
        <v>4</v>
      </c>
      <c r="AN58" s="379">
        <v>0</v>
      </c>
    </row>
    <row r="59" spans="3:40" x14ac:dyDescent="0.3">
      <c r="C59" s="379">
        <v>4</v>
      </c>
      <c r="D59" s="379">
        <v>7</v>
      </c>
      <c r="E59" s="379">
        <v>2</v>
      </c>
      <c r="F59" s="379">
        <v>13655.5</v>
      </c>
      <c r="G59" s="379">
        <v>0</v>
      </c>
      <c r="H59" s="379">
        <v>3354</v>
      </c>
      <c r="I59" s="379">
        <v>0</v>
      </c>
      <c r="J59" s="379">
        <v>0</v>
      </c>
      <c r="K59" s="379">
        <v>7684.5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142.5</v>
      </c>
      <c r="AD59" s="379">
        <v>0</v>
      </c>
      <c r="AE59" s="379">
        <v>705.25</v>
      </c>
      <c r="AF59" s="379">
        <v>0</v>
      </c>
      <c r="AG59" s="379">
        <v>0</v>
      </c>
      <c r="AH59" s="379">
        <v>1233.25</v>
      </c>
      <c r="AI59" s="379">
        <v>0</v>
      </c>
      <c r="AJ59" s="379">
        <v>0</v>
      </c>
      <c r="AK59" s="379">
        <v>0</v>
      </c>
      <c r="AL59" s="379">
        <v>0</v>
      </c>
      <c r="AM59" s="379">
        <v>536</v>
      </c>
      <c r="AN59" s="379">
        <v>0</v>
      </c>
    </row>
    <row r="60" spans="3:40" x14ac:dyDescent="0.3">
      <c r="C60" s="379">
        <v>4</v>
      </c>
      <c r="D60" s="379">
        <v>7</v>
      </c>
      <c r="E60" s="379">
        <v>3</v>
      </c>
      <c r="F60" s="379">
        <v>298</v>
      </c>
      <c r="G60" s="379">
        <v>0</v>
      </c>
      <c r="H60" s="379">
        <v>298</v>
      </c>
      <c r="I60" s="379">
        <v>0</v>
      </c>
      <c r="J60" s="379">
        <v>0</v>
      </c>
      <c r="K60" s="379">
        <v>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4</v>
      </c>
      <c r="D61" s="379">
        <v>7</v>
      </c>
      <c r="E61" s="379">
        <v>4</v>
      </c>
      <c r="F61" s="379">
        <v>258</v>
      </c>
      <c r="G61" s="379">
        <v>0</v>
      </c>
      <c r="H61" s="379">
        <v>255</v>
      </c>
      <c r="I61" s="379">
        <v>0</v>
      </c>
      <c r="J61" s="379">
        <v>0</v>
      </c>
      <c r="K61" s="379">
        <v>3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4</v>
      </c>
      <c r="D62" s="379">
        <v>7</v>
      </c>
      <c r="E62" s="379">
        <v>5</v>
      </c>
      <c r="F62" s="379">
        <v>45</v>
      </c>
      <c r="G62" s="379">
        <v>45</v>
      </c>
      <c r="H62" s="379">
        <v>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4</v>
      </c>
      <c r="D63" s="379">
        <v>7</v>
      </c>
      <c r="E63" s="379">
        <v>6</v>
      </c>
      <c r="F63" s="379">
        <v>5826476</v>
      </c>
      <c r="G63" s="379">
        <v>9000</v>
      </c>
      <c r="H63" s="379">
        <v>3054985</v>
      </c>
      <c r="I63" s="379">
        <v>0</v>
      </c>
      <c r="J63" s="379">
        <v>0</v>
      </c>
      <c r="K63" s="379">
        <v>2270084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29168</v>
      </c>
      <c r="AD63" s="379">
        <v>0</v>
      </c>
      <c r="AE63" s="379">
        <v>126814</v>
      </c>
      <c r="AF63" s="379">
        <v>0</v>
      </c>
      <c r="AG63" s="379">
        <v>0</v>
      </c>
      <c r="AH63" s="379">
        <v>214354</v>
      </c>
      <c r="AI63" s="379">
        <v>0</v>
      </c>
      <c r="AJ63" s="379">
        <v>0</v>
      </c>
      <c r="AK63" s="379">
        <v>0</v>
      </c>
      <c r="AL63" s="379">
        <v>0</v>
      </c>
      <c r="AM63" s="379">
        <v>122071</v>
      </c>
      <c r="AN63" s="379">
        <v>0</v>
      </c>
    </row>
    <row r="64" spans="3:40" x14ac:dyDescent="0.3">
      <c r="C64" s="379">
        <v>4</v>
      </c>
      <c r="D64" s="379">
        <v>7</v>
      </c>
      <c r="E64" s="379">
        <v>7</v>
      </c>
      <c r="F64" s="379">
        <v>325436</v>
      </c>
      <c r="G64" s="379">
        <v>0</v>
      </c>
      <c r="H64" s="379">
        <v>270436</v>
      </c>
      <c r="I64" s="379">
        <v>0</v>
      </c>
      <c r="J64" s="379">
        <v>0</v>
      </c>
      <c r="K64" s="379">
        <v>35000</v>
      </c>
      <c r="L64" s="379">
        <v>0</v>
      </c>
      <c r="M64" s="379">
        <v>0</v>
      </c>
      <c r="N64" s="379">
        <v>5000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15000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4</v>
      </c>
      <c r="D65" s="379">
        <v>7</v>
      </c>
      <c r="E65" s="379">
        <v>9</v>
      </c>
      <c r="F65" s="379">
        <v>1926985</v>
      </c>
      <c r="G65" s="379">
        <v>0</v>
      </c>
      <c r="H65" s="379">
        <v>1119577</v>
      </c>
      <c r="I65" s="379">
        <v>0</v>
      </c>
      <c r="J65" s="379">
        <v>0</v>
      </c>
      <c r="K65" s="379">
        <v>669660</v>
      </c>
      <c r="L65" s="379">
        <v>0</v>
      </c>
      <c r="M65" s="379">
        <v>0</v>
      </c>
      <c r="N65" s="379">
        <v>5000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8000</v>
      </c>
      <c r="AD65" s="379">
        <v>0</v>
      </c>
      <c r="AE65" s="379">
        <v>26800</v>
      </c>
      <c r="AF65" s="379">
        <v>0</v>
      </c>
      <c r="AG65" s="379">
        <v>0</v>
      </c>
      <c r="AH65" s="379">
        <v>45808</v>
      </c>
      <c r="AI65" s="379">
        <v>0</v>
      </c>
      <c r="AJ65" s="379">
        <v>0</v>
      </c>
      <c r="AK65" s="379">
        <v>15000</v>
      </c>
      <c r="AL65" s="379">
        <v>0</v>
      </c>
      <c r="AM65" s="379">
        <v>37140</v>
      </c>
      <c r="AN65" s="379">
        <v>0</v>
      </c>
    </row>
    <row r="66" spans="3:40" x14ac:dyDescent="0.3">
      <c r="C66" s="379">
        <v>4</v>
      </c>
      <c r="D66" s="379">
        <v>7</v>
      </c>
      <c r="E66" s="379">
        <v>10</v>
      </c>
      <c r="F66" s="379">
        <v>5900</v>
      </c>
      <c r="G66" s="379">
        <v>0</v>
      </c>
      <c r="H66" s="379">
        <v>1900</v>
      </c>
      <c r="I66" s="379">
        <v>0</v>
      </c>
      <c r="J66" s="379">
        <v>0</v>
      </c>
      <c r="K66" s="379">
        <v>4000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4</v>
      </c>
      <c r="D67" s="379">
        <v>7</v>
      </c>
      <c r="E67" s="379">
        <v>11</v>
      </c>
      <c r="F67" s="379">
        <v>9935.6666666666679</v>
      </c>
      <c r="G67" s="379">
        <v>0</v>
      </c>
      <c r="H67" s="379">
        <v>7435.666666666667</v>
      </c>
      <c r="I67" s="379">
        <v>0</v>
      </c>
      <c r="J67" s="379">
        <v>0</v>
      </c>
      <c r="K67" s="379">
        <v>2500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6233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2500990</v>
      </c>
      <c r="C3" s="352">
        <f t="shared" ref="C3:R3" si="0">SUBTOTAL(9,C6:C1048576)</f>
        <v>2</v>
      </c>
      <c r="D3" s="352">
        <f t="shared" si="0"/>
        <v>2163501</v>
      </c>
      <c r="E3" s="352">
        <f t="shared" si="0"/>
        <v>1.6561035203121788</v>
      </c>
      <c r="F3" s="352">
        <f t="shared" si="0"/>
        <v>2516508</v>
      </c>
      <c r="G3" s="353">
        <f>IF(B3&lt;&gt;0,F3/B3,"")</f>
        <v>1.0062047429218031</v>
      </c>
      <c r="H3" s="354">
        <f t="shared" si="0"/>
        <v>17632.929999999997</v>
      </c>
      <c r="I3" s="352">
        <f t="shared" si="0"/>
        <v>1</v>
      </c>
      <c r="J3" s="352">
        <f t="shared" si="0"/>
        <v>17028.91</v>
      </c>
      <c r="K3" s="352">
        <f t="shared" si="0"/>
        <v>0.96574477412432325</v>
      </c>
      <c r="L3" s="352">
        <f t="shared" si="0"/>
        <v>23239.770000000004</v>
      </c>
      <c r="M3" s="355">
        <f>IF(H3&lt;&gt;0,L3/H3,"")</f>
        <v>1.3179755151299306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6228</v>
      </c>
      <c r="B6" s="775">
        <v>2281158</v>
      </c>
      <c r="C6" s="723">
        <v>1</v>
      </c>
      <c r="D6" s="775">
        <v>1991339</v>
      </c>
      <c r="E6" s="723">
        <v>0.87295093106220611</v>
      </c>
      <c r="F6" s="775">
        <v>2325318</v>
      </c>
      <c r="G6" s="728">
        <v>1.0193585889272028</v>
      </c>
      <c r="H6" s="775">
        <v>17632.929999999997</v>
      </c>
      <c r="I6" s="723">
        <v>1</v>
      </c>
      <c r="J6" s="775">
        <v>17028.91</v>
      </c>
      <c r="K6" s="723">
        <v>0.96574477412432325</v>
      </c>
      <c r="L6" s="775">
        <v>23239.770000000004</v>
      </c>
      <c r="M6" s="728">
        <v>1.3179755151299306</v>
      </c>
      <c r="N6" s="775"/>
      <c r="O6" s="723"/>
      <c r="P6" s="775"/>
      <c r="Q6" s="723"/>
      <c r="R6" s="775"/>
      <c r="S6" s="235"/>
    </row>
    <row r="7" spans="1:19" ht="14.4" customHeight="1" thickBot="1" x14ac:dyDescent="0.35">
      <c r="A7" s="777" t="s">
        <v>6229</v>
      </c>
      <c r="B7" s="776">
        <v>219832</v>
      </c>
      <c r="C7" s="656">
        <v>1</v>
      </c>
      <c r="D7" s="776">
        <v>172162</v>
      </c>
      <c r="E7" s="656">
        <v>0.78315258924997266</v>
      </c>
      <c r="F7" s="776">
        <v>191190</v>
      </c>
      <c r="G7" s="667">
        <v>0.86970959641908363</v>
      </c>
      <c r="H7" s="776"/>
      <c r="I7" s="656"/>
      <c r="J7" s="776"/>
      <c r="K7" s="656"/>
      <c r="L7" s="776"/>
      <c r="M7" s="667"/>
      <c r="N7" s="776"/>
      <c r="O7" s="656"/>
      <c r="P7" s="776"/>
      <c r="Q7" s="656"/>
      <c r="R7" s="776"/>
      <c r="S7" s="690"/>
    </row>
    <row r="8" spans="1:19" ht="14.4" customHeight="1" x14ac:dyDescent="0.3">
      <c r="A8" s="778" t="s">
        <v>6230</v>
      </c>
    </row>
    <row r="9" spans="1:19" ht="14.4" customHeight="1" x14ac:dyDescent="0.3">
      <c r="A9" s="779" t="s">
        <v>6231</v>
      </c>
    </row>
    <row r="10" spans="1:19" ht="14.4" customHeight="1" x14ac:dyDescent="0.3">
      <c r="A10" s="778" t="s">
        <v>6232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6402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19210.400000000001</v>
      </c>
      <c r="F3" s="212">
        <f t="shared" si="0"/>
        <v>2518622.9299999997</v>
      </c>
      <c r="G3" s="78"/>
      <c r="H3" s="78"/>
      <c r="I3" s="212">
        <f t="shared" si="0"/>
        <v>19577.8</v>
      </c>
      <c r="J3" s="212">
        <f t="shared" si="0"/>
        <v>2180529.91</v>
      </c>
      <c r="K3" s="78"/>
      <c r="L3" s="78"/>
      <c r="M3" s="212">
        <f t="shared" si="0"/>
        <v>22186.3</v>
      </c>
      <c r="N3" s="212">
        <f t="shared" si="0"/>
        <v>2539747.77</v>
      </c>
      <c r="O3" s="79">
        <f>IF(F3=0,0,N3/F3)</f>
        <v>1.0083874563946738</v>
      </c>
      <c r="P3" s="213">
        <f>IF(M3=0,0,N3/M3)</f>
        <v>114.47369638019859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6234</v>
      </c>
      <c r="B6" s="723" t="s">
        <v>6235</v>
      </c>
      <c r="C6" s="723" t="s">
        <v>6236</v>
      </c>
      <c r="D6" s="723" t="s">
        <v>6237</v>
      </c>
      <c r="E6" s="229"/>
      <c r="F6" s="229"/>
      <c r="G6" s="723"/>
      <c r="H6" s="723"/>
      <c r="I6" s="229">
        <v>0.2</v>
      </c>
      <c r="J6" s="229">
        <v>18.23</v>
      </c>
      <c r="K6" s="723"/>
      <c r="L6" s="723">
        <v>91.149999999999991</v>
      </c>
      <c r="M6" s="229"/>
      <c r="N6" s="229"/>
      <c r="O6" s="728"/>
      <c r="P6" s="736"/>
    </row>
    <row r="7" spans="1:16" ht="14.4" customHeight="1" x14ac:dyDescent="0.3">
      <c r="A7" s="649" t="s">
        <v>6234</v>
      </c>
      <c r="B7" s="650" t="s">
        <v>6235</v>
      </c>
      <c r="C7" s="650" t="s">
        <v>6238</v>
      </c>
      <c r="D7" s="650" t="s">
        <v>6239</v>
      </c>
      <c r="E7" s="653"/>
      <c r="F7" s="653"/>
      <c r="G7" s="650"/>
      <c r="H7" s="650"/>
      <c r="I7" s="653"/>
      <c r="J7" s="653"/>
      <c r="K7" s="650"/>
      <c r="L7" s="650"/>
      <c r="M7" s="653">
        <v>0.2</v>
      </c>
      <c r="N7" s="653">
        <v>22.64</v>
      </c>
      <c r="O7" s="666"/>
      <c r="P7" s="654">
        <v>113.2</v>
      </c>
    </row>
    <row r="8" spans="1:16" ht="14.4" customHeight="1" x14ac:dyDescent="0.3">
      <c r="A8" s="649" t="s">
        <v>6234</v>
      </c>
      <c r="B8" s="650" t="s">
        <v>6235</v>
      </c>
      <c r="C8" s="650" t="s">
        <v>6240</v>
      </c>
      <c r="D8" s="650" t="s">
        <v>6241</v>
      </c>
      <c r="E8" s="653">
        <v>1.2000000000000002</v>
      </c>
      <c r="F8" s="653">
        <v>186.78</v>
      </c>
      <c r="G8" s="650">
        <v>1</v>
      </c>
      <c r="H8" s="650">
        <v>155.64999999999998</v>
      </c>
      <c r="I8" s="653">
        <v>5.9999999999999991</v>
      </c>
      <c r="J8" s="653">
        <v>947.45</v>
      </c>
      <c r="K8" s="650">
        <v>5.072545240389764</v>
      </c>
      <c r="L8" s="650">
        <v>157.90833333333336</v>
      </c>
      <c r="M8" s="653">
        <v>13.3</v>
      </c>
      <c r="N8" s="653">
        <v>2100.2599999999998</v>
      </c>
      <c r="O8" s="666">
        <v>11.244565799336115</v>
      </c>
      <c r="P8" s="654">
        <v>157.91428571428568</v>
      </c>
    </row>
    <row r="9" spans="1:16" ht="14.4" customHeight="1" x14ac:dyDescent="0.3">
      <c r="A9" s="649" t="s">
        <v>6234</v>
      </c>
      <c r="B9" s="650" t="s">
        <v>6235</v>
      </c>
      <c r="C9" s="650" t="s">
        <v>6242</v>
      </c>
      <c r="D9" s="650" t="s">
        <v>6243</v>
      </c>
      <c r="E9" s="653"/>
      <c r="F9" s="653"/>
      <c r="G9" s="650"/>
      <c r="H9" s="650"/>
      <c r="I9" s="653">
        <v>0.4</v>
      </c>
      <c r="J9" s="653">
        <v>106.04</v>
      </c>
      <c r="K9" s="650"/>
      <c r="L9" s="650">
        <v>265.10000000000002</v>
      </c>
      <c r="M9" s="653"/>
      <c r="N9" s="653"/>
      <c r="O9" s="666"/>
      <c r="P9" s="654"/>
    </row>
    <row r="10" spans="1:16" ht="14.4" customHeight="1" x14ac:dyDescent="0.3">
      <c r="A10" s="649" t="s">
        <v>6234</v>
      </c>
      <c r="B10" s="650" t="s">
        <v>6235</v>
      </c>
      <c r="C10" s="650" t="s">
        <v>6244</v>
      </c>
      <c r="D10" s="650" t="s">
        <v>6230</v>
      </c>
      <c r="E10" s="653"/>
      <c r="F10" s="653"/>
      <c r="G10" s="650"/>
      <c r="H10" s="650"/>
      <c r="I10" s="653">
        <v>0.1</v>
      </c>
      <c r="J10" s="653">
        <v>53.24</v>
      </c>
      <c r="K10" s="650"/>
      <c r="L10" s="650">
        <v>532.4</v>
      </c>
      <c r="M10" s="653"/>
      <c r="N10" s="653"/>
      <c r="O10" s="666"/>
      <c r="P10" s="654"/>
    </row>
    <row r="11" spans="1:16" ht="14.4" customHeight="1" x14ac:dyDescent="0.3">
      <c r="A11" s="649" t="s">
        <v>6234</v>
      </c>
      <c r="B11" s="650" t="s">
        <v>6235</v>
      </c>
      <c r="C11" s="650" t="s">
        <v>6245</v>
      </c>
      <c r="D11" s="650" t="s">
        <v>6246</v>
      </c>
      <c r="E11" s="653">
        <v>0.2</v>
      </c>
      <c r="F11" s="653">
        <v>7.13</v>
      </c>
      <c r="G11" s="650">
        <v>1</v>
      </c>
      <c r="H11" s="650">
        <v>35.65</v>
      </c>
      <c r="I11" s="653">
        <v>0.2</v>
      </c>
      <c r="J11" s="653">
        <v>7.19</v>
      </c>
      <c r="K11" s="650">
        <v>1.0084151472650773</v>
      </c>
      <c r="L11" s="650">
        <v>35.950000000000003</v>
      </c>
      <c r="M11" s="653">
        <v>0.4</v>
      </c>
      <c r="N11" s="653">
        <v>10.74</v>
      </c>
      <c r="O11" s="666">
        <v>1.5063113604488079</v>
      </c>
      <c r="P11" s="654">
        <v>26.849999999999998</v>
      </c>
    </row>
    <row r="12" spans="1:16" ht="14.4" customHeight="1" x14ac:dyDescent="0.3">
      <c r="A12" s="649" t="s">
        <v>6234</v>
      </c>
      <c r="B12" s="650" t="s">
        <v>6235</v>
      </c>
      <c r="C12" s="650" t="s">
        <v>6247</v>
      </c>
      <c r="D12" s="650" t="s">
        <v>6248</v>
      </c>
      <c r="E12" s="653"/>
      <c r="F12" s="653"/>
      <c r="G12" s="650"/>
      <c r="H12" s="650"/>
      <c r="I12" s="653">
        <v>2.9000000000000004</v>
      </c>
      <c r="J12" s="653">
        <v>534.47</v>
      </c>
      <c r="K12" s="650"/>
      <c r="L12" s="650">
        <v>184.29999999999998</v>
      </c>
      <c r="M12" s="653">
        <v>1.6</v>
      </c>
      <c r="N12" s="653">
        <v>156.95999999999998</v>
      </c>
      <c r="O12" s="666"/>
      <c r="P12" s="654">
        <v>98.09999999999998</v>
      </c>
    </row>
    <row r="13" spans="1:16" ht="14.4" customHeight="1" x14ac:dyDescent="0.3">
      <c r="A13" s="649" t="s">
        <v>6234</v>
      </c>
      <c r="B13" s="650" t="s">
        <v>6235</v>
      </c>
      <c r="C13" s="650" t="s">
        <v>6249</v>
      </c>
      <c r="D13" s="650" t="s">
        <v>6250</v>
      </c>
      <c r="E13" s="653"/>
      <c r="F13" s="653"/>
      <c r="G13" s="650"/>
      <c r="H13" s="650"/>
      <c r="I13" s="653">
        <v>1</v>
      </c>
      <c r="J13" s="653">
        <v>3.7800000000000002</v>
      </c>
      <c r="K13" s="650"/>
      <c r="L13" s="650">
        <v>3.7800000000000002</v>
      </c>
      <c r="M13" s="653"/>
      <c r="N13" s="653"/>
      <c r="O13" s="666"/>
      <c r="P13" s="654"/>
    </row>
    <row r="14" spans="1:16" ht="14.4" customHeight="1" x14ac:dyDescent="0.3">
      <c r="A14" s="649" t="s">
        <v>6234</v>
      </c>
      <c r="B14" s="650" t="s">
        <v>6235</v>
      </c>
      <c r="C14" s="650" t="s">
        <v>6251</v>
      </c>
      <c r="D14" s="650" t="s">
        <v>6252</v>
      </c>
      <c r="E14" s="653"/>
      <c r="F14" s="653"/>
      <c r="G14" s="650"/>
      <c r="H14" s="650"/>
      <c r="I14" s="653">
        <v>13.8</v>
      </c>
      <c r="J14" s="653">
        <v>992.25999999999988</v>
      </c>
      <c r="K14" s="650"/>
      <c r="L14" s="650">
        <v>71.902898550724629</v>
      </c>
      <c r="M14" s="653">
        <v>16.399999999999999</v>
      </c>
      <c r="N14" s="653">
        <v>881.54</v>
      </c>
      <c r="O14" s="666"/>
      <c r="P14" s="654">
        <v>53.752439024390249</v>
      </c>
    </row>
    <row r="15" spans="1:16" ht="14.4" customHeight="1" x14ac:dyDescent="0.3">
      <c r="A15" s="649" t="s">
        <v>6234</v>
      </c>
      <c r="B15" s="650" t="s">
        <v>6235</v>
      </c>
      <c r="C15" s="650" t="s">
        <v>6253</v>
      </c>
      <c r="D15" s="650" t="s">
        <v>2547</v>
      </c>
      <c r="E15" s="653"/>
      <c r="F15" s="653"/>
      <c r="G15" s="650"/>
      <c r="H15" s="650"/>
      <c r="I15" s="653">
        <v>1.2</v>
      </c>
      <c r="J15" s="653">
        <v>117</v>
      </c>
      <c r="K15" s="650"/>
      <c r="L15" s="650">
        <v>97.5</v>
      </c>
      <c r="M15" s="653"/>
      <c r="N15" s="653"/>
      <c r="O15" s="666"/>
      <c r="P15" s="654"/>
    </row>
    <row r="16" spans="1:16" ht="14.4" customHeight="1" x14ac:dyDescent="0.3">
      <c r="A16" s="649" t="s">
        <v>6234</v>
      </c>
      <c r="B16" s="650" t="s">
        <v>6235</v>
      </c>
      <c r="C16" s="650" t="s">
        <v>6254</v>
      </c>
      <c r="D16" s="650" t="s">
        <v>6252</v>
      </c>
      <c r="E16" s="653"/>
      <c r="F16" s="653"/>
      <c r="G16" s="650"/>
      <c r="H16" s="650"/>
      <c r="I16" s="653"/>
      <c r="J16" s="653"/>
      <c r="K16" s="650"/>
      <c r="L16" s="650"/>
      <c r="M16" s="653">
        <v>0.4</v>
      </c>
      <c r="N16" s="653">
        <v>21.5</v>
      </c>
      <c r="O16" s="666"/>
      <c r="P16" s="654">
        <v>53.75</v>
      </c>
    </row>
    <row r="17" spans="1:16" ht="14.4" customHeight="1" x14ac:dyDescent="0.3">
      <c r="A17" s="649" t="s">
        <v>6234</v>
      </c>
      <c r="B17" s="650" t="s">
        <v>6235</v>
      </c>
      <c r="C17" s="650" t="s">
        <v>6255</v>
      </c>
      <c r="D17" s="650" t="s">
        <v>6256</v>
      </c>
      <c r="E17" s="653"/>
      <c r="F17" s="653"/>
      <c r="G17" s="650"/>
      <c r="H17" s="650"/>
      <c r="I17" s="653"/>
      <c r="J17" s="653"/>
      <c r="K17" s="650"/>
      <c r="L17" s="650"/>
      <c r="M17" s="653">
        <v>2</v>
      </c>
      <c r="N17" s="653">
        <v>107.26</v>
      </c>
      <c r="O17" s="666"/>
      <c r="P17" s="654">
        <v>53.63</v>
      </c>
    </row>
    <row r="18" spans="1:16" ht="14.4" customHeight="1" x14ac:dyDescent="0.3">
      <c r="A18" s="649" t="s">
        <v>6234</v>
      </c>
      <c r="B18" s="650" t="s">
        <v>6257</v>
      </c>
      <c r="C18" s="650" t="s">
        <v>6258</v>
      </c>
      <c r="D18" s="650" t="s">
        <v>6259</v>
      </c>
      <c r="E18" s="653">
        <v>4</v>
      </c>
      <c r="F18" s="653">
        <v>1660.17</v>
      </c>
      <c r="G18" s="650">
        <v>1</v>
      </c>
      <c r="H18" s="650">
        <v>415.04250000000002</v>
      </c>
      <c r="I18" s="653">
        <v>5</v>
      </c>
      <c r="J18" s="653">
        <v>2093.4499999999998</v>
      </c>
      <c r="K18" s="650">
        <v>1.2609853207804018</v>
      </c>
      <c r="L18" s="650">
        <v>418.68999999999994</v>
      </c>
      <c r="M18" s="653"/>
      <c r="N18" s="653"/>
      <c r="O18" s="666"/>
      <c r="P18" s="654"/>
    </row>
    <row r="19" spans="1:16" ht="14.4" customHeight="1" x14ac:dyDescent="0.3">
      <c r="A19" s="649" t="s">
        <v>6234</v>
      </c>
      <c r="B19" s="650" t="s">
        <v>6257</v>
      </c>
      <c r="C19" s="650" t="s">
        <v>6260</v>
      </c>
      <c r="D19" s="650" t="s">
        <v>6261</v>
      </c>
      <c r="E19" s="653"/>
      <c r="F19" s="653"/>
      <c r="G19" s="650"/>
      <c r="H19" s="650"/>
      <c r="I19" s="653"/>
      <c r="J19" s="653"/>
      <c r="K19" s="650"/>
      <c r="L19" s="650"/>
      <c r="M19" s="653">
        <v>1</v>
      </c>
      <c r="N19" s="653">
        <v>891.27</v>
      </c>
      <c r="O19" s="666"/>
      <c r="P19" s="654">
        <v>891.27</v>
      </c>
    </row>
    <row r="20" spans="1:16" ht="14.4" customHeight="1" x14ac:dyDescent="0.3">
      <c r="A20" s="649" t="s">
        <v>6234</v>
      </c>
      <c r="B20" s="650" t="s">
        <v>6257</v>
      </c>
      <c r="C20" s="650" t="s">
        <v>6262</v>
      </c>
      <c r="D20" s="650" t="s">
        <v>6263</v>
      </c>
      <c r="E20" s="653">
        <v>6</v>
      </c>
      <c r="F20" s="653">
        <v>8290.0499999999993</v>
      </c>
      <c r="G20" s="650">
        <v>1</v>
      </c>
      <c r="H20" s="650">
        <v>1381.675</v>
      </c>
      <c r="I20" s="653"/>
      <c r="J20" s="653"/>
      <c r="K20" s="650"/>
      <c r="L20" s="650"/>
      <c r="M20" s="653"/>
      <c r="N20" s="653"/>
      <c r="O20" s="666"/>
      <c r="P20" s="654"/>
    </row>
    <row r="21" spans="1:16" ht="14.4" customHeight="1" x14ac:dyDescent="0.3">
      <c r="A21" s="649" t="s">
        <v>6234</v>
      </c>
      <c r="B21" s="650" t="s">
        <v>6257</v>
      </c>
      <c r="C21" s="650" t="s">
        <v>6264</v>
      </c>
      <c r="D21" s="650" t="s">
        <v>6265</v>
      </c>
      <c r="E21" s="653">
        <v>45</v>
      </c>
      <c r="F21" s="653">
        <v>7326</v>
      </c>
      <c r="G21" s="650">
        <v>1</v>
      </c>
      <c r="H21" s="650">
        <v>162.80000000000001</v>
      </c>
      <c r="I21" s="653">
        <v>74</v>
      </c>
      <c r="J21" s="653">
        <v>12047.2</v>
      </c>
      <c r="K21" s="650">
        <v>1.6444444444444446</v>
      </c>
      <c r="L21" s="650">
        <v>162.80000000000001</v>
      </c>
      <c r="M21" s="653">
        <v>117</v>
      </c>
      <c r="N21" s="653">
        <v>19047.599999999995</v>
      </c>
      <c r="O21" s="666">
        <v>2.5999999999999992</v>
      </c>
      <c r="P21" s="654">
        <v>162.79999999999995</v>
      </c>
    </row>
    <row r="22" spans="1:16" ht="14.4" customHeight="1" x14ac:dyDescent="0.3">
      <c r="A22" s="649" t="s">
        <v>6234</v>
      </c>
      <c r="B22" s="650" t="s">
        <v>6257</v>
      </c>
      <c r="C22" s="650" t="s">
        <v>6266</v>
      </c>
      <c r="D22" s="650" t="s">
        <v>6267</v>
      </c>
      <c r="E22" s="653">
        <v>1</v>
      </c>
      <c r="F22" s="653">
        <v>162.80000000000001</v>
      </c>
      <c r="G22" s="650">
        <v>1</v>
      </c>
      <c r="H22" s="650">
        <v>162.80000000000001</v>
      </c>
      <c r="I22" s="653"/>
      <c r="J22" s="653"/>
      <c r="K22" s="650"/>
      <c r="L22" s="650"/>
      <c r="M22" s="653"/>
      <c r="N22" s="653"/>
      <c r="O22" s="666"/>
      <c r="P22" s="654"/>
    </row>
    <row r="23" spans="1:16" ht="14.4" customHeight="1" x14ac:dyDescent="0.3">
      <c r="A23" s="649" t="s">
        <v>6234</v>
      </c>
      <c r="B23" s="650" t="s">
        <v>6257</v>
      </c>
      <c r="C23" s="650" t="s">
        <v>6268</v>
      </c>
      <c r="D23" s="650" t="s">
        <v>6269</v>
      </c>
      <c r="E23" s="653"/>
      <c r="F23" s="653"/>
      <c r="G23" s="650"/>
      <c r="H23" s="650"/>
      <c r="I23" s="653">
        <v>1</v>
      </c>
      <c r="J23" s="653">
        <v>108.6</v>
      </c>
      <c r="K23" s="650"/>
      <c r="L23" s="650">
        <v>108.6</v>
      </c>
      <c r="M23" s="653"/>
      <c r="N23" s="653"/>
      <c r="O23" s="666"/>
      <c r="P23" s="654"/>
    </row>
    <row r="24" spans="1:16" ht="14.4" customHeight="1" x14ac:dyDescent="0.3">
      <c r="A24" s="649" t="s">
        <v>6234</v>
      </c>
      <c r="B24" s="650" t="s">
        <v>6270</v>
      </c>
      <c r="C24" s="650" t="s">
        <v>6271</v>
      </c>
      <c r="D24" s="650" t="s">
        <v>6272</v>
      </c>
      <c r="E24" s="653">
        <v>44</v>
      </c>
      <c r="F24" s="653">
        <v>6952</v>
      </c>
      <c r="G24" s="650">
        <v>1</v>
      </c>
      <c r="H24" s="650">
        <v>158</v>
      </c>
      <c r="I24" s="653">
        <v>63</v>
      </c>
      <c r="J24" s="653">
        <v>9828</v>
      </c>
      <c r="K24" s="650">
        <v>1.4136939010356733</v>
      </c>
      <c r="L24" s="650">
        <v>156</v>
      </c>
      <c r="M24" s="653">
        <v>98</v>
      </c>
      <c r="N24" s="653">
        <v>14729</v>
      </c>
      <c r="O24" s="666">
        <v>2.1186708860759493</v>
      </c>
      <c r="P24" s="654">
        <v>150.29591836734693</v>
      </c>
    </row>
    <row r="25" spans="1:16" ht="14.4" customHeight="1" x14ac:dyDescent="0.3">
      <c r="A25" s="649" t="s">
        <v>6234</v>
      </c>
      <c r="B25" s="650" t="s">
        <v>6270</v>
      </c>
      <c r="C25" s="650" t="s">
        <v>6273</v>
      </c>
      <c r="D25" s="650" t="s">
        <v>6274</v>
      </c>
      <c r="E25" s="653">
        <v>1106</v>
      </c>
      <c r="F25" s="653">
        <v>99540</v>
      </c>
      <c r="G25" s="650">
        <v>1</v>
      </c>
      <c r="H25" s="650">
        <v>90</v>
      </c>
      <c r="I25" s="653">
        <v>1206</v>
      </c>
      <c r="J25" s="653">
        <v>96480</v>
      </c>
      <c r="K25" s="650">
        <v>0.96925858951175403</v>
      </c>
      <c r="L25" s="650">
        <v>80</v>
      </c>
      <c r="M25" s="653">
        <v>1464</v>
      </c>
      <c r="N25" s="653">
        <v>118051</v>
      </c>
      <c r="O25" s="666">
        <v>1.1859654410287321</v>
      </c>
      <c r="P25" s="654">
        <v>80.635928961748633</v>
      </c>
    </row>
    <row r="26" spans="1:16" ht="14.4" customHeight="1" x14ac:dyDescent="0.3">
      <c r="A26" s="649" t="s">
        <v>6234</v>
      </c>
      <c r="B26" s="650" t="s">
        <v>6270</v>
      </c>
      <c r="C26" s="650" t="s">
        <v>6275</v>
      </c>
      <c r="D26" s="650" t="s">
        <v>6276</v>
      </c>
      <c r="E26" s="653"/>
      <c r="F26" s="653"/>
      <c r="G26" s="650"/>
      <c r="H26" s="650"/>
      <c r="I26" s="653">
        <v>2</v>
      </c>
      <c r="J26" s="653">
        <v>570</v>
      </c>
      <c r="K26" s="650"/>
      <c r="L26" s="650">
        <v>285</v>
      </c>
      <c r="M26" s="653">
        <v>2</v>
      </c>
      <c r="N26" s="653">
        <v>570</v>
      </c>
      <c r="O26" s="666"/>
      <c r="P26" s="654">
        <v>285</v>
      </c>
    </row>
    <row r="27" spans="1:16" ht="14.4" customHeight="1" x14ac:dyDescent="0.3">
      <c r="A27" s="649" t="s">
        <v>6234</v>
      </c>
      <c r="B27" s="650" t="s">
        <v>6270</v>
      </c>
      <c r="C27" s="650" t="s">
        <v>6277</v>
      </c>
      <c r="D27" s="650" t="s">
        <v>6278</v>
      </c>
      <c r="E27" s="653">
        <v>3075</v>
      </c>
      <c r="F27" s="653">
        <v>104550</v>
      </c>
      <c r="G27" s="650">
        <v>1</v>
      </c>
      <c r="H27" s="650">
        <v>34</v>
      </c>
      <c r="I27" s="653">
        <v>2781</v>
      </c>
      <c r="J27" s="653">
        <v>94554</v>
      </c>
      <c r="K27" s="650">
        <v>0.90439024390243905</v>
      </c>
      <c r="L27" s="650">
        <v>34</v>
      </c>
      <c r="M27" s="653">
        <v>3698</v>
      </c>
      <c r="N27" s="653">
        <v>127852</v>
      </c>
      <c r="O27" s="666">
        <v>1.2228790052606409</v>
      </c>
      <c r="P27" s="654">
        <v>34.573282855597618</v>
      </c>
    </row>
    <row r="28" spans="1:16" ht="14.4" customHeight="1" x14ac:dyDescent="0.3">
      <c r="A28" s="649" t="s">
        <v>6234</v>
      </c>
      <c r="B28" s="650" t="s">
        <v>6270</v>
      </c>
      <c r="C28" s="650" t="s">
        <v>6279</v>
      </c>
      <c r="D28" s="650" t="s">
        <v>6280</v>
      </c>
      <c r="E28" s="653">
        <v>162</v>
      </c>
      <c r="F28" s="653">
        <v>1620</v>
      </c>
      <c r="G28" s="650">
        <v>1</v>
      </c>
      <c r="H28" s="650">
        <v>10</v>
      </c>
      <c r="I28" s="653">
        <v>216</v>
      </c>
      <c r="J28" s="653">
        <v>2160</v>
      </c>
      <c r="K28" s="650">
        <v>1.3333333333333333</v>
      </c>
      <c r="L28" s="650">
        <v>10</v>
      </c>
      <c r="M28" s="653">
        <v>236</v>
      </c>
      <c r="N28" s="653">
        <v>2360</v>
      </c>
      <c r="O28" s="666">
        <v>1.4567901234567902</v>
      </c>
      <c r="P28" s="654">
        <v>10</v>
      </c>
    </row>
    <row r="29" spans="1:16" ht="14.4" customHeight="1" x14ac:dyDescent="0.3">
      <c r="A29" s="649" t="s">
        <v>6234</v>
      </c>
      <c r="B29" s="650" t="s">
        <v>6270</v>
      </c>
      <c r="C29" s="650" t="s">
        <v>6281</v>
      </c>
      <c r="D29" s="650" t="s">
        <v>6282</v>
      </c>
      <c r="E29" s="653"/>
      <c r="F29" s="653"/>
      <c r="G29" s="650"/>
      <c r="H29" s="650"/>
      <c r="I29" s="653">
        <v>10</v>
      </c>
      <c r="J29" s="653">
        <v>50</v>
      </c>
      <c r="K29" s="650"/>
      <c r="L29" s="650">
        <v>5</v>
      </c>
      <c r="M29" s="653">
        <v>5</v>
      </c>
      <c r="N29" s="653">
        <v>25</v>
      </c>
      <c r="O29" s="666"/>
      <c r="P29" s="654">
        <v>5</v>
      </c>
    </row>
    <row r="30" spans="1:16" ht="14.4" customHeight="1" x14ac:dyDescent="0.3">
      <c r="A30" s="649" t="s">
        <v>6234</v>
      </c>
      <c r="B30" s="650" t="s">
        <v>6270</v>
      </c>
      <c r="C30" s="650" t="s">
        <v>6283</v>
      </c>
      <c r="D30" s="650" t="s">
        <v>6284</v>
      </c>
      <c r="E30" s="653"/>
      <c r="F30" s="653"/>
      <c r="G30" s="650"/>
      <c r="H30" s="650"/>
      <c r="I30" s="653">
        <v>6</v>
      </c>
      <c r="J30" s="653">
        <v>30</v>
      </c>
      <c r="K30" s="650"/>
      <c r="L30" s="650">
        <v>5</v>
      </c>
      <c r="M30" s="653">
        <v>2</v>
      </c>
      <c r="N30" s="653">
        <v>10</v>
      </c>
      <c r="O30" s="666"/>
      <c r="P30" s="654">
        <v>5</v>
      </c>
    </row>
    <row r="31" spans="1:16" ht="14.4" customHeight="1" x14ac:dyDescent="0.3">
      <c r="A31" s="649" t="s">
        <v>6234</v>
      </c>
      <c r="B31" s="650" t="s">
        <v>6270</v>
      </c>
      <c r="C31" s="650" t="s">
        <v>6285</v>
      </c>
      <c r="D31" s="650" t="s">
        <v>6286</v>
      </c>
      <c r="E31" s="653"/>
      <c r="F31" s="653"/>
      <c r="G31" s="650"/>
      <c r="H31" s="650"/>
      <c r="I31" s="653">
        <v>1</v>
      </c>
      <c r="J31" s="653">
        <v>115</v>
      </c>
      <c r="K31" s="650"/>
      <c r="L31" s="650">
        <v>115</v>
      </c>
      <c r="M31" s="653">
        <v>1</v>
      </c>
      <c r="N31" s="653">
        <v>117</v>
      </c>
      <c r="O31" s="666"/>
      <c r="P31" s="654">
        <v>117</v>
      </c>
    </row>
    <row r="32" spans="1:16" ht="14.4" customHeight="1" x14ac:dyDescent="0.3">
      <c r="A32" s="649" t="s">
        <v>6234</v>
      </c>
      <c r="B32" s="650" t="s">
        <v>6270</v>
      </c>
      <c r="C32" s="650" t="s">
        <v>6287</v>
      </c>
      <c r="D32" s="650" t="s">
        <v>6288</v>
      </c>
      <c r="E32" s="653">
        <v>136</v>
      </c>
      <c r="F32" s="653">
        <v>11288</v>
      </c>
      <c r="G32" s="650">
        <v>1</v>
      </c>
      <c r="H32" s="650">
        <v>83</v>
      </c>
      <c r="I32" s="653">
        <v>105</v>
      </c>
      <c r="J32" s="653">
        <v>8715</v>
      </c>
      <c r="K32" s="650">
        <v>0.7720588235294118</v>
      </c>
      <c r="L32" s="650">
        <v>83</v>
      </c>
      <c r="M32" s="653">
        <v>97</v>
      </c>
      <c r="N32" s="653">
        <v>8102</v>
      </c>
      <c r="O32" s="666">
        <v>0.71775336640680365</v>
      </c>
      <c r="P32" s="654">
        <v>83.525773195876283</v>
      </c>
    </row>
    <row r="33" spans="1:16" ht="14.4" customHeight="1" x14ac:dyDescent="0.3">
      <c r="A33" s="649" t="s">
        <v>6234</v>
      </c>
      <c r="B33" s="650" t="s">
        <v>6270</v>
      </c>
      <c r="C33" s="650" t="s">
        <v>6289</v>
      </c>
      <c r="D33" s="650" t="s">
        <v>6290</v>
      </c>
      <c r="E33" s="653">
        <v>219</v>
      </c>
      <c r="F33" s="653">
        <v>133371</v>
      </c>
      <c r="G33" s="650">
        <v>1</v>
      </c>
      <c r="H33" s="650">
        <v>609</v>
      </c>
      <c r="I33" s="653">
        <v>209</v>
      </c>
      <c r="J33" s="653">
        <v>127699</v>
      </c>
      <c r="K33" s="650">
        <v>0.95747201415600092</v>
      </c>
      <c r="L33" s="650">
        <v>611</v>
      </c>
      <c r="M33" s="653">
        <v>228</v>
      </c>
      <c r="N33" s="653">
        <v>139948</v>
      </c>
      <c r="O33" s="666">
        <v>1.049313568916781</v>
      </c>
      <c r="P33" s="654">
        <v>613.80701754385962</v>
      </c>
    </row>
    <row r="34" spans="1:16" ht="14.4" customHeight="1" x14ac:dyDescent="0.3">
      <c r="A34" s="649" t="s">
        <v>6234</v>
      </c>
      <c r="B34" s="650" t="s">
        <v>6270</v>
      </c>
      <c r="C34" s="650" t="s">
        <v>6291</v>
      </c>
      <c r="D34" s="650" t="s">
        <v>6292</v>
      </c>
      <c r="E34" s="653">
        <v>227</v>
      </c>
      <c r="F34" s="653">
        <v>87395</v>
      </c>
      <c r="G34" s="650">
        <v>1</v>
      </c>
      <c r="H34" s="650">
        <v>385</v>
      </c>
      <c r="I34" s="653">
        <v>213</v>
      </c>
      <c r="J34" s="653">
        <v>82218</v>
      </c>
      <c r="K34" s="650">
        <v>0.94076320155615312</v>
      </c>
      <c r="L34" s="650">
        <v>386</v>
      </c>
      <c r="M34" s="653">
        <v>214</v>
      </c>
      <c r="N34" s="653">
        <v>82840</v>
      </c>
      <c r="O34" s="666">
        <v>0.94788031351908009</v>
      </c>
      <c r="P34" s="654">
        <v>387.10280373831773</v>
      </c>
    </row>
    <row r="35" spans="1:16" ht="14.4" customHeight="1" x14ac:dyDescent="0.3">
      <c r="A35" s="649" t="s">
        <v>6234</v>
      </c>
      <c r="B35" s="650" t="s">
        <v>6270</v>
      </c>
      <c r="C35" s="650" t="s">
        <v>6293</v>
      </c>
      <c r="D35" s="650" t="s">
        <v>6294</v>
      </c>
      <c r="E35" s="653">
        <v>414</v>
      </c>
      <c r="F35" s="653">
        <v>16146</v>
      </c>
      <c r="G35" s="650">
        <v>1</v>
      </c>
      <c r="H35" s="650">
        <v>39</v>
      </c>
      <c r="I35" s="653">
        <v>530</v>
      </c>
      <c r="J35" s="653">
        <v>20670</v>
      </c>
      <c r="K35" s="650">
        <v>1.2801932367149758</v>
      </c>
      <c r="L35" s="650">
        <v>39</v>
      </c>
      <c r="M35" s="653">
        <v>712</v>
      </c>
      <c r="N35" s="653">
        <v>27768</v>
      </c>
      <c r="O35" s="666">
        <v>1.7198067632850242</v>
      </c>
      <c r="P35" s="654">
        <v>39</v>
      </c>
    </row>
    <row r="36" spans="1:16" ht="14.4" customHeight="1" x14ac:dyDescent="0.3">
      <c r="A36" s="649" t="s">
        <v>6234</v>
      </c>
      <c r="B36" s="650" t="s">
        <v>6270</v>
      </c>
      <c r="C36" s="650" t="s">
        <v>6295</v>
      </c>
      <c r="D36" s="650" t="s">
        <v>6296</v>
      </c>
      <c r="E36" s="653">
        <v>1</v>
      </c>
      <c r="F36" s="653">
        <v>17635</v>
      </c>
      <c r="G36" s="650">
        <v>1</v>
      </c>
      <c r="H36" s="650">
        <v>17635</v>
      </c>
      <c r="I36" s="653"/>
      <c r="J36" s="653"/>
      <c r="K36" s="650"/>
      <c r="L36" s="650"/>
      <c r="M36" s="653"/>
      <c r="N36" s="653"/>
      <c r="O36" s="666"/>
      <c r="P36" s="654"/>
    </row>
    <row r="37" spans="1:16" ht="14.4" customHeight="1" x14ac:dyDescent="0.3">
      <c r="A37" s="649" t="s">
        <v>6234</v>
      </c>
      <c r="B37" s="650" t="s">
        <v>6270</v>
      </c>
      <c r="C37" s="650" t="s">
        <v>742</v>
      </c>
      <c r="D37" s="650" t="s">
        <v>6297</v>
      </c>
      <c r="E37" s="653">
        <v>3</v>
      </c>
      <c r="F37" s="653">
        <v>1683</v>
      </c>
      <c r="G37" s="650">
        <v>1</v>
      </c>
      <c r="H37" s="650">
        <v>561</v>
      </c>
      <c r="I37" s="653"/>
      <c r="J37" s="653"/>
      <c r="K37" s="650"/>
      <c r="L37" s="650"/>
      <c r="M37" s="653"/>
      <c r="N37" s="653"/>
      <c r="O37" s="666"/>
      <c r="P37" s="654"/>
    </row>
    <row r="38" spans="1:16" ht="14.4" customHeight="1" x14ac:dyDescent="0.3">
      <c r="A38" s="649" t="s">
        <v>6234</v>
      </c>
      <c r="B38" s="650" t="s">
        <v>6270</v>
      </c>
      <c r="C38" s="650" t="s">
        <v>6298</v>
      </c>
      <c r="D38" s="650" t="s">
        <v>6299</v>
      </c>
      <c r="E38" s="653">
        <v>1</v>
      </c>
      <c r="F38" s="653">
        <v>1684</v>
      </c>
      <c r="G38" s="650">
        <v>1</v>
      </c>
      <c r="H38" s="650">
        <v>1684</v>
      </c>
      <c r="I38" s="653">
        <v>2</v>
      </c>
      <c r="J38" s="653">
        <v>3372</v>
      </c>
      <c r="K38" s="650">
        <v>2.0023752969121138</v>
      </c>
      <c r="L38" s="650">
        <v>1686</v>
      </c>
      <c r="M38" s="653">
        <v>1</v>
      </c>
      <c r="N38" s="653">
        <v>1688</v>
      </c>
      <c r="O38" s="666">
        <v>1.002375296912114</v>
      </c>
      <c r="P38" s="654">
        <v>1688</v>
      </c>
    </row>
    <row r="39" spans="1:16" ht="14.4" customHeight="1" x14ac:dyDescent="0.3">
      <c r="A39" s="649" t="s">
        <v>6234</v>
      </c>
      <c r="B39" s="650" t="s">
        <v>6270</v>
      </c>
      <c r="C39" s="650" t="s">
        <v>6300</v>
      </c>
      <c r="D39" s="650" t="s">
        <v>6301</v>
      </c>
      <c r="E39" s="653">
        <v>2</v>
      </c>
      <c r="F39" s="653">
        <v>1344</v>
      </c>
      <c r="G39" s="650">
        <v>1</v>
      </c>
      <c r="H39" s="650">
        <v>672</v>
      </c>
      <c r="I39" s="653">
        <v>2</v>
      </c>
      <c r="J39" s="653">
        <v>1348</v>
      </c>
      <c r="K39" s="650">
        <v>1.0029761904761905</v>
      </c>
      <c r="L39" s="650">
        <v>674</v>
      </c>
      <c r="M39" s="653">
        <v>3</v>
      </c>
      <c r="N39" s="653">
        <v>2027</v>
      </c>
      <c r="O39" s="666">
        <v>1.5081845238095237</v>
      </c>
      <c r="P39" s="654">
        <v>675.66666666666663</v>
      </c>
    </row>
    <row r="40" spans="1:16" ht="14.4" customHeight="1" x14ac:dyDescent="0.3">
      <c r="A40" s="649" t="s">
        <v>6234</v>
      </c>
      <c r="B40" s="650" t="s">
        <v>6270</v>
      </c>
      <c r="C40" s="650" t="s">
        <v>6302</v>
      </c>
      <c r="D40" s="650" t="s">
        <v>6303</v>
      </c>
      <c r="E40" s="653">
        <v>73</v>
      </c>
      <c r="F40" s="653">
        <v>322952</v>
      </c>
      <c r="G40" s="650">
        <v>1</v>
      </c>
      <c r="H40" s="650">
        <v>4424</v>
      </c>
      <c r="I40" s="653">
        <v>39</v>
      </c>
      <c r="J40" s="653">
        <v>172575</v>
      </c>
      <c r="K40" s="650">
        <v>0.53436733632242561</v>
      </c>
      <c r="L40" s="650">
        <v>4425</v>
      </c>
      <c r="M40" s="653">
        <v>55</v>
      </c>
      <c r="N40" s="653">
        <v>243468</v>
      </c>
      <c r="O40" s="666">
        <v>0.75388292997101736</v>
      </c>
      <c r="P40" s="654">
        <v>4426.6909090909094</v>
      </c>
    </row>
    <row r="41" spans="1:16" ht="14.4" customHeight="1" x14ac:dyDescent="0.3">
      <c r="A41" s="649" t="s">
        <v>6234</v>
      </c>
      <c r="B41" s="650" t="s">
        <v>6270</v>
      </c>
      <c r="C41" s="650" t="s">
        <v>6304</v>
      </c>
      <c r="D41" s="650" t="s">
        <v>6305</v>
      </c>
      <c r="E41" s="653">
        <v>3</v>
      </c>
      <c r="F41" s="653">
        <v>2061</v>
      </c>
      <c r="G41" s="650">
        <v>1</v>
      </c>
      <c r="H41" s="650">
        <v>687</v>
      </c>
      <c r="I41" s="653">
        <v>1</v>
      </c>
      <c r="J41" s="653">
        <v>689</v>
      </c>
      <c r="K41" s="650">
        <v>0.33430373605046093</v>
      </c>
      <c r="L41" s="650">
        <v>689</v>
      </c>
      <c r="M41" s="653">
        <v>6</v>
      </c>
      <c r="N41" s="653">
        <v>4154</v>
      </c>
      <c r="O41" s="666">
        <v>2.0155264434740419</v>
      </c>
      <c r="P41" s="654">
        <v>692.33333333333337</v>
      </c>
    </row>
    <row r="42" spans="1:16" ht="14.4" customHeight="1" x14ac:dyDescent="0.3">
      <c r="A42" s="649" t="s">
        <v>6234</v>
      </c>
      <c r="B42" s="650" t="s">
        <v>6270</v>
      </c>
      <c r="C42" s="650" t="s">
        <v>6306</v>
      </c>
      <c r="D42" s="650" t="s">
        <v>6307</v>
      </c>
      <c r="E42" s="653"/>
      <c r="F42" s="653"/>
      <c r="G42" s="650"/>
      <c r="H42" s="650"/>
      <c r="I42" s="653">
        <v>1</v>
      </c>
      <c r="J42" s="653">
        <v>291</v>
      </c>
      <c r="K42" s="650"/>
      <c r="L42" s="650">
        <v>291</v>
      </c>
      <c r="M42" s="653"/>
      <c r="N42" s="653"/>
      <c r="O42" s="666"/>
      <c r="P42" s="654"/>
    </row>
    <row r="43" spans="1:16" ht="14.4" customHeight="1" x14ac:dyDescent="0.3">
      <c r="A43" s="649" t="s">
        <v>6234</v>
      </c>
      <c r="B43" s="650" t="s">
        <v>6270</v>
      </c>
      <c r="C43" s="650" t="s">
        <v>6308</v>
      </c>
      <c r="D43" s="650" t="s">
        <v>6309</v>
      </c>
      <c r="E43" s="653">
        <v>1779</v>
      </c>
      <c r="F43" s="653">
        <v>442971</v>
      </c>
      <c r="G43" s="650">
        <v>1</v>
      </c>
      <c r="H43" s="650">
        <v>249</v>
      </c>
      <c r="I43" s="653">
        <v>1782</v>
      </c>
      <c r="J43" s="653">
        <v>413424</v>
      </c>
      <c r="K43" s="650">
        <v>0.93329811658099515</v>
      </c>
      <c r="L43" s="650">
        <v>232</v>
      </c>
      <c r="M43" s="653">
        <v>2315</v>
      </c>
      <c r="N43" s="653">
        <v>539846</v>
      </c>
      <c r="O43" s="666">
        <v>1.2186937745360307</v>
      </c>
      <c r="P43" s="654">
        <v>233.19481641468681</v>
      </c>
    </row>
    <row r="44" spans="1:16" ht="14.4" customHeight="1" x14ac:dyDescent="0.3">
      <c r="A44" s="649" t="s">
        <v>6234</v>
      </c>
      <c r="B44" s="650" t="s">
        <v>6270</v>
      </c>
      <c r="C44" s="650" t="s">
        <v>6310</v>
      </c>
      <c r="D44" s="650" t="s">
        <v>6311</v>
      </c>
      <c r="E44" s="653">
        <v>4458</v>
      </c>
      <c r="F44" s="653">
        <v>557250</v>
      </c>
      <c r="G44" s="650">
        <v>1</v>
      </c>
      <c r="H44" s="650">
        <v>125</v>
      </c>
      <c r="I44" s="653">
        <v>4446</v>
      </c>
      <c r="J44" s="653">
        <v>515736</v>
      </c>
      <c r="K44" s="650">
        <v>0.92550201884253025</v>
      </c>
      <c r="L44" s="650">
        <v>116</v>
      </c>
      <c r="M44" s="653">
        <v>4263</v>
      </c>
      <c r="N44" s="653">
        <v>499218</v>
      </c>
      <c r="O44" s="666">
        <v>0.89586002691790045</v>
      </c>
      <c r="P44" s="654">
        <v>117.10485573539761</v>
      </c>
    </row>
    <row r="45" spans="1:16" ht="14.4" customHeight="1" x14ac:dyDescent="0.3">
      <c r="A45" s="649" t="s">
        <v>6234</v>
      </c>
      <c r="B45" s="650" t="s">
        <v>6270</v>
      </c>
      <c r="C45" s="650" t="s">
        <v>6312</v>
      </c>
      <c r="D45" s="650" t="s">
        <v>6313</v>
      </c>
      <c r="E45" s="653">
        <v>1</v>
      </c>
      <c r="F45" s="653">
        <v>583</v>
      </c>
      <c r="G45" s="650">
        <v>1</v>
      </c>
      <c r="H45" s="650">
        <v>583</v>
      </c>
      <c r="I45" s="653"/>
      <c r="J45" s="653"/>
      <c r="K45" s="650"/>
      <c r="L45" s="650"/>
      <c r="M45" s="653"/>
      <c r="N45" s="653"/>
      <c r="O45" s="666"/>
      <c r="P45" s="654"/>
    </row>
    <row r="46" spans="1:16" ht="14.4" customHeight="1" x14ac:dyDescent="0.3">
      <c r="A46" s="649" t="s">
        <v>6234</v>
      </c>
      <c r="B46" s="650" t="s">
        <v>6270</v>
      </c>
      <c r="C46" s="650" t="s">
        <v>6314</v>
      </c>
      <c r="D46" s="650" t="s">
        <v>6315</v>
      </c>
      <c r="E46" s="653">
        <v>12</v>
      </c>
      <c r="F46" s="653">
        <v>8064</v>
      </c>
      <c r="G46" s="650">
        <v>1</v>
      </c>
      <c r="H46" s="650">
        <v>672</v>
      </c>
      <c r="I46" s="653"/>
      <c r="J46" s="653"/>
      <c r="K46" s="650"/>
      <c r="L46" s="650"/>
      <c r="M46" s="653">
        <v>9</v>
      </c>
      <c r="N46" s="653">
        <v>6172</v>
      </c>
      <c r="O46" s="666">
        <v>0.76537698412698407</v>
      </c>
      <c r="P46" s="654">
        <v>685.77777777777783</v>
      </c>
    </row>
    <row r="47" spans="1:16" ht="14.4" customHeight="1" x14ac:dyDescent="0.3">
      <c r="A47" s="649" t="s">
        <v>6234</v>
      </c>
      <c r="B47" s="650" t="s">
        <v>6270</v>
      </c>
      <c r="C47" s="650" t="s">
        <v>6316</v>
      </c>
      <c r="D47" s="650" t="s">
        <v>6317</v>
      </c>
      <c r="E47" s="653"/>
      <c r="F47" s="653"/>
      <c r="G47" s="650"/>
      <c r="H47" s="650"/>
      <c r="I47" s="653"/>
      <c r="J47" s="653"/>
      <c r="K47" s="650"/>
      <c r="L47" s="650"/>
      <c r="M47" s="653">
        <v>3</v>
      </c>
      <c r="N47" s="653">
        <v>270</v>
      </c>
      <c r="O47" s="666"/>
      <c r="P47" s="654">
        <v>90</v>
      </c>
    </row>
    <row r="48" spans="1:16" ht="14.4" customHeight="1" x14ac:dyDescent="0.3">
      <c r="A48" s="649" t="s">
        <v>6234</v>
      </c>
      <c r="B48" s="650" t="s">
        <v>6270</v>
      </c>
      <c r="C48" s="650" t="s">
        <v>6318</v>
      </c>
      <c r="D48" s="650" t="s">
        <v>6319</v>
      </c>
      <c r="E48" s="653">
        <v>5</v>
      </c>
      <c r="F48" s="653">
        <v>950</v>
      </c>
      <c r="G48" s="650">
        <v>1</v>
      </c>
      <c r="H48" s="650">
        <v>190</v>
      </c>
      <c r="I48" s="653">
        <v>2</v>
      </c>
      <c r="J48" s="653">
        <v>382</v>
      </c>
      <c r="K48" s="650">
        <v>0.40210526315789474</v>
      </c>
      <c r="L48" s="650">
        <v>191</v>
      </c>
      <c r="M48" s="653">
        <v>7</v>
      </c>
      <c r="N48" s="653">
        <v>1346</v>
      </c>
      <c r="O48" s="666">
        <v>1.4168421052631579</v>
      </c>
      <c r="P48" s="654">
        <v>192.28571428571428</v>
      </c>
    </row>
    <row r="49" spans="1:16" ht="14.4" customHeight="1" x14ac:dyDescent="0.3">
      <c r="A49" s="649" t="s">
        <v>6234</v>
      </c>
      <c r="B49" s="650" t="s">
        <v>6270</v>
      </c>
      <c r="C49" s="650" t="s">
        <v>6320</v>
      </c>
      <c r="D49" s="650" t="s">
        <v>6321</v>
      </c>
      <c r="E49" s="653"/>
      <c r="F49" s="653"/>
      <c r="G49" s="650"/>
      <c r="H49" s="650"/>
      <c r="I49" s="653">
        <v>1</v>
      </c>
      <c r="J49" s="653">
        <v>91</v>
      </c>
      <c r="K49" s="650"/>
      <c r="L49" s="650">
        <v>91</v>
      </c>
      <c r="M49" s="653"/>
      <c r="N49" s="653"/>
      <c r="O49" s="666"/>
      <c r="P49" s="654"/>
    </row>
    <row r="50" spans="1:16" ht="14.4" customHeight="1" x14ac:dyDescent="0.3">
      <c r="A50" s="649" t="s">
        <v>6234</v>
      </c>
      <c r="B50" s="650" t="s">
        <v>6270</v>
      </c>
      <c r="C50" s="650" t="s">
        <v>6322</v>
      </c>
      <c r="D50" s="650" t="s">
        <v>6323</v>
      </c>
      <c r="E50" s="653">
        <v>25</v>
      </c>
      <c r="F50" s="653">
        <v>7800</v>
      </c>
      <c r="G50" s="650">
        <v>1</v>
      </c>
      <c r="H50" s="650">
        <v>312</v>
      </c>
      <c r="I50" s="653">
        <v>26</v>
      </c>
      <c r="J50" s="653">
        <v>6032</v>
      </c>
      <c r="K50" s="650">
        <v>0.77333333333333332</v>
      </c>
      <c r="L50" s="650">
        <v>232</v>
      </c>
      <c r="M50" s="653">
        <v>1</v>
      </c>
      <c r="N50" s="653">
        <v>232</v>
      </c>
      <c r="O50" s="666">
        <v>2.9743589743589743E-2</v>
      </c>
      <c r="P50" s="654">
        <v>232</v>
      </c>
    </row>
    <row r="51" spans="1:16" ht="14.4" customHeight="1" x14ac:dyDescent="0.3">
      <c r="A51" s="649" t="s">
        <v>6234</v>
      </c>
      <c r="B51" s="650" t="s">
        <v>6270</v>
      </c>
      <c r="C51" s="650" t="s">
        <v>6324</v>
      </c>
      <c r="D51" s="650" t="s">
        <v>6325</v>
      </c>
      <c r="E51" s="653">
        <v>9</v>
      </c>
      <c r="F51" s="653">
        <v>1656</v>
      </c>
      <c r="G51" s="650">
        <v>1</v>
      </c>
      <c r="H51" s="650">
        <v>184</v>
      </c>
      <c r="I51" s="653">
        <v>3</v>
      </c>
      <c r="J51" s="653">
        <v>348</v>
      </c>
      <c r="K51" s="650">
        <v>0.21014492753623187</v>
      </c>
      <c r="L51" s="650">
        <v>116</v>
      </c>
      <c r="M51" s="653">
        <v>3</v>
      </c>
      <c r="N51" s="653">
        <v>348</v>
      </c>
      <c r="O51" s="666">
        <v>0.21014492753623187</v>
      </c>
      <c r="P51" s="654">
        <v>116</v>
      </c>
    </row>
    <row r="52" spans="1:16" ht="14.4" customHeight="1" x14ac:dyDescent="0.3">
      <c r="A52" s="649" t="s">
        <v>6234</v>
      </c>
      <c r="B52" s="650" t="s">
        <v>6270</v>
      </c>
      <c r="C52" s="650" t="s">
        <v>6326</v>
      </c>
      <c r="D52" s="650" t="s">
        <v>6327</v>
      </c>
      <c r="E52" s="653">
        <v>2</v>
      </c>
      <c r="F52" s="653">
        <v>958</v>
      </c>
      <c r="G52" s="650">
        <v>1</v>
      </c>
      <c r="H52" s="650">
        <v>479</v>
      </c>
      <c r="I52" s="653">
        <v>3</v>
      </c>
      <c r="J52" s="653">
        <v>1443</v>
      </c>
      <c r="K52" s="650">
        <v>1.5062630480167014</v>
      </c>
      <c r="L52" s="650">
        <v>481</v>
      </c>
      <c r="M52" s="653">
        <v>4</v>
      </c>
      <c r="N52" s="653">
        <v>1928</v>
      </c>
      <c r="O52" s="666">
        <v>2.0125260960334028</v>
      </c>
      <c r="P52" s="654">
        <v>482</v>
      </c>
    </row>
    <row r="53" spans="1:16" ht="14.4" customHeight="1" x14ac:dyDescent="0.3">
      <c r="A53" s="649" t="s">
        <v>6234</v>
      </c>
      <c r="B53" s="650" t="s">
        <v>6270</v>
      </c>
      <c r="C53" s="650" t="s">
        <v>6328</v>
      </c>
      <c r="D53" s="650" t="s">
        <v>6329</v>
      </c>
      <c r="E53" s="653">
        <v>26</v>
      </c>
      <c r="F53" s="653">
        <v>17056</v>
      </c>
      <c r="G53" s="650">
        <v>1</v>
      </c>
      <c r="H53" s="650">
        <v>656</v>
      </c>
      <c r="I53" s="653">
        <v>34</v>
      </c>
      <c r="J53" s="653">
        <v>22406</v>
      </c>
      <c r="K53" s="650">
        <v>1.313672607879925</v>
      </c>
      <c r="L53" s="650">
        <v>659</v>
      </c>
      <c r="M53" s="653">
        <v>59</v>
      </c>
      <c r="N53" s="653">
        <v>39031</v>
      </c>
      <c r="O53" s="666">
        <v>2.2884029080675421</v>
      </c>
      <c r="P53" s="654">
        <v>661.54237288135596</v>
      </c>
    </row>
    <row r="54" spans="1:16" ht="14.4" customHeight="1" x14ac:dyDescent="0.3">
      <c r="A54" s="649" t="s">
        <v>6234</v>
      </c>
      <c r="B54" s="650" t="s">
        <v>6270</v>
      </c>
      <c r="C54" s="650" t="s">
        <v>6330</v>
      </c>
      <c r="D54" s="650" t="s">
        <v>6331</v>
      </c>
      <c r="E54" s="653"/>
      <c r="F54" s="653"/>
      <c r="G54" s="650"/>
      <c r="H54" s="650"/>
      <c r="I54" s="653">
        <v>7</v>
      </c>
      <c r="J54" s="653">
        <v>6916</v>
      </c>
      <c r="K54" s="650"/>
      <c r="L54" s="650">
        <v>988</v>
      </c>
      <c r="M54" s="653">
        <v>1</v>
      </c>
      <c r="N54" s="653">
        <v>998</v>
      </c>
      <c r="O54" s="666"/>
      <c r="P54" s="654">
        <v>998</v>
      </c>
    </row>
    <row r="55" spans="1:16" ht="14.4" customHeight="1" x14ac:dyDescent="0.3">
      <c r="A55" s="649" t="s">
        <v>6234</v>
      </c>
      <c r="B55" s="650" t="s">
        <v>6270</v>
      </c>
      <c r="C55" s="650" t="s">
        <v>6332</v>
      </c>
      <c r="D55" s="650" t="s">
        <v>6333</v>
      </c>
      <c r="E55" s="653">
        <v>7</v>
      </c>
      <c r="F55" s="653">
        <v>0</v>
      </c>
      <c r="G55" s="650"/>
      <c r="H55" s="650">
        <v>0</v>
      </c>
      <c r="I55" s="653">
        <v>11</v>
      </c>
      <c r="J55" s="653">
        <v>0</v>
      </c>
      <c r="K55" s="650"/>
      <c r="L55" s="650">
        <v>0</v>
      </c>
      <c r="M55" s="653">
        <v>7</v>
      </c>
      <c r="N55" s="653">
        <v>0</v>
      </c>
      <c r="O55" s="666"/>
      <c r="P55" s="654">
        <v>0</v>
      </c>
    </row>
    <row r="56" spans="1:16" ht="14.4" customHeight="1" x14ac:dyDescent="0.3">
      <c r="A56" s="649" t="s">
        <v>6234</v>
      </c>
      <c r="B56" s="650" t="s">
        <v>6270</v>
      </c>
      <c r="C56" s="650" t="s">
        <v>6334</v>
      </c>
      <c r="D56" s="650" t="s">
        <v>6335</v>
      </c>
      <c r="E56" s="653">
        <v>5462</v>
      </c>
      <c r="F56" s="653">
        <v>0</v>
      </c>
      <c r="G56" s="650"/>
      <c r="H56" s="650">
        <v>0</v>
      </c>
      <c r="I56" s="653">
        <v>5409</v>
      </c>
      <c r="J56" s="653">
        <v>0</v>
      </c>
      <c r="K56" s="650"/>
      <c r="L56" s="650">
        <v>0</v>
      </c>
      <c r="M56" s="653">
        <v>5861</v>
      </c>
      <c r="N56" s="653">
        <v>0</v>
      </c>
      <c r="O56" s="666"/>
      <c r="P56" s="654">
        <v>0</v>
      </c>
    </row>
    <row r="57" spans="1:16" ht="14.4" customHeight="1" x14ac:dyDescent="0.3">
      <c r="A57" s="649" t="s">
        <v>6234</v>
      </c>
      <c r="B57" s="650" t="s">
        <v>6270</v>
      </c>
      <c r="C57" s="650" t="s">
        <v>6336</v>
      </c>
      <c r="D57" s="650" t="s">
        <v>6337</v>
      </c>
      <c r="E57" s="653">
        <v>227</v>
      </c>
      <c r="F57" s="653">
        <v>214061</v>
      </c>
      <c r="G57" s="650">
        <v>1</v>
      </c>
      <c r="H57" s="650">
        <v>943</v>
      </c>
      <c r="I57" s="653">
        <v>181</v>
      </c>
      <c r="J57" s="653">
        <v>171407</v>
      </c>
      <c r="K57" s="650">
        <v>0.80073904167503651</v>
      </c>
      <c r="L57" s="650">
        <v>947</v>
      </c>
      <c r="M57" s="653">
        <v>209</v>
      </c>
      <c r="N57" s="653">
        <v>198535</v>
      </c>
      <c r="O57" s="666">
        <v>0.92746927277738589</v>
      </c>
      <c r="P57" s="654">
        <v>949.92822966507174</v>
      </c>
    </row>
    <row r="58" spans="1:16" ht="14.4" customHeight="1" x14ac:dyDescent="0.3">
      <c r="A58" s="649" t="s">
        <v>6234</v>
      </c>
      <c r="B58" s="650" t="s">
        <v>6270</v>
      </c>
      <c r="C58" s="650" t="s">
        <v>6338</v>
      </c>
      <c r="D58" s="650" t="s">
        <v>6339</v>
      </c>
      <c r="E58" s="653">
        <v>411</v>
      </c>
      <c r="F58" s="653">
        <v>67404</v>
      </c>
      <c r="G58" s="650">
        <v>1</v>
      </c>
      <c r="H58" s="650">
        <v>164</v>
      </c>
      <c r="I58" s="653">
        <v>325</v>
      </c>
      <c r="J58" s="653">
        <v>53625</v>
      </c>
      <c r="K58" s="650">
        <v>0.79557593021185691</v>
      </c>
      <c r="L58" s="650">
        <v>165</v>
      </c>
      <c r="M58" s="653">
        <v>353</v>
      </c>
      <c r="N58" s="653">
        <v>58833</v>
      </c>
      <c r="O58" s="666">
        <v>0.87284137439914544</v>
      </c>
      <c r="P58" s="654">
        <v>166.66572237960341</v>
      </c>
    </row>
    <row r="59" spans="1:16" ht="14.4" customHeight="1" x14ac:dyDescent="0.3">
      <c r="A59" s="649" t="s">
        <v>6234</v>
      </c>
      <c r="B59" s="650" t="s">
        <v>6270</v>
      </c>
      <c r="C59" s="650" t="s">
        <v>6340</v>
      </c>
      <c r="D59" s="650" t="s">
        <v>6341</v>
      </c>
      <c r="E59" s="653">
        <v>19</v>
      </c>
      <c r="F59" s="653">
        <v>475</v>
      </c>
      <c r="G59" s="650">
        <v>1</v>
      </c>
      <c r="H59" s="650">
        <v>25</v>
      </c>
      <c r="I59" s="653">
        <v>177</v>
      </c>
      <c r="J59" s="653">
        <v>6195</v>
      </c>
      <c r="K59" s="650">
        <v>13.042105263157895</v>
      </c>
      <c r="L59" s="650">
        <v>35</v>
      </c>
      <c r="M59" s="653">
        <v>299</v>
      </c>
      <c r="N59" s="653">
        <v>10624</v>
      </c>
      <c r="O59" s="666">
        <v>22.366315789473685</v>
      </c>
      <c r="P59" s="654">
        <v>35.531772575250834</v>
      </c>
    </row>
    <row r="60" spans="1:16" ht="14.4" customHeight="1" x14ac:dyDescent="0.3">
      <c r="A60" s="649" t="s">
        <v>6234</v>
      </c>
      <c r="B60" s="650" t="s">
        <v>6270</v>
      </c>
      <c r="C60" s="650" t="s">
        <v>6342</v>
      </c>
      <c r="D60" s="650" t="s">
        <v>6343</v>
      </c>
      <c r="E60" s="653">
        <v>88</v>
      </c>
      <c r="F60" s="653">
        <v>6600</v>
      </c>
      <c r="G60" s="650">
        <v>1</v>
      </c>
      <c r="H60" s="650">
        <v>75</v>
      </c>
      <c r="I60" s="653">
        <v>118</v>
      </c>
      <c r="J60" s="653">
        <v>9558</v>
      </c>
      <c r="K60" s="650">
        <v>1.4481818181818182</v>
      </c>
      <c r="L60" s="650">
        <v>81</v>
      </c>
      <c r="M60" s="653">
        <v>184</v>
      </c>
      <c r="N60" s="653">
        <v>14998</v>
      </c>
      <c r="O60" s="666">
        <v>2.2724242424242425</v>
      </c>
      <c r="P60" s="654">
        <v>81.510869565217391</v>
      </c>
    </row>
    <row r="61" spans="1:16" ht="14.4" customHeight="1" x14ac:dyDescent="0.3">
      <c r="A61" s="649" t="s">
        <v>6234</v>
      </c>
      <c r="B61" s="650" t="s">
        <v>6270</v>
      </c>
      <c r="C61" s="650" t="s">
        <v>6344</v>
      </c>
      <c r="D61" s="650" t="s">
        <v>6345</v>
      </c>
      <c r="E61" s="653">
        <v>1</v>
      </c>
      <c r="F61" s="653">
        <v>19</v>
      </c>
      <c r="G61" s="650">
        <v>1</v>
      </c>
      <c r="H61" s="650">
        <v>19</v>
      </c>
      <c r="I61" s="653">
        <v>4</v>
      </c>
      <c r="J61" s="653">
        <v>120</v>
      </c>
      <c r="K61" s="650">
        <v>6.3157894736842106</v>
      </c>
      <c r="L61" s="650">
        <v>30</v>
      </c>
      <c r="M61" s="653">
        <v>3</v>
      </c>
      <c r="N61" s="653">
        <v>93</v>
      </c>
      <c r="O61" s="666">
        <v>4.8947368421052628</v>
      </c>
      <c r="P61" s="654">
        <v>31</v>
      </c>
    </row>
    <row r="62" spans="1:16" ht="14.4" customHeight="1" x14ac:dyDescent="0.3">
      <c r="A62" s="649" t="s">
        <v>6234</v>
      </c>
      <c r="B62" s="650" t="s">
        <v>6270</v>
      </c>
      <c r="C62" s="650" t="s">
        <v>6346</v>
      </c>
      <c r="D62" s="650" t="s">
        <v>6347</v>
      </c>
      <c r="E62" s="653">
        <v>9</v>
      </c>
      <c r="F62" s="653">
        <v>0</v>
      </c>
      <c r="G62" s="650"/>
      <c r="H62" s="650">
        <v>0</v>
      </c>
      <c r="I62" s="653">
        <v>1</v>
      </c>
      <c r="J62" s="653">
        <v>0</v>
      </c>
      <c r="K62" s="650"/>
      <c r="L62" s="650">
        <v>0</v>
      </c>
      <c r="M62" s="653"/>
      <c r="N62" s="653"/>
      <c r="O62" s="666"/>
      <c r="P62" s="654"/>
    </row>
    <row r="63" spans="1:16" ht="14.4" customHeight="1" x14ac:dyDescent="0.3">
      <c r="A63" s="649" t="s">
        <v>6234</v>
      </c>
      <c r="B63" s="650" t="s">
        <v>6270</v>
      </c>
      <c r="C63" s="650" t="s">
        <v>6348</v>
      </c>
      <c r="D63" s="650" t="s">
        <v>6349</v>
      </c>
      <c r="E63" s="653">
        <v>1</v>
      </c>
      <c r="F63" s="653">
        <v>141</v>
      </c>
      <c r="G63" s="650">
        <v>1</v>
      </c>
      <c r="H63" s="650">
        <v>141</v>
      </c>
      <c r="I63" s="653"/>
      <c r="J63" s="653"/>
      <c r="K63" s="650"/>
      <c r="L63" s="650"/>
      <c r="M63" s="653">
        <v>6</v>
      </c>
      <c r="N63" s="653">
        <v>807</v>
      </c>
      <c r="O63" s="666">
        <v>5.7234042553191493</v>
      </c>
      <c r="P63" s="654">
        <v>134.5</v>
      </c>
    </row>
    <row r="64" spans="1:16" ht="14.4" customHeight="1" x14ac:dyDescent="0.3">
      <c r="A64" s="649" t="s">
        <v>6234</v>
      </c>
      <c r="B64" s="650" t="s">
        <v>6270</v>
      </c>
      <c r="C64" s="650" t="s">
        <v>6350</v>
      </c>
      <c r="D64" s="650" t="s">
        <v>6351</v>
      </c>
      <c r="E64" s="653">
        <v>1</v>
      </c>
      <c r="F64" s="653">
        <v>205</v>
      </c>
      <c r="G64" s="650">
        <v>1</v>
      </c>
      <c r="H64" s="650">
        <v>205</v>
      </c>
      <c r="I64" s="653">
        <v>195</v>
      </c>
      <c r="J64" s="653">
        <v>40170</v>
      </c>
      <c r="K64" s="650">
        <v>195.95121951219511</v>
      </c>
      <c r="L64" s="650">
        <v>206</v>
      </c>
      <c r="M64" s="653">
        <v>178</v>
      </c>
      <c r="N64" s="653">
        <v>37019</v>
      </c>
      <c r="O64" s="666">
        <v>180.58048780487806</v>
      </c>
      <c r="P64" s="654">
        <v>207.97191011235955</v>
      </c>
    </row>
    <row r="65" spans="1:16" ht="14.4" customHeight="1" x14ac:dyDescent="0.3">
      <c r="A65" s="649" t="s">
        <v>6234</v>
      </c>
      <c r="B65" s="650" t="s">
        <v>6270</v>
      </c>
      <c r="C65" s="650" t="s">
        <v>6352</v>
      </c>
      <c r="D65" s="650" t="s">
        <v>6353</v>
      </c>
      <c r="E65" s="653">
        <v>0</v>
      </c>
      <c r="F65" s="653">
        <v>0</v>
      </c>
      <c r="G65" s="650"/>
      <c r="H65" s="650"/>
      <c r="I65" s="653"/>
      <c r="J65" s="653"/>
      <c r="K65" s="650"/>
      <c r="L65" s="650"/>
      <c r="M65" s="653"/>
      <c r="N65" s="653"/>
      <c r="O65" s="666"/>
      <c r="P65" s="654"/>
    </row>
    <row r="66" spans="1:16" ht="14.4" customHeight="1" x14ac:dyDescent="0.3">
      <c r="A66" s="649" t="s">
        <v>6234</v>
      </c>
      <c r="B66" s="650" t="s">
        <v>6270</v>
      </c>
      <c r="C66" s="650" t="s">
        <v>6354</v>
      </c>
      <c r="D66" s="650" t="s">
        <v>6355</v>
      </c>
      <c r="E66" s="653"/>
      <c r="F66" s="653"/>
      <c r="G66" s="650"/>
      <c r="H66" s="650"/>
      <c r="I66" s="653">
        <v>1</v>
      </c>
      <c r="J66" s="653">
        <v>76</v>
      </c>
      <c r="K66" s="650"/>
      <c r="L66" s="650">
        <v>76</v>
      </c>
      <c r="M66" s="653"/>
      <c r="N66" s="653"/>
      <c r="O66" s="666"/>
      <c r="P66" s="654"/>
    </row>
    <row r="67" spans="1:16" ht="14.4" customHeight="1" x14ac:dyDescent="0.3">
      <c r="A67" s="649" t="s">
        <v>6234</v>
      </c>
      <c r="B67" s="650" t="s">
        <v>6270</v>
      </c>
      <c r="C67" s="650" t="s">
        <v>6356</v>
      </c>
      <c r="D67" s="650" t="s">
        <v>6357</v>
      </c>
      <c r="E67" s="653">
        <v>23</v>
      </c>
      <c r="F67" s="653">
        <v>16836</v>
      </c>
      <c r="G67" s="650">
        <v>1</v>
      </c>
      <c r="H67" s="650">
        <v>732</v>
      </c>
      <c r="I67" s="653">
        <v>14</v>
      </c>
      <c r="J67" s="653">
        <v>10276</v>
      </c>
      <c r="K67" s="650">
        <v>0.61035875504870518</v>
      </c>
      <c r="L67" s="650">
        <v>734</v>
      </c>
      <c r="M67" s="653">
        <v>19</v>
      </c>
      <c r="N67" s="653">
        <v>14006</v>
      </c>
      <c r="O67" s="666">
        <v>0.83190781658351154</v>
      </c>
      <c r="P67" s="654">
        <v>737.15789473684208</v>
      </c>
    </row>
    <row r="68" spans="1:16" ht="14.4" customHeight="1" x14ac:dyDescent="0.3">
      <c r="A68" s="649" t="s">
        <v>6234</v>
      </c>
      <c r="B68" s="650" t="s">
        <v>6270</v>
      </c>
      <c r="C68" s="650" t="s">
        <v>6358</v>
      </c>
      <c r="D68" s="650" t="s">
        <v>6359</v>
      </c>
      <c r="E68" s="653"/>
      <c r="F68" s="653"/>
      <c r="G68" s="650"/>
      <c r="H68" s="650"/>
      <c r="I68" s="653">
        <v>2</v>
      </c>
      <c r="J68" s="653">
        <v>112</v>
      </c>
      <c r="K68" s="650"/>
      <c r="L68" s="650">
        <v>56</v>
      </c>
      <c r="M68" s="653"/>
      <c r="N68" s="653"/>
      <c r="O68" s="666"/>
      <c r="P68" s="654"/>
    </row>
    <row r="69" spans="1:16" ht="14.4" customHeight="1" x14ac:dyDescent="0.3">
      <c r="A69" s="649" t="s">
        <v>6234</v>
      </c>
      <c r="B69" s="650" t="s">
        <v>6270</v>
      </c>
      <c r="C69" s="650" t="s">
        <v>6360</v>
      </c>
      <c r="D69" s="650" t="s">
        <v>6361</v>
      </c>
      <c r="E69" s="653">
        <v>1</v>
      </c>
      <c r="F69" s="653">
        <v>429</v>
      </c>
      <c r="G69" s="650">
        <v>1</v>
      </c>
      <c r="H69" s="650">
        <v>429</v>
      </c>
      <c r="I69" s="653">
        <v>3</v>
      </c>
      <c r="J69" s="653">
        <v>1293</v>
      </c>
      <c r="K69" s="650">
        <v>3.0139860139860142</v>
      </c>
      <c r="L69" s="650">
        <v>431</v>
      </c>
      <c r="M69" s="653">
        <v>1</v>
      </c>
      <c r="N69" s="653">
        <v>431</v>
      </c>
      <c r="O69" s="666">
        <v>1.0046620046620047</v>
      </c>
      <c r="P69" s="654">
        <v>431</v>
      </c>
    </row>
    <row r="70" spans="1:16" ht="14.4" customHeight="1" x14ac:dyDescent="0.3">
      <c r="A70" s="649" t="s">
        <v>6234</v>
      </c>
      <c r="B70" s="650" t="s">
        <v>6270</v>
      </c>
      <c r="C70" s="650" t="s">
        <v>6362</v>
      </c>
      <c r="D70" s="650" t="s">
        <v>6363</v>
      </c>
      <c r="E70" s="653">
        <v>151</v>
      </c>
      <c r="F70" s="653">
        <v>50283</v>
      </c>
      <c r="G70" s="650">
        <v>1</v>
      </c>
      <c r="H70" s="650">
        <v>333</v>
      </c>
      <c r="I70" s="653">
        <v>81</v>
      </c>
      <c r="J70" s="653">
        <v>27135</v>
      </c>
      <c r="K70" s="650">
        <v>0.53964560587077148</v>
      </c>
      <c r="L70" s="650">
        <v>335</v>
      </c>
      <c r="M70" s="653">
        <v>7</v>
      </c>
      <c r="N70" s="653">
        <v>2345</v>
      </c>
      <c r="O70" s="666">
        <v>4.6636040013523457E-2</v>
      </c>
      <c r="P70" s="654">
        <v>335</v>
      </c>
    </row>
    <row r="71" spans="1:16" ht="14.4" customHeight="1" x14ac:dyDescent="0.3">
      <c r="A71" s="649" t="s">
        <v>6234</v>
      </c>
      <c r="B71" s="650" t="s">
        <v>6270</v>
      </c>
      <c r="C71" s="650" t="s">
        <v>6364</v>
      </c>
      <c r="D71" s="650" t="s">
        <v>6365</v>
      </c>
      <c r="E71" s="653">
        <v>8</v>
      </c>
      <c r="F71" s="653">
        <v>8320</v>
      </c>
      <c r="G71" s="650">
        <v>1</v>
      </c>
      <c r="H71" s="650">
        <v>1040</v>
      </c>
      <c r="I71" s="653">
        <v>19</v>
      </c>
      <c r="J71" s="653">
        <v>19817</v>
      </c>
      <c r="K71" s="650">
        <v>2.3818509615384613</v>
      </c>
      <c r="L71" s="650">
        <v>1043</v>
      </c>
      <c r="M71" s="653">
        <v>55</v>
      </c>
      <c r="N71" s="653">
        <v>57515</v>
      </c>
      <c r="O71" s="666">
        <v>6.9128605769230766</v>
      </c>
      <c r="P71" s="654">
        <v>1045.7272727272727</v>
      </c>
    </row>
    <row r="72" spans="1:16" ht="14.4" customHeight="1" x14ac:dyDescent="0.3">
      <c r="A72" s="649" t="s">
        <v>6234</v>
      </c>
      <c r="B72" s="650" t="s">
        <v>6270</v>
      </c>
      <c r="C72" s="650" t="s">
        <v>6366</v>
      </c>
      <c r="D72" s="650" t="s">
        <v>6367</v>
      </c>
      <c r="E72" s="653"/>
      <c r="F72" s="653"/>
      <c r="G72" s="650"/>
      <c r="H72" s="650"/>
      <c r="I72" s="653"/>
      <c r="J72" s="653"/>
      <c r="K72" s="650"/>
      <c r="L72" s="650"/>
      <c r="M72" s="653">
        <v>4</v>
      </c>
      <c r="N72" s="653">
        <v>474</v>
      </c>
      <c r="O72" s="666"/>
      <c r="P72" s="654">
        <v>118.5</v>
      </c>
    </row>
    <row r="73" spans="1:16" ht="14.4" customHeight="1" x14ac:dyDescent="0.3">
      <c r="A73" s="649" t="s">
        <v>6234</v>
      </c>
      <c r="B73" s="650" t="s">
        <v>6270</v>
      </c>
      <c r="C73" s="650" t="s">
        <v>6368</v>
      </c>
      <c r="D73" s="650" t="s">
        <v>6369</v>
      </c>
      <c r="E73" s="653">
        <v>25</v>
      </c>
      <c r="F73" s="653">
        <v>9000</v>
      </c>
      <c r="G73" s="650">
        <v>1</v>
      </c>
      <c r="H73" s="650">
        <v>360</v>
      </c>
      <c r="I73" s="653">
        <v>34</v>
      </c>
      <c r="J73" s="653">
        <v>11696</v>
      </c>
      <c r="K73" s="650">
        <v>1.2995555555555556</v>
      </c>
      <c r="L73" s="650">
        <v>344</v>
      </c>
      <c r="M73" s="653">
        <v>43</v>
      </c>
      <c r="N73" s="653">
        <v>14932</v>
      </c>
      <c r="O73" s="666">
        <v>1.6591111111111112</v>
      </c>
      <c r="P73" s="654">
        <v>347.25581395348837</v>
      </c>
    </row>
    <row r="74" spans="1:16" ht="14.4" customHeight="1" x14ac:dyDescent="0.3">
      <c r="A74" s="649" t="s">
        <v>6234</v>
      </c>
      <c r="B74" s="650" t="s">
        <v>6270</v>
      </c>
      <c r="C74" s="650" t="s">
        <v>6370</v>
      </c>
      <c r="D74" s="650" t="s">
        <v>6371</v>
      </c>
      <c r="E74" s="653"/>
      <c r="F74" s="653"/>
      <c r="G74" s="650"/>
      <c r="H74" s="650"/>
      <c r="I74" s="653">
        <v>1</v>
      </c>
      <c r="J74" s="653">
        <v>56</v>
      </c>
      <c r="K74" s="650"/>
      <c r="L74" s="650">
        <v>56</v>
      </c>
      <c r="M74" s="653">
        <v>3</v>
      </c>
      <c r="N74" s="653">
        <v>171</v>
      </c>
      <c r="O74" s="666"/>
      <c r="P74" s="654">
        <v>57</v>
      </c>
    </row>
    <row r="75" spans="1:16" ht="14.4" customHeight="1" x14ac:dyDescent="0.3">
      <c r="A75" s="649" t="s">
        <v>6234</v>
      </c>
      <c r="B75" s="650" t="s">
        <v>6270</v>
      </c>
      <c r="C75" s="650" t="s">
        <v>6372</v>
      </c>
      <c r="D75" s="650" t="s">
        <v>6373</v>
      </c>
      <c r="E75" s="653">
        <v>10</v>
      </c>
      <c r="F75" s="653">
        <v>1120</v>
      </c>
      <c r="G75" s="650">
        <v>1</v>
      </c>
      <c r="H75" s="650">
        <v>112</v>
      </c>
      <c r="I75" s="653">
        <v>15</v>
      </c>
      <c r="J75" s="653">
        <v>1680</v>
      </c>
      <c r="K75" s="650">
        <v>1.5</v>
      </c>
      <c r="L75" s="650">
        <v>112</v>
      </c>
      <c r="M75" s="653">
        <v>43</v>
      </c>
      <c r="N75" s="653">
        <v>4884</v>
      </c>
      <c r="O75" s="666">
        <v>4.3607142857142858</v>
      </c>
      <c r="P75" s="654">
        <v>113.58139534883721</v>
      </c>
    </row>
    <row r="76" spans="1:16" ht="14.4" customHeight="1" x14ac:dyDescent="0.3">
      <c r="A76" s="649" t="s">
        <v>6234</v>
      </c>
      <c r="B76" s="650" t="s">
        <v>6270</v>
      </c>
      <c r="C76" s="650" t="s">
        <v>6374</v>
      </c>
      <c r="D76" s="650" t="s">
        <v>6375</v>
      </c>
      <c r="E76" s="653"/>
      <c r="F76" s="653"/>
      <c r="G76" s="650"/>
      <c r="H76" s="650"/>
      <c r="I76" s="653">
        <v>1</v>
      </c>
      <c r="J76" s="653">
        <v>88</v>
      </c>
      <c r="K76" s="650"/>
      <c r="L76" s="650">
        <v>88</v>
      </c>
      <c r="M76" s="653">
        <v>1</v>
      </c>
      <c r="N76" s="653">
        <v>89</v>
      </c>
      <c r="O76" s="666"/>
      <c r="P76" s="654">
        <v>89</v>
      </c>
    </row>
    <row r="77" spans="1:16" ht="14.4" customHeight="1" x14ac:dyDescent="0.3">
      <c r="A77" s="649" t="s">
        <v>6234</v>
      </c>
      <c r="B77" s="650" t="s">
        <v>6270</v>
      </c>
      <c r="C77" s="650" t="s">
        <v>6376</v>
      </c>
      <c r="D77" s="650" t="s">
        <v>6377</v>
      </c>
      <c r="E77" s="653">
        <v>18</v>
      </c>
      <c r="F77" s="653">
        <v>3168</v>
      </c>
      <c r="G77" s="650">
        <v>1</v>
      </c>
      <c r="H77" s="650">
        <v>176</v>
      </c>
      <c r="I77" s="653">
        <v>37</v>
      </c>
      <c r="J77" s="653">
        <v>6549</v>
      </c>
      <c r="K77" s="650">
        <v>2.0672348484848486</v>
      </c>
      <c r="L77" s="650">
        <v>177</v>
      </c>
      <c r="M77" s="653">
        <v>45</v>
      </c>
      <c r="N77" s="653">
        <v>7993</v>
      </c>
      <c r="O77" s="666">
        <v>2.5230429292929295</v>
      </c>
      <c r="P77" s="654">
        <v>177.62222222222223</v>
      </c>
    </row>
    <row r="78" spans="1:16" ht="14.4" customHeight="1" x14ac:dyDescent="0.3">
      <c r="A78" s="649" t="s">
        <v>6234</v>
      </c>
      <c r="B78" s="650" t="s">
        <v>6270</v>
      </c>
      <c r="C78" s="650" t="s">
        <v>6378</v>
      </c>
      <c r="D78" s="650" t="s">
        <v>6379</v>
      </c>
      <c r="E78" s="653">
        <v>1</v>
      </c>
      <c r="F78" s="653">
        <v>625</v>
      </c>
      <c r="G78" s="650">
        <v>1</v>
      </c>
      <c r="H78" s="650">
        <v>625</v>
      </c>
      <c r="I78" s="653"/>
      <c r="J78" s="653"/>
      <c r="K78" s="650"/>
      <c r="L78" s="650"/>
      <c r="M78" s="653"/>
      <c r="N78" s="653"/>
      <c r="O78" s="666"/>
      <c r="P78" s="654"/>
    </row>
    <row r="79" spans="1:16" ht="14.4" customHeight="1" x14ac:dyDescent="0.3">
      <c r="A79" s="649" t="s">
        <v>6234</v>
      </c>
      <c r="B79" s="650" t="s">
        <v>6270</v>
      </c>
      <c r="C79" s="650" t="s">
        <v>6380</v>
      </c>
      <c r="D79" s="650" t="s">
        <v>6381</v>
      </c>
      <c r="E79" s="653">
        <v>2</v>
      </c>
      <c r="F79" s="653">
        <v>2546</v>
      </c>
      <c r="G79" s="650">
        <v>1</v>
      </c>
      <c r="H79" s="650">
        <v>1273</v>
      </c>
      <c r="I79" s="653">
        <v>2</v>
      </c>
      <c r="J79" s="653">
        <v>2554</v>
      </c>
      <c r="K79" s="650">
        <v>1.0031421838177534</v>
      </c>
      <c r="L79" s="650">
        <v>1277</v>
      </c>
      <c r="M79" s="653">
        <v>2</v>
      </c>
      <c r="N79" s="653">
        <v>2554</v>
      </c>
      <c r="O79" s="666">
        <v>1.0031421838177534</v>
      </c>
      <c r="P79" s="654">
        <v>1277</v>
      </c>
    </row>
    <row r="80" spans="1:16" ht="14.4" customHeight="1" x14ac:dyDescent="0.3">
      <c r="A80" s="649" t="s">
        <v>6234</v>
      </c>
      <c r="B80" s="650" t="s">
        <v>6270</v>
      </c>
      <c r="C80" s="650" t="s">
        <v>6382</v>
      </c>
      <c r="D80" s="650" t="s">
        <v>6383</v>
      </c>
      <c r="E80" s="653"/>
      <c r="F80" s="653"/>
      <c r="G80" s="650"/>
      <c r="H80" s="650"/>
      <c r="I80" s="653"/>
      <c r="J80" s="653"/>
      <c r="K80" s="650"/>
      <c r="L80" s="650"/>
      <c r="M80" s="653">
        <v>4</v>
      </c>
      <c r="N80" s="653">
        <v>1412</v>
      </c>
      <c r="O80" s="666"/>
      <c r="P80" s="654">
        <v>353</v>
      </c>
    </row>
    <row r="81" spans="1:16" ht="14.4" customHeight="1" x14ac:dyDescent="0.3">
      <c r="A81" s="649" t="s">
        <v>6234</v>
      </c>
      <c r="B81" s="650" t="s">
        <v>6270</v>
      </c>
      <c r="C81" s="650" t="s">
        <v>6384</v>
      </c>
      <c r="D81" s="650" t="s">
        <v>6385</v>
      </c>
      <c r="E81" s="653">
        <v>77</v>
      </c>
      <c r="F81" s="653">
        <v>29029</v>
      </c>
      <c r="G81" s="650">
        <v>1</v>
      </c>
      <c r="H81" s="650">
        <v>377</v>
      </c>
      <c r="I81" s="653">
        <v>34</v>
      </c>
      <c r="J81" s="653">
        <v>12852</v>
      </c>
      <c r="K81" s="650">
        <v>0.44272968410899444</v>
      </c>
      <c r="L81" s="650">
        <v>378</v>
      </c>
      <c r="M81" s="653">
        <v>8</v>
      </c>
      <c r="N81" s="653">
        <v>3024</v>
      </c>
      <c r="O81" s="666">
        <v>0.10417169037858694</v>
      </c>
      <c r="P81" s="654">
        <v>378</v>
      </c>
    </row>
    <row r="82" spans="1:16" ht="14.4" customHeight="1" x14ac:dyDescent="0.3">
      <c r="A82" s="649" t="s">
        <v>6234</v>
      </c>
      <c r="B82" s="650" t="s">
        <v>6270</v>
      </c>
      <c r="C82" s="650" t="s">
        <v>6386</v>
      </c>
      <c r="D82" s="650" t="s">
        <v>6387</v>
      </c>
      <c r="E82" s="653">
        <v>34</v>
      </c>
      <c r="F82" s="653">
        <v>8602</v>
      </c>
      <c r="G82" s="650">
        <v>1</v>
      </c>
      <c r="H82" s="650">
        <v>253</v>
      </c>
      <c r="I82" s="653">
        <v>30</v>
      </c>
      <c r="J82" s="653">
        <v>7650</v>
      </c>
      <c r="K82" s="650">
        <v>0.88932806324110669</v>
      </c>
      <c r="L82" s="650">
        <v>255</v>
      </c>
      <c r="M82" s="653">
        <v>27</v>
      </c>
      <c r="N82" s="653">
        <v>6941</v>
      </c>
      <c r="O82" s="666">
        <v>0.80690537084398972</v>
      </c>
      <c r="P82" s="654">
        <v>257.07407407407408</v>
      </c>
    </row>
    <row r="83" spans="1:16" ht="14.4" customHeight="1" x14ac:dyDescent="0.3">
      <c r="A83" s="649" t="s">
        <v>6234</v>
      </c>
      <c r="B83" s="650" t="s">
        <v>6270</v>
      </c>
      <c r="C83" s="650" t="s">
        <v>6388</v>
      </c>
      <c r="D83" s="650" t="s">
        <v>6389</v>
      </c>
      <c r="E83" s="653">
        <v>16</v>
      </c>
      <c r="F83" s="653">
        <v>1824</v>
      </c>
      <c r="G83" s="650">
        <v>1</v>
      </c>
      <c r="H83" s="650">
        <v>114</v>
      </c>
      <c r="I83" s="653">
        <v>27</v>
      </c>
      <c r="J83" s="653">
        <v>3078</v>
      </c>
      <c r="K83" s="650">
        <v>1.6875</v>
      </c>
      <c r="L83" s="650">
        <v>114</v>
      </c>
      <c r="M83" s="653">
        <v>21</v>
      </c>
      <c r="N83" s="653">
        <v>2416</v>
      </c>
      <c r="O83" s="666">
        <v>1.3245614035087718</v>
      </c>
      <c r="P83" s="654">
        <v>115.04761904761905</v>
      </c>
    </row>
    <row r="84" spans="1:16" ht="14.4" customHeight="1" x14ac:dyDescent="0.3">
      <c r="A84" s="649" t="s">
        <v>6234</v>
      </c>
      <c r="B84" s="650" t="s">
        <v>6270</v>
      </c>
      <c r="C84" s="650" t="s">
        <v>6390</v>
      </c>
      <c r="D84" s="650" t="s">
        <v>6391</v>
      </c>
      <c r="E84" s="653">
        <v>3</v>
      </c>
      <c r="F84" s="653">
        <v>2775</v>
      </c>
      <c r="G84" s="650">
        <v>1</v>
      </c>
      <c r="H84" s="650">
        <v>925</v>
      </c>
      <c r="I84" s="653"/>
      <c r="J84" s="653"/>
      <c r="K84" s="650"/>
      <c r="L84" s="650"/>
      <c r="M84" s="653"/>
      <c r="N84" s="653"/>
      <c r="O84" s="666"/>
      <c r="P84" s="654"/>
    </row>
    <row r="85" spans="1:16" ht="14.4" customHeight="1" x14ac:dyDescent="0.3">
      <c r="A85" s="649" t="s">
        <v>6234</v>
      </c>
      <c r="B85" s="650" t="s">
        <v>6270</v>
      </c>
      <c r="C85" s="650" t="s">
        <v>6392</v>
      </c>
      <c r="D85" s="650" t="s">
        <v>6393</v>
      </c>
      <c r="E85" s="653"/>
      <c r="F85" s="653"/>
      <c r="G85" s="650"/>
      <c r="H85" s="650"/>
      <c r="I85" s="653">
        <v>1</v>
      </c>
      <c r="J85" s="653">
        <v>80</v>
      </c>
      <c r="K85" s="650"/>
      <c r="L85" s="650">
        <v>80</v>
      </c>
      <c r="M85" s="653">
        <v>2</v>
      </c>
      <c r="N85" s="653">
        <v>164</v>
      </c>
      <c r="O85" s="666"/>
      <c r="P85" s="654">
        <v>82</v>
      </c>
    </row>
    <row r="86" spans="1:16" ht="14.4" customHeight="1" x14ac:dyDescent="0.3">
      <c r="A86" s="649" t="s">
        <v>6234</v>
      </c>
      <c r="B86" s="650" t="s">
        <v>6270</v>
      </c>
      <c r="C86" s="650" t="s">
        <v>6394</v>
      </c>
      <c r="D86" s="650" t="s">
        <v>6395</v>
      </c>
      <c r="E86" s="653">
        <v>65</v>
      </c>
      <c r="F86" s="653">
        <v>11895</v>
      </c>
      <c r="G86" s="650">
        <v>1</v>
      </c>
      <c r="H86" s="650">
        <v>183</v>
      </c>
      <c r="I86" s="653">
        <v>90</v>
      </c>
      <c r="J86" s="653">
        <v>16650</v>
      </c>
      <c r="K86" s="650">
        <v>1.3997477931904161</v>
      </c>
      <c r="L86" s="650">
        <v>185</v>
      </c>
      <c r="M86" s="653">
        <v>118</v>
      </c>
      <c r="N86" s="653">
        <v>21960</v>
      </c>
      <c r="O86" s="666">
        <v>1.8461538461538463</v>
      </c>
      <c r="P86" s="654">
        <v>186.10169491525423</v>
      </c>
    </row>
    <row r="87" spans="1:16" ht="14.4" customHeight="1" x14ac:dyDescent="0.3">
      <c r="A87" s="649" t="s">
        <v>6234</v>
      </c>
      <c r="B87" s="650" t="s">
        <v>6270</v>
      </c>
      <c r="C87" s="650" t="s">
        <v>6396</v>
      </c>
      <c r="D87" s="650" t="s">
        <v>6397</v>
      </c>
      <c r="E87" s="653">
        <v>2</v>
      </c>
      <c r="F87" s="653">
        <v>192</v>
      </c>
      <c r="G87" s="650">
        <v>1</v>
      </c>
      <c r="H87" s="650">
        <v>96</v>
      </c>
      <c r="I87" s="653">
        <v>5</v>
      </c>
      <c r="J87" s="653">
        <v>480</v>
      </c>
      <c r="K87" s="650">
        <v>2.5</v>
      </c>
      <c r="L87" s="650">
        <v>96</v>
      </c>
      <c r="M87" s="653"/>
      <c r="N87" s="653"/>
      <c r="O87" s="666"/>
      <c r="P87" s="654"/>
    </row>
    <row r="88" spans="1:16" ht="14.4" customHeight="1" x14ac:dyDescent="0.3">
      <c r="A88" s="649" t="s">
        <v>6234</v>
      </c>
      <c r="B88" s="650" t="s">
        <v>6270</v>
      </c>
      <c r="C88" s="650" t="s">
        <v>6398</v>
      </c>
      <c r="D88" s="650" t="s">
        <v>6399</v>
      </c>
      <c r="E88" s="653">
        <v>1</v>
      </c>
      <c r="F88" s="653">
        <v>100</v>
      </c>
      <c r="G88" s="650">
        <v>1</v>
      </c>
      <c r="H88" s="650">
        <v>100</v>
      </c>
      <c r="I88" s="653"/>
      <c r="J88" s="653"/>
      <c r="K88" s="650"/>
      <c r="L88" s="650"/>
      <c r="M88" s="653"/>
      <c r="N88" s="653"/>
      <c r="O88" s="666"/>
      <c r="P88" s="654"/>
    </row>
    <row r="89" spans="1:16" ht="14.4" customHeight="1" x14ac:dyDescent="0.3">
      <c r="A89" s="649" t="s">
        <v>669</v>
      </c>
      <c r="B89" s="650" t="s">
        <v>6270</v>
      </c>
      <c r="C89" s="650" t="s">
        <v>6322</v>
      </c>
      <c r="D89" s="650" t="s">
        <v>6323</v>
      </c>
      <c r="E89" s="653">
        <v>704</v>
      </c>
      <c r="F89" s="653">
        <v>219648</v>
      </c>
      <c r="G89" s="650">
        <v>1</v>
      </c>
      <c r="H89" s="650">
        <v>312</v>
      </c>
      <c r="I89" s="653">
        <v>647</v>
      </c>
      <c r="J89" s="653">
        <v>150104</v>
      </c>
      <c r="K89" s="650">
        <v>0.68338432400932403</v>
      </c>
      <c r="L89" s="650">
        <v>232</v>
      </c>
      <c r="M89" s="653">
        <v>640</v>
      </c>
      <c r="N89" s="653">
        <v>149134</v>
      </c>
      <c r="O89" s="666">
        <v>0.67896816724941722</v>
      </c>
      <c r="P89" s="654">
        <v>233.02187499999999</v>
      </c>
    </row>
    <row r="90" spans="1:16" ht="14.4" customHeight="1" x14ac:dyDescent="0.3">
      <c r="A90" s="649" t="s">
        <v>669</v>
      </c>
      <c r="B90" s="650" t="s">
        <v>6270</v>
      </c>
      <c r="C90" s="650" t="s">
        <v>6324</v>
      </c>
      <c r="D90" s="650" t="s">
        <v>6325</v>
      </c>
      <c r="E90" s="653">
        <v>1</v>
      </c>
      <c r="F90" s="653">
        <v>184</v>
      </c>
      <c r="G90" s="650">
        <v>1</v>
      </c>
      <c r="H90" s="650">
        <v>184</v>
      </c>
      <c r="I90" s="653">
        <v>1</v>
      </c>
      <c r="J90" s="653">
        <v>116</v>
      </c>
      <c r="K90" s="650">
        <v>0.63043478260869568</v>
      </c>
      <c r="L90" s="650">
        <v>116</v>
      </c>
      <c r="M90" s="653">
        <v>1</v>
      </c>
      <c r="N90" s="653">
        <v>116</v>
      </c>
      <c r="O90" s="666">
        <v>0.63043478260869568</v>
      </c>
      <c r="P90" s="654">
        <v>116</v>
      </c>
    </row>
    <row r="91" spans="1:16" ht="14.4" customHeight="1" x14ac:dyDescent="0.3">
      <c r="A91" s="649" t="s">
        <v>669</v>
      </c>
      <c r="B91" s="650" t="s">
        <v>6270</v>
      </c>
      <c r="C91" s="650" t="s">
        <v>6334</v>
      </c>
      <c r="D91" s="650" t="s">
        <v>6335</v>
      </c>
      <c r="E91" s="653">
        <v>2</v>
      </c>
      <c r="F91" s="653">
        <v>0</v>
      </c>
      <c r="G91" s="650"/>
      <c r="H91" s="650">
        <v>0</v>
      </c>
      <c r="I91" s="653">
        <v>2</v>
      </c>
      <c r="J91" s="653">
        <v>0</v>
      </c>
      <c r="K91" s="650"/>
      <c r="L91" s="650">
        <v>0</v>
      </c>
      <c r="M91" s="653">
        <v>11</v>
      </c>
      <c r="N91" s="653">
        <v>0</v>
      </c>
      <c r="O91" s="666"/>
      <c r="P91" s="654">
        <v>0</v>
      </c>
    </row>
    <row r="92" spans="1:16" ht="14.4" customHeight="1" thickBot="1" x14ac:dyDescent="0.35">
      <c r="A92" s="655" t="s">
        <v>669</v>
      </c>
      <c r="B92" s="656" t="s">
        <v>6270</v>
      </c>
      <c r="C92" s="656" t="s">
        <v>6400</v>
      </c>
      <c r="D92" s="656" t="s">
        <v>6401</v>
      </c>
      <c r="E92" s="659"/>
      <c r="F92" s="659"/>
      <c r="G92" s="656"/>
      <c r="H92" s="656"/>
      <c r="I92" s="659">
        <v>313</v>
      </c>
      <c r="J92" s="659">
        <v>21942</v>
      </c>
      <c r="K92" s="656"/>
      <c r="L92" s="656">
        <v>70.102236421725237</v>
      </c>
      <c r="M92" s="659">
        <v>392</v>
      </c>
      <c r="N92" s="659">
        <v>41940</v>
      </c>
      <c r="O92" s="667"/>
      <c r="P92" s="660">
        <v>106.98979591836735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37180974</v>
      </c>
      <c r="C3" s="352">
        <f t="shared" ref="C3:R3" si="0">SUBTOTAL(9,C6:C1048576)</f>
        <v>27</v>
      </c>
      <c r="D3" s="352">
        <f t="shared" si="0"/>
        <v>36559410</v>
      </c>
      <c r="E3" s="352">
        <f t="shared" si="0"/>
        <v>18.866580389104531</v>
      </c>
      <c r="F3" s="352">
        <f t="shared" si="0"/>
        <v>37950341</v>
      </c>
      <c r="G3" s="355">
        <f>IF(B3&lt;&gt;0,F3/B3,"")</f>
        <v>1.0206924918104621</v>
      </c>
      <c r="H3" s="351">
        <f t="shared" si="0"/>
        <v>11141550.559999999</v>
      </c>
      <c r="I3" s="352">
        <f t="shared" si="0"/>
        <v>5</v>
      </c>
      <c r="J3" s="352">
        <f t="shared" si="0"/>
        <v>8266781.4700000044</v>
      </c>
      <c r="K3" s="352">
        <f t="shared" si="0"/>
        <v>5.3101114067255253</v>
      </c>
      <c r="L3" s="352">
        <f t="shared" si="0"/>
        <v>11648288.720000004</v>
      </c>
      <c r="M3" s="353">
        <f>IF(H3&lt;&gt;0,L3/H3,"")</f>
        <v>1.0454818346217698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6403</v>
      </c>
      <c r="B6" s="775">
        <v>4519</v>
      </c>
      <c r="C6" s="723">
        <v>1</v>
      </c>
      <c r="D6" s="775">
        <v>2422</v>
      </c>
      <c r="E6" s="723">
        <v>0.5359592830272184</v>
      </c>
      <c r="F6" s="775">
        <v>4344</v>
      </c>
      <c r="G6" s="728">
        <v>0.96127461827838012</v>
      </c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6404</v>
      </c>
      <c r="B7" s="789">
        <v>25486</v>
      </c>
      <c r="C7" s="650">
        <v>1</v>
      </c>
      <c r="D7" s="789">
        <v>15634</v>
      </c>
      <c r="E7" s="650">
        <v>0.61343482696382323</v>
      </c>
      <c r="F7" s="789">
        <v>27295</v>
      </c>
      <c r="G7" s="666">
        <v>1.0709801459624892</v>
      </c>
      <c r="H7" s="789"/>
      <c r="I7" s="650"/>
      <c r="J7" s="789"/>
      <c r="K7" s="650"/>
      <c r="L7" s="789"/>
      <c r="M7" s="666"/>
      <c r="N7" s="789"/>
      <c r="O7" s="650"/>
      <c r="P7" s="789"/>
      <c r="Q7" s="650"/>
      <c r="R7" s="789"/>
      <c r="S7" s="689"/>
    </row>
    <row r="8" spans="1:19" ht="14.4" customHeight="1" x14ac:dyDescent="0.3">
      <c r="A8" s="676" t="s">
        <v>6405</v>
      </c>
      <c r="B8" s="789">
        <v>23050</v>
      </c>
      <c r="C8" s="650">
        <v>1</v>
      </c>
      <c r="D8" s="789">
        <v>19175</v>
      </c>
      <c r="E8" s="650">
        <v>0.83188720173535791</v>
      </c>
      <c r="F8" s="789">
        <v>33981</v>
      </c>
      <c r="G8" s="666">
        <v>1.4742299349240782</v>
      </c>
      <c r="H8" s="789"/>
      <c r="I8" s="650"/>
      <c r="J8" s="789"/>
      <c r="K8" s="650"/>
      <c r="L8" s="789"/>
      <c r="M8" s="666"/>
      <c r="N8" s="789"/>
      <c r="O8" s="650"/>
      <c r="P8" s="789"/>
      <c r="Q8" s="650"/>
      <c r="R8" s="789"/>
      <c r="S8" s="689"/>
    </row>
    <row r="9" spans="1:19" ht="14.4" customHeight="1" x14ac:dyDescent="0.3">
      <c r="A9" s="676" t="s">
        <v>3355</v>
      </c>
      <c r="B9" s="789">
        <v>36490709</v>
      </c>
      <c r="C9" s="650">
        <v>1</v>
      </c>
      <c r="D9" s="789">
        <v>36044552</v>
      </c>
      <c r="E9" s="650">
        <v>0.98777340829414961</v>
      </c>
      <c r="F9" s="789">
        <v>37344246</v>
      </c>
      <c r="G9" s="666">
        <v>1.02339052935365</v>
      </c>
      <c r="H9" s="789">
        <v>11125434.519999998</v>
      </c>
      <c r="I9" s="650">
        <v>1</v>
      </c>
      <c r="J9" s="789">
        <v>8251851.8500000043</v>
      </c>
      <c r="K9" s="650">
        <v>0.74171052242191493</v>
      </c>
      <c r="L9" s="789">
        <v>11640844.490000004</v>
      </c>
      <c r="M9" s="666">
        <v>1.0463271766215929</v>
      </c>
      <c r="N9" s="789"/>
      <c r="O9" s="650"/>
      <c r="P9" s="789"/>
      <c r="Q9" s="650"/>
      <c r="R9" s="789"/>
      <c r="S9" s="689"/>
    </row>
    <row r="10" spans="1:19" ht="14.4" customHeight="1" x14ac:dyDescent="0.3">
      <c r="A10" s="676" t="s">
        <v>6406</v>
      </c>
      <c r="B10" s="789">
        <v>2441</v>
      </c>
      <c r="C10" s="650">
        <v>1</v>
      </c>
      <c r="D10" s="789">
        <v>34</v>
      </c>
      <c r="E10" s="650">
        <v>1.3928717738631708E-2</v>
      </c>
      <c r="F10" s="789"/>
      <c r="G10" s="666"/>
      <c r="H10" s="789"/>
      <c r="I10" s="650"/>
      <c r="J10" s="789"/>
      <c r="K10" s="650"/>
      <c r="L10" s="789"/>
      <c r="M10" s="666"/>
      <c r="N10" s="789"/>
      <c r="O10" s="650"/>
      <c r="P10" s="789"/>
      <c r="Q10" s="650"/>
      <c r="R10" s="789"/>
      <c r="S10" s="689"/>
    </row>
    <row r="11" spans="1:19" ht="14.4" customHeight="1" x14ac:dyDescent="0.3">
      <c r="A11" s="676" t="s">
        <v>6407</v>
      </c>
      <c r="B11" s="789">
        <v>3418</v>
      </c>
      <c r="C11" s="650">
        <v>1</v>
      </c>
      <c r="D11" s="789">
        <v>1276</v>
      </c>
      <c r="E11" s="650">
        <v>0.37331772966647164</v>
      </c>
      <c r="F11" s="789">
        <v>702</v>
      </c>
      <c r="G11" s="666">
        <v>0.20538326506729082</v>
      </c>
      <c r="H11" s="789"/>
      <c r="I11" s="650"/>
      <c r="J11" s="789"/>
      <c r="K11" s="650"/>
      <c r="L11" s="789"/>
      <c r="M11" s="666"/>
      <c r="N11" s="789"/>
      <c r="O11" s="650"/>
      <c r="P11" s="789"/>
      <c r="Q11" s="650"/>
      <c r="R11" s="789"/>
      <c r="S11" s="689"/>
    </row>
    <row r="12" spans="1:19" ht="14.4" customHeight="1" x14ac:dyDescent="0.3">
      <c r="A12" s="676" t="s">
        <v>6408</v>
      </c>
      <c r="B12" s="789">
        <v>115932</v>
      </c>
      <c r="C12" s="650">
        <v>1</v>
      </c>
      <c r="D12" s="789">
        <v>63697</v>
      </c>
      <c r="E12" s="650">
        <v>0.54943415105406612</v>
      </c>
      <c r="F12" s="789">
        <v>79920</v>
      </c>
      <c r="G12" s="666">
        <v>0.6893696304730359</v>
      </c>
      <c r="H12" s="789"/>
      <c r="I12" s="650"/>
      <c r="J12" s="789"/>
      <c r="K12" s="650"/>
      <c r="L12" s="789"/>
      <c r="M12" s="666"/>
      <c r="N12" s="789"/>
      <c r="O12" s="650"/>
      <c r="P12" s="789"/>
      <c r="Q12" s="650"/>
      <c r="R12" s="789"/>
      <c r="S12" s="689"/>
    </row>
    <row r="13" spans="1:19" ht="14.4" customHeight="1" x14ac:dyDescent="0.3">
      <c r="A13" s="676" t="s">
        <v>6409</v>
      </c>
      <c r="B13" s="789">
        <v>6074</v>
      </c>
      <c r="C13" s="650">
        <v>1</v>
      </c>
      <c r="D13" s="789">
        <v>4790</v>
      </c>
      <c r="E13" s="650">
        <v>0.78860717813631875</v>
      </c>
      <c r="F13" s="789">
        <v>4818</v>
      </c>
      <c r="G13" s="666">
        <v>0.79321699045110305</v>
      </c>
      <c r="H13" s="789"/>
      <c r="I13" s="650"/>
      <c r="J13" s="789"/>
      <c r="K13" s="650"/>
      <c r="L13" s="789"/>
      <c r="M13" s="666"/>
      <c r="N13" s="789"/>
      <c r="O13" s="650"/>
      <c r="P13" s="789"/>
      <c r="Q13" s="650"/>
      <c r="R13" s="789"/>
      <c r="S13" s="689"/>
    </row>
    <row r="14" spans="1:19" ht="14.4" customHeight="1" x14ac:dyDescent="0.3">
      <c r="A14" s="676" t="s">
        <v>6410</v>
      </c>
      <c r="B14" s="789">
        <v>11460</v>
      </c>
      <c r="C14" s="650">
        <v>1</v>
      </c>
      <c r="D14" s="789">
        <v>6762</v>
      </c>
      <c r="E14" s="650">
        <v>0.59005235602094241</v>
      </c>
      <c r="F14" s="789">
        <v>8404</v>
      </c>
      <c r="G14" s="666">
        <v>0.73333333333333328</v>
      </c>
      <c r="H14" s="789"/>
      <c r="I14" s="650"/>
      <c r="J14" s="789"/>
      <c r="K14" s="650"/>
      <c r="L14" s="789"/>
      <c r="M14" s="666"/>
      <c r="N14" s="789"/>
      <c r="O14" s="650"/>
      <c r="P14" s="789"/>
      <c r="Q14" s="650"/>
      <c r="R14" s="789"/>
      <c r="S14" s="689"/>
    </row>
    <row r="15" spans="1:19" ht="14.4" customHeight="1" x14ac:dyDescent="0.3">
      <c r="A15" s="676" t="s">
        <v>6411</v>
      </c>
      <c r="B15" s="789">
        <v>202605</v>
      </c>
      <c r="C15" s="650">
        <v>1</v>
      </c>
      <c r="D15" s="789">
        <v>137084</v>
      </c>
      <c r="E15" s="650">
        <v>0.67660719133288916</v>
      </c>
      <c r="F15" s="789">
        <v>151165</v>
      </c>
      <c r="G15" s="666">
        <v>0.7461069568865526</v>
      </c>
      <c r="H15" s="789"/>
      <c r="I15" s="650"/>
      <c r="J15" s="789">
        <v>8730.2999999999993</v>
      </c>
      <c r="K15" s="650"/>
      <c r="L15" s="789"/>
      <c r="M15" s="666"/>
      <c r="N15" s="789"/>
      <c r="O15" s="650"/>
      <c r="P15" s="789"/>
      <c r="Q15" s="650"/>
      <c r="R15" s="789"/>
      <c r="S15" s="689"/>
    </row>
    <row r="16" spans="1:19" ht="14.4" customHeight="1" x14ac:dyDescent="0.3">
      <c r="A16" s="676" t="s">
        <v>6412</v>
      </c>
      <c r="B16" s="789">
        <v>283</v>
      </c>
      <c r="C16" s="650">
        <v>1</v>
      </c>
      <c r="D16" s="789">
        <v>928</v>
      </c>
      <c r="E16" s="650">
        <v>3.2791519434628977</v>
      </c>
      <c r="F16" s="789">
        <v>752</v>
      </c>
      <c r="G16" s="666">
        <v>2.6572438162544167</v>
      </c>
      <c r="H16" s="789"/>
      <c r="I16" s="650"/>
      <c r="J16" s="789"/>
      <c r="K16" s="650"/>
      <c r="L16" s="789"/>
      <c r="M16" s="666"/>
      <c r="N16" s="789"/>
      <c r="O16" s="650"/>
      <c r="P16" s="789"/>
      <c r="Q16" s="650"/>
      <c r="R16" s="789"/>
      <c r="S16" s="689"/>
    </row>
    <row r="17" spans="1:19" ht="14.4" customHeight="1" x14ac:dyDescent="0.3">
      <c r="A17" s="676" t="s">
        <v>6413</v>
      </c>
      <c r="B17" s="789">
        <v>3478</v>
      </c>
      <c r="C17" s="650">
        <v>1</v>
      </c>
      <c r="D17" s="789">
        <v>2190</v>
      </c>
      <c r="E17" s="650">
        <v>0.62967222541690626</v>
      </c>
      <c r="F17" s="789">
        <v>4515</v>
      </c>
      <c r="G17" s="666">
        <v>1.2981598619896493</v>
      </c>
      <c r="H17" s="789"/>
      <c r="I17" s="650"/>
      <c r="J17" s="789"/>
      <c r="K17" s="650"/>
      <c r="L17" s="789"/>
      <c r="M17" s="666"/>
      <c r="N17" s="789"/>
      <c r="O17" s="650"/>
      <c r="P17" s="789"/>
      <c r="Q17" s="650"/>
      <c r="R17" s="789"/>
      <c r="S17" s="689"/>
    </row>
    <row r="18" spans="1:19" ht="14.4" customHeight="1" x14ac:dyDescent="0.3">
      <c r="A18" s="676" t="s">
        <v>6414</v>
      </c>
      <c r="B18" s="789">
        <v>3182</v>
      </c>
      <c r="C18" s="650">
        <v>1</v>
      </c>
      <c r="D18" s="789">
        <v>232</v>
      </c>
      <c r="E18" s="650">
        <v>7.2910119421747327E-2</v>
      </c>
      <c r="F18" s="789">
        <v>184</v>
      </c>
      <c r="G18" s="666">
        <v>5.7825267127592707E-2</v>
      </c>
      <c r="H18" s="789">
        <v>162.80000000000001</v>
      </c>
      <c r="I18" s="650">
        <v>1</v>
      </c>
      <c r="J18" s="789"/>
      <c r="K18" s="650"/>
      <c r="L18" s="789"/>
      <c r="M18" s="666"/>
      <c r="N18" s="789"/>
      <c r="O18" s="650"/>
      <c r="P18" s="789"/>
      <c r="Q18" s="650"/>
      <c r="R18" s="789"/>
      <c r="S18" s="689"/>
    </row>
    <row r="19" spans="1:19" ht="14.4" customHeight="1" x14ac:dyDescent="0.3">
      <c r="A19" s="676" t="s">
        <v>6415</v>
      </c>
      <c r="B19" s="789">
        <v>609</v>
      </c>
      <c r="C19" s="650">
        <v>1</v>
      </c>
      <c r="D19" s="789">
        <v>34</v>
      </c>
      <c r="E19" s="650">
        <v>5.5829228243021348E-2</v>
      </c>
      <c r="F19" s="789"/>
      <c r="G19" s="666"/>
      <c r="H19" s="789"/>
      <c r="I19" s="650"/>
      <c r="J19" s="789"/>
      <c r="K19" s="650"/>
      <c r="L19" s="789"/>
      <c r="M19" s="666"/>
      <c r="N19" s="789"/>
      <c r="O19" s="650"/>
      <c r="P19" s="789"/>
      <c r="Q19" s="650"/>
      <c r="R19" s="789"/>
      <c r="S19" s="689"/>
    </row>
    <row r="20" spans="1:19" ht="14.4" customHeight="1" x14ac:dyDescent="0.3">
      <c r="A20" s="676" t="s">
        <v>6416</v>
      </c>
      <c r="B20" s="789">
        <v>17086</v>
      </c>
      <c r="C20" s="650">
        <v>1</v>
      </c>
      <c r="D20" s="789">
        <v>16285</v>
      </c>
      <c r="E20" s="650">
        <v>0.95311951305162124</v>
      </c>
      <c r="F20" s="789">
        <v>14181</v>
      </c>
      <c r="G20" s="666">
        <v>0.82997775956923803</v>
      </c>
      <c r="H20" s="789"/>
      <c r="I20" s="650"/>
      <c r="J20" s="789"/>
      <c r="K20" s="650"/>
      <c r="L20" s="789"/>
      <c r="M20" s="666"/>
      <c r="N20" s="789"/>
      <c r="O20" s="650"/>
      <c r="P20" s="789"/>
      <c r="Q20" s="650"/>
      <c r="R20" s="789"/>
      <c r="S20" s="689"/>
    </row>
    <row r="21" spans="1:19" ht="14.4" customHeight="1" x14ac:dyDescent="0.3">
      <c r="A21" s="676" t="s">
        <v>6417</v>
      </c>
      <c r="B21" s="789">
        <v>18010</v>
      </c>
      <c r="C21" s="650">
        <v>1</v>
      </c>
      <c r="D21" s="789">
        <v>11661</v>
      </c>
      <c r="E21" s="650">
        <v>0.64747362576346479</v>
      </c>
      <c r="F21" s="789">
        <v>10681</v>
      </c>
      <c r="G21" s="666">
        <v>0.59305941143808993</v>
      </c>
      <c r="H21" s="789">
        <v>11012.34</v>
      </c>
      <c r="I21" s="650">
        <v>1</v>
      </c>
      <c r="J21" s="789"/>
      <c r="K21" s="650"/>
      <c r="L21" s="789">
        <v>3714.22</v>
      </c>
      <c r="M21" s="666">
        <v>0.33727799904470801</v>
      </c>
      <c r="N21" s="789"/>
      <c r="O21" s="650"/>
      <c r="P21" s="789"/>
      <c r="Q21" s="650"/>
      <c r="R21" s="789"/>
      <c r="S21" s="689"/>
    </row>
    <row r="22" spans="1:19" ht="14.4" customHeight="1" x14ac:dyDescent="0.3">
      <c r="A22" s="676" t="s">
        <v>6418</v>
      </c>
      <c r="B22" s="789">
        <v>1140</v>
      </c>
      <c r="C22" s="650">
        <v>1</v>
      </c>
      <c r="D22" s="789">
        <v>730</v>
      </c>
      <c r="E22" s="650">
        <v>0.64035087719298245</v>
      </c>
      <c r="F22" s="789">
        <v>702</v>
      </c>
      <c r="G22" s="666">
        <v>0.61578947368421055</v>
      </c>
      <c r="H22" s="789"/>
      <c r="I22" s="650"/>
      <c r="J22" s="789"/>
      <c r="K22" s="650"/>
      <c r="L22" s="789"/>
      <c r="M22" s="666"/>
      <c r="N22" s="789"/>
      <c r="O22" s="650"/>
      <c r="P22" s="789"/>
      <c r="Q22" s="650"/>
      <c r="R22" s="789"/>
      <c r="S22" s="689"/>
    </row>
    <row r="23" spans="1:19" ht="14.4" customHeight="1" x14ac:dyDescent="0.3">
      <c r="A23" s="676" t="s">
        <v>6419</v>
      </c>
      <c r="B23" s="789">
        <v>34</v>
      </c>
      <c r="C23" s="650">
        <v>1</v>
      </c>
      <c r="D23" s="789"/>
      <c r="E23" s="650"/>
      <c r="F23" s="789"/>
      <c r="G23" s="666"/>
      <c r="H23" s="789"/>
      <c r="I23" s="650"/>
      <c r="J23" s="789"/>
      <c r="K23" s="650"/>
      <c r="L23" s="789"/>
      <c r="M23" s="666"/>
      <c r="N23" s="789"/>
      <c r="O23" s="650"/>
      <c r="P23" s="789"/>
      <c r="Q23" s="650"/>
      <c r="R23" s="789"/>
      <c r="S23" s="689"/>
    </row>
    <row r="24" spans="1:19" ht="14.4" customHeight="1" x14ac:dyDescent="0.3">
      <c r="A24" s="676" t="s">
        <v>6420</v>
      </c>
      <c r="B24" s="789">
        <v>1351</v>
      </c>
      <c r="C24" s="650">
        <v>1</v>
      </c>
      <c r="D24" s="789">
        <v>1421</v>
      </c>
      <c r="E24" s="650">
        <v>1.0518134715025906</v>
      </c>
      <c r="F24" s="789">
        <v>2654</v>
      </c>
      <c r="G24" s="666">
        <v>1.9644707623982236</v>
      </c>
      <c r="H24" s="789"/>
      <c r="I24" s="650"/>
      <c r="J24" s="789"/>
      <c r="K24" s="650"/>
      <c r="L24" s="789"/>
      <c r="M24" s="666"/>
      <c r="N24" s="789"/>
      <c r="O24" s="650"/>
      <c r="P24" s="789"/>
      <c r="Q24" s="650"/>
      <c r="R24" s="789"/>
      <c r="S24" s="689"/>
    </row>
    <row r="25" spans="1:19" ht="14.4" customHeight="1" x14ac:dyDescent="0.3">
      <c r="A25" s="676" t="s">
        <v>6421</v>
      </c>
      <c r="B25" s="789">
        <v>10756</v>
      </c>
      <c r="C25" s="650">
        <v>1</v>
      </c>
      <c r="D25" s="789">
        <v>7229</v>
      </c>
      <c r="E25" s="650">
        <v>0.67208999628114541</v>
      </c>
      <c r="F25" s="789">
        <v>9364</v>
      </c>
      <c r="G25" s="666">
        <v>0.87058386017106726</v>
      </c>
      <c r="H25" s="789"/>
      <c r="I25" s="650"/>
      <c r="J25" s="789"/>
      <c r="K25" s="650"/>
      <c r="L25" s="789"/>
      <c r="M25" s="666"/>
      <c r="N25" s="789"/>
      <c r="O25" s="650"/>
      <c r="P25" s="789"/>
      <c r="Q25" s="650"/>
      <c r="R25" s="789"/>
      <c r="S25" s="689"/>
    </row>
    <row r="26" spans="1:19" ht="14.4" customHeight="1" x14ac:dyDescent="0.3">
      <c r="A26" s="676" t="s">
        <v>6422</v>
      </c>
      <c r="B26" s="789">
        <v>4774</v>
      </c>
      <c r="C26" s="650">
        <v>1</v>
      </c>
      <c r="D26" s="789">
        <v>4841</v>
      </c>
      <c r="E26" s="650">
        <v>1.0140343527440301</v>
      </c>
      <c r="F26" s="789">
        <v>15214</v>
      </c>
      <c r="G26" s="666">
        <v>3.1868454126518642</v>
      </c>
      <c r="H26" s="789"/>
      <c r="I26" s="650"/>
      <c r="J26" s="789"/>
      <c r="K26" s="650"/>
      <c r="L26" s="789">
        <v>3714.22</v>
      </c>
      <c r="M26" s="666"/>
      <c r="N26" s="789"/>
      <c r="O26" s="650"/>
      <c r="P26" s="789"/>
      <c r="Q26" s="650"/>
      <c r="R26" s="789"/>
      <c r="S26" s="689"/>
    </row>
    <row r="27" spans="1:19" ht="14.4" customHeight="1" x14ac:dyDescent="0.3">
      <c r="A27" s="676" t="s">
        <v>6423</v>
      </c>
      <c r="B27" s="789">
        <v>747</v>
      </c>
      <c r="C27" s="650">
        <v>1</v>
      </c>
      <c r="D27" s="789"/>
      <c r="E27" s="650"/>
      <c r="F27" s="789">
        <v>584</v>
      </c>
      <c r="G27" s="666">
        <v>0.78179384203480584</v>
      </c>
      <c r="H27" s="789"/>
      <c r="I27" s="650"/>
      <c r="J27" s="789"/>
      <c r="K27" s="650"/>
      <c r="L27" s="789"/>
      <c r="M27" s="666"/>
      <c r="N27" s="789"/>
      <c r="O27" s="650"/>
      <c r="P27" s="789"/>
      <c r="Q27" s="650"/>
      <c r="R27" s="789"/>
      <c r="S27" s="689"/>
    </row>
    <row r="28" spans="1:19" ht="14.4" customHeight="1" x14ac:dyDescent="0.3">
      <c r="A28" s="676" t="s">
        <v>6424</v>
      </c>
      <c r="B28" s="789">
        <v>14477</v>
      </c>
      <c r="C28" s="650">
        <v>1</v>
      </c>
      <c r="D28" s="789">
        <v>6243</v>
      </c>
      <c r="E28" s="650">
        <v>0.43123575326379776</v>
      </c>
      <c r="F28" s="789">
        <v>5842</v>
      </c>
      <c r="G28" s="666">
        <v>0.40353664433238928</v>
      </c>
      <c r="H28" s="789">
        <v>1357</v>
      </c>
      <c r="I28" s="650">
        <v>1</v>
      </c>
      <c r="J28" s="789">
        <v>6199.32</v>
      </c>
      <c r="K28" s="650">
        <v>4.5684008843036104</v>
      </c>
      <c r="L28" s="789"/>
      <c r="M28" s="666"/>
      <c r="N28" s="789"/>
      <c r="O28" s="650"/>
      <c r="P28" s="789"/>
      <c r="Q28" s="650"/>
      <c r="R28" s="789"/>
      <c r="S28" s="689"/>
    </row>
    <row r="29" spans="1:19" ht="14.4" customHeight="1" x14ac:dyDescent="0.3">
      <c r="A29" s="676" t="s">
        <v>6425</v>
      </c>
      <c r="B29" s="789">
        <v>1245</v>
      </c>
      <c r="C29" s="650">
        <v>1</v>
      </c>
      <c r="D29" s="789">
        <v>928</v>
      </c>
      <c r="E29" s="650">
        <v>0.74538152610441766</v>
      </c>
      <c r="F29" s="789">
        <v>2806</v>
      </c>
      <c r="G29" s="666">
        <v>2.2538152610441768</v>
      </c>
      <c r="H29" s="789"/>
      <c r="I29" s="650"/>
      <c r="J29" s="789"/>
      <c r="K29" s="650"/>
      <c r="L29" s="789"/>
      <c r="M29" s="666"/>
      <c r="N29" s="789"/>
      <c r="O29" s="650"/>
      <c r="P29" s="789"/>
      <c r="Q29" s="650"/>
      <c r="R29" s="789"/>
      <c r="S29" s="689"/>
    </row>
    <row r="30" spans="1:19" ht="14.4" customHeight="1" x14ac:dyDescent="0.3">
      <c r="A30" s="676" t="s">
        <v>6426</v>
      </c>
      <c r="B30" s="789">
        <v>3725</v>
      </c>
      <c r="C30" s="650">
        <v>1</v>
      </c>
      <c r="D30" s="789">
        <v>3014</v>
      </c>
      <c r="E30" s="650">
        <v>0.80912751677852346</v>
      </c>
      <c r="F30" s="789">
        <v>7604</v>
      </c>
      <c r="G30" s="666">
        <v>2.0413422818791944</v>
      </c>
      <c r="H30" s="789"/>
      <c r="I30" s="650"/>
      <c r="J30" s="789"/>
      <c r="K30" s="650"/>
      <c r="L30" s="789">
        <v>15.79</v>
      </c>
      <c r="M30" s="666"/>
      <c r="N30" s="789"/>
      <c r="O30" s="650"/>
      <c r="P30" s="789"/>
      <c r="Q30" s="650"/>
      <c r="R30" s="789"/>
      <c r="S30" s="689"/>
    </row>
    <row r="31" spans="1:19" ht="14.4" customHeight="1" x14ac:dyDescent="0.3">
      <c r="A31" s="676" t="s">
        <v>6427</v>
      </c>
      <c r="B31" s="789">
        <v>1494</v>
      </c>
      <c r="C31" s="650">
        <v>1</v>
      </c>
      <c r="D31" s="789">
        <v>1392</v>
      </c>
      <c r="E31" s="650">
        <v>0.93172690763052213</v>
      </c>
      <c r="F31" s="789">
        <v>4153</v>
      </c>
      <c r="G31" s="666">
        <v>2.7797858099062918</v>
      </c>
      <c r="H31" s="789"/>
      <c r="I31" s="650"/>
      <c r="J31" s="789"/>
      <c r="K31" s="650"/>
      <c r="L31" s="789"/>
      <c r="M31" s="666"/>
      <c r="N31" s="789"/>
      <c r="O31" s="650"/>
      <c r="P31" s="789"/>
      <c r="Q31" s="650"/>
      <c r="R31" s="789"/>
      <c r="S31" s="689"/>
    </row>
    <row r="32" spans="1:19" ht="14.4" customHeight="1" thickBot="1" x14ac:dyDescent="0.35">
      <c r="A32" s="777" t="s">
        <v>6428</v>
      </c>
      <c r="B32" s="776">
        <v>212889</v>
      </c>
      <c r="C32" s="656">
        <v>1</v>
      </c>
      <c r="D32" s="776">
        <v>206856</v>
      </c>
      <c r="E32" s="656">
        <v>0.97166128827698939</v>
      </c>
      <c r="F32" s="776">
        <v>216230</v>
      </c>
      <c r="G32" s="667">
        <v>1.0156936243770227</v>
      </c>
      <c r="H32" s="776">
        <v>3583.9</v>
      </c>
      <c r="I32" s="656">
        <v>1</v>
      </c>
      <c r="J32" s="776"/>
      <c r="K32" s="656"/>
      <c r="L32" s="776"/>
      <c r="M32" s="667"/>
      <c r="N32" s="776"/>
      <c r="O32" s="656"/>
      <c r="P32" s="776"/>
      <c r="Q32" s="656"/>
      <c r="R32" s="776"/>
      <c r="S32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7493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51539.12</v>
      </c>
      <c r="G3" s="212">
        <f t="shared" si="0"/>
        <v>48322524.56000001</v>
      </c>
      <c r="H3" s="212"/>
      <c r="I3" s="212"/>
      <c r="J3" s="212">
        <f t="shared" si="0"/>
        <v>44822.65</v>
      </c>
      <c r="K3" s="212">
        <f t="shared" si="0"/>
        <v>44826191.469999999</v>
      </c>
      <c r="L3" s="212"/>
      <c r="M3" s="212"/>
      <c r="N3" s="212">
        <f t="shared" si="0"/>
        <v>37802.15</v>
      </c>
      <c r="O3" s="212">
        <f t="shared" si="0"/>
        <v>49598629.720000014</v>
      </c>
      <c r="P3" s="79">
        <f>IF(G3=0,0,O3/G3)</f>
        <v>1.0264080813579084</v>
      </c>
      <c r="Q3" s="213">
        <f>IF(N3=0,0,O3/N3)</f>
        <v>1312.0584337134267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6429</v>
      </c>
      <c r="B6" s="723" t="s">
        <v>6234</v>
      </c>
      <c r="C6" s="723" t="s">
        <v>6270</v>
      </c>
      <c r="D6" s="723" t="s">
        <v>6277</v>
      </c>
      <c r="E6" s="723" t="s">
        <v>6278</v>
      </c>
      <c r="F6" s="229">
        <v>1</v>
      </c>
      <c r="G6" s="229">
        <v>34</v>
      </c>
      <c r="H6" s="229">
        <v>1</v>
      </c>
      <c r="I6" s="229">
        <v>34</v>
      </c>
      <c r="J6" s="229">
        <v>3</v>
      </c>
      <c r="K6" s="229">
        <v>102</v>
      </c>
      <c r="L6" s="229">
        <v>3</v>
      </c>
      <c r="M6" s="229">
        <v>34</v>
      </c>
      <c r="N6" s="229">
        <v>9</v>
      </c>
      <c r="O6" s="229">
        <v>310</v>
      </c>
      <c r="P6" s="728">
        <v>9.117647058823529</v>
      </c>
      <c r="Q6" s="736">
        <v>34.444444444444443</v>
      </c>
    </row>
    <row r="7" spans="1:17" ht="14.4" customHeight="1" x14ac:dyDescent="0.3">
      <c r="A7" s="649" t="s">
        <v>6429</v>
      </c>
      <c r="B7" s="650" t="s">
        <v>6234</v>
      </c>
      <c r="C7" s="650" t="s">
        <v>6270</v>
      </c>
      <c r="D7" s="650" t="s">
        <v>6308</v>
      </c>
      <c r="E7" s="650" t="s">
        <v>6309</v>
      </c>
      <c r="F7" s="653">
        <v>15</v>
      </c>
      <c r="G7" s="653">
        <v>3735</v>
      </c>
      <c r="H7" s="653">
        <v>1</v>
      </c>
      <c r="I7" s="653">
        <v>249</v>
      </c>
      <c r="J7" s="653">
        <v>9</v>
      </c>
      <c r="K7" s="653">
        <v>2088</v>
      </c>
      <c r="L7" s="653">
        <v>0.5590361445783133</v>
      </c>
      <c r="M7" s="653">
        <v>232</v>
      </c>
      <c r="N7" s="653">
        <v>10</v>
      </c>
      <c r="O7" s="653">
        <v>2334</v>
      </c>
      <c r="P7" s="666">
        <v>0.62489959839357434</v>
      </c>
      <c r="Q7" s="654">
        <v>233.4</v>
      </c>
    </row>
    <row r="8" spans="1:17" ht="14.4" customHeight="1" x14ac:dyDescent="0.3">
      <c r="A8" s="649" t="s">
        <v>6429</v>
      </c>
      <c r="B8" s="650" t="s">
        <v>6234</v>
      </c>
      <c r="C8" s="650" t="s">
        <v>6270</v>
      </c>
      <c r="D8" s="650" t="s">
        <v>6310</v>
      </c>
      <c r="E8" s="650" t="s">
        <v>6311</v>
      </c>
      <c r="F8" s="653">
        <v>6</v>
      </c>
      <c r="G8" s="653">
        <v>750</v>
      </c>
      <c r="H8" s="653">
        <v>1</v>
      </c>
      <c r="I8" s="653">
        <v>125</v>
      </c>
      <c r="J8" s="653">
        <v>2</v>
      </c>
      <c r="K8" s="653">
        <v>232</v>
      </c>
      <c r="L8" s="653">
        <v>0.30933333333333335</v>
      </c>
      <c r="M8" s="653">
        <v>116</v>
      </c>
      <c r="N8" s="653">
        <v>3</v>
      </c>
      <c r="O8" s="653">
        <v>348</v>
      </c>
      <c r="P8" s="666">
        <v>0.46400000000000002</v>
      </c>
      <c r="Q8" s="654">
        <v>116</v>
      </c>
    </row>
    <row r="9" spans="1:17" ht="14.4" customHeight="1" x14ac:dyDescent="0.3">
      <c r="A9" s="649" t="s">
        <v>6429</v>
      </c>
      <c r="B9" s="650" t="s">
        <v>6234</v>
      </c>
      <c r="C9" s="650" t="s">
        <v>6270</v>
      </c>
      <c r="D9" s="650" t="s">
        <v>6328</v>
      </c>
      <c r="E9" s="650" t="s">
        <v>6329</v>
      </c>
      <c r="F9" s="653"/>
      <c r="G9" s="653"/>
      <c r="H9" s="653"/>
      <c r="I9" s="653"/>
      <c r="J9" s="653"/>
      <c r="K9" s="653"/>
      <c r="L9" s="653"/>
      <c r="M9" s="653"/>
      <c r="N9" s="653">
        <v>1</v>
      </c>
      <c r="O9" s="653">
        <v>664</v>
      </c>
      <c r="P9" s="666"/>
      <c r="Q9" s="654">
        <v>664</v>
      </c>
    </row>
    <row r="10" spans="1:17" ht="14.4" customHeight="1" x14ac:dyDescent="0.3">
      <c r="A10" s="649" t="s">
        <v>6429</v>
      </c>
      <c r="B10" s="650" t="s">
        <v>6234</v>
      </c>
      <c r="C10" s="650" t="s">
        <v>6270</v>
      </c>
      <c r="D10" s="650" t="s">
        <v>6334</v>
      </c>
      <c r="E10" s="650" t="s">
        <v>6335</v>
      </c>
      <c r="F10" s="653">
        <v>1</v>
      </c>
      <c r="G10" s="653">
        <v>0</v>
      </c>
      <c r="H10" s="653"/>
      <c r="I10" s="653">
        <v>0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6429</v>
      </c>
      <c r="B11" s="650" t="s">
        <v>6234</v>
      </c>
      <c r="C11" s="650" t="s">
        <v>6270</v>
      </c>
      <c r="D11" s="650" t="s">
        <v>6342</v>
      </c>
      <c r="E11" s="650" t="s">
        <v>6343</v>
      </c>
      <c r="F11" s="653"/>
      <c r="G11" s="653"/>
      <c r="H11" s="653"/>
      <c r="I11" s="653"/>
      <c r="J11" s="653"/>
      <c r="K11" s="653"/>
      <c r="L11" s="653"/>
      <c r="M11" s="653"/>
      <c r="N11" s="653">
        <v>2</v>
      </c>
      <c r="O11" s="653">
        <v>163</v>
      </c>
      <c r="P11" s="666"/>
      <c r="Q11" s="654">
        <v>81.5</v>
      </c>
    </row>
    <row r="12" spans="1:17" ht="14.4" customHeight="1" x14ac:dyDescent="0.3">
      <c r="A12" s="649" t="s">
        <v>6429</v>
      </c>
      <c r="B12" s="650" t="s">
        <v>6234</v>
      </c>
      <c r="C12" s="650" t="s">
        <v>6270</v>
      </c>
      <c r="D12" s="650" t="s">
        <v>6368</v>
      </c>
      <c r="E12" s="650" t="s">
        <v>6369</v>
      </c>
      <c r="F12" s="653"/>
      <c r="G12" s="653"/>
      <c r="H12" s="653"/>
      <c r="I12" s="653"/>
      <c r="J12" s="653"/>
      <c r="K12" s="653"/>
      <c r="L12" s="653"/>
      <c r="M12" s="653"/>
      <c r="N12" s="653">
        <v>1</v>
      </c>
      <c r="O12" s="653">
        <v>348</v>
      </c>
      <c r="P12" s="666"/>
      <c r="Q12" s="654">
        <v>348</v>
      </c>
    </row>
    <row r="13" spans="1:17" ht="14.4" customHeight="1" x14ac:dyDescent="0.3">
      <c r="A13" s="649" t="s">
        <v>6429</v>
      </c>
      <c r="B13" s="650" t="s">
        <v>6234</v>
      </c>
      <c r="C13" s="650" t="s">
        <v>6270</v>
      </c>
      <c r="D13" s="650" t="s">
        <v>6376</v>
      </c>
      <c r="E13" s="650" t="s">
        <v>6377</v>
      </c>
      <c r="F13" s="653"/>
      <c r="G13" s="653"/>
      <c r="H13" s="653"/>
      <c r="I13" s="653"/>
      <c r="J13" s="653"/>
      <c r="K13" s="653"/>
      <c r="L13" s="653"/>
      <c r="M13" s="653"/>
      <c r="N13" s="653">
        <v>1</v>
      </c>
      <c r="O13" s="653">
        <v>177</v>
      </c>
      <c r="P13" s="666"/>
      <c r="Q13" s="654">
        <v>177</v>
      </c>
    </row>
    <row r="14" spans="1:17" ht="14.4" customHeight="1" x14ac:dyDescent="0.3">
      <c r="A14" s="649" t="s">
        <v>6430</v>
      </c>
      <c r="B14" s="650" t="s">
        <v>6234</v>
      </c>
      <c r="C14" s="650" t="s">
        <v>6270</v>
      </c>
      <c r="D14" s="650" t="s">
        <v>6277</v>
      </c>
      <c r="E14" s="650" t="s">
        <v>6278</v>
      </c>
      <c r="F14" s="653">
        <v>12</v>
      </c>
      <c r="G14" s="653">
        <v>408</v>
      </c>
      <c r="H14" s="653">
        <v>1</v>
      </c>
      <c r="I14" s="653">
        <v>34</v>
      </c>
      <c r="J14" s="653">
        <v>13</v>
      </c>
      <c r="K14" s="653">
        <v>442</v>
      </c>
      <c r="L14" s="653">
        <v>1.0833333333333333</v>
      </c>
      <c r="M14" s="653">
        <v>34</v>
      </c>
      <c r="N14" s="653">
        <v>29</v>
      </c>
      <c r="O14" s="653">
        <v>1003</v>
      </c>
      <c r="P14" s="666">
        <v>2.4583333333333335</v>
      </c>
      <c r="Q14" s="654">
        <v>34.586206896551722</v>
      </c>
    </row>
    <row r="15" spans="1:17" ht="14.4" customHeight="1" x14ac:dyDescent="0.3">
      <c r="A15" s="649" t="s">
        <v>6430</v>
      </c>
      <c r="B15" s="650" t="s">
        <v>6234</v>
      </c>
      <c r="C15" s="650" t="s">
        <v>6270</v>
      </c>
      <c r="D15" s="650" t="s">
        <v>6289</v>
      </c>
      <c r="E15" s="650" t="s">
        <v>6290</v>
      </c>
      <c r="F15" s="653">
        <v>2</v>
      </c>
      <c r="G15" s="653">
        <v>1218</v>
      </c>
      <c r="H15" s="653">
        <v>1</v>
      </c>
      <c r="I15" s="653">
        <v>609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6430</v>
      </c>
      <c r="B16" s="650" t="s">
        <v>6234</v>
      </c>
      <c r="C16" s="650" t="s">
        <v>6270</v>
      </c>
      <c r="D16" s="650" t="s">
        <v>6308</v>
      </c>
      <c r="E16" s="650" t="s">
        <v>6309</v>
      </c>
      <c r="F16" s="653">
        <v>73</v>
      </c>
      <c r="G16" s="653">
        <v>18177</v>
      </c>
      <c r="H16" s="653">
        <v>1</v>
      </c>
      <c r="I16" s="653">
        <v>249</v>
      </c>
      <c r="J16" s="653">
        <v>49</v>
      </c>
      <c r="K16" s="653">
        <v>11368</v>
      </c>
      <c r="L16" s="653">
        <v>0.62540573251911757</v>
      </c>
      <c r="M16" s="653">
        <v>232</v>
      </c>
      <c r="N16" s="653">
        <v>86</v>
      </c>
      <c r="O16" s="653">
        <v>20080</v>
      </c>
      <c r="P16" s="666">
        <v>1.1046927435770479</v>
      </c>
      <c r="Q16" s="654">
        <v>233.48837209302326</v>
      </c>
    </row>
    <row r="17" spans="1:17" ht="14.4" customHeight="1" x14ac:dyDescent="0.3">
      <c r="A17" s="649" t="s">
        <v>6430</v>
      </c>
      <c r="B17" s="650" t="s">
        <v>6234</v>
      </c>
      <c r="C17" s="650" t="s">
        <v>6270</v>
      </c>
      <c r="D17" s="650" t="s">
        <v>6310</v>
      </c>
      <c r="E17" s="650" t="s">
        <v>6311</v>
      </c>
      <c r="F17" s="653">
        <v>44</v>
      </c>
      <c r="G17" s="653">
        <v>5500</v>
      </c>
      <c r="H17" s="653">
        <v>1</v>
      </c>
      <c r="I17" s="653">
        <v>125</v>
      </c>
      <c r="J17" s="653">
        <v>30</v>
      </c>
      <c r="K17" s="653">
        <v>3480</v>
      </c>
      <c r="L17" s="653">
        <v>0.63272727272727269</v>
      </c>
      <c r="M17" s="653">
        <v>116</v>
      </c>
      <c r="N17" s="653">
        <v>25</v>
      </c>
      <c r="O17" s="653">
        <v>2928</v>
      </c>
      <c r="P17" s="666">
        <v>0.53236363636363637</v>
      </c>
      <c r="Q17" s="654">
        <v>117.12</v>
      </c>
    </row>
    <row r="18" spans="1:17" ht="14.4" customHeight="1" x14ac:dyDescent="0.3">
      <c r="A18" s="649" t="s">
        <v>6430</v>
      </c>
      <c r="B18" s="650" t="s">
        <v>6234</v>
      </c>
      <c r="C18" s="650" t="s">
        <v>6270</v>
      </c>
      <c r="D18" s="650" t="s">
        <v>6334</v>
      </c>
      <c r="E18" s="650" t="s">
        <v>6335</v>
      </c>
      <c r="F18" s="653">
        <v>4</v>
      </c>
      <c r="G18" s="653">
        <v>0</v>
      </c>
      <c r="H18" s="653"/>
      <c r="I18" s="653">
        <v>0</v>
      </c>
      <c r="J18" s="653">
        <v>4</v>
      </c>
      <c r="K18" s="653">
        <v>0</v>
      </c>
      <c r="L18" s="653"/>
      <c r="M18" s="653">
        <v>0</v>
      </c>
      <c r="N18" s="653">
        <v>5</v>
      </c>
      <c r="O18" s="653">
        <v>0</v>
      </c>
      <c r="P18" s="666"/>
      <c r="Q18" s="654">
        <v>0</v>
      </c>
    </row>
    <row r="19" spans="1:17" ht="14.4" customHeight="1" x14ac:dyDescent="0.3">
      <c r="A19" s="649" t="s">
        <v>6430</v>
      </c>
      <c r="B19" s="650" t="s">
        <v>6234</v>
      </c>
      <c r="C19" s="650" t="s">
        <v>6270</v>
      </c>
      <c r="D19" s="650" t="s">
        <v>6342</v>
      </c>
      <c r="E19" s="650" t="s">
        <v>6343</v>
      </c>
      <c r="F19" s="653"/>
      <c r="G19" s="653"/>
      <c r="H19" s="653"/>
      <c r="I19" s="653"/>
      <c r="J19" s="653"/>
      <c r="K19" s="653"/>
      <c r="L19" s="653"/>
      <c r="M19" s="653"/>
      <c r="N19" s="653">
        <v>2</v>
      </c>
      <c r="O19" s="653">
        <v>162</v>
      </c>
      <c r="P19" s="666"/>
      <c r="Q19" s="654">
        <v>81</v>
      </c>
    </row>
    <row r="20" spans="1:17" ht="14.4" customHeight="1" x14ac:dyDescent="0.3">
      <c r="A20" s="649" t="s">
        <v>6430</v>
      </c>
      <c r="B20" s="650" t="s">
        <v>6234</v>
      </c>
      <c r="C20" s="650" t="s">
        <v>6270</v>
      </c>
      <c r="D20" s="650" t="s">
        <v>6364</v>
      </c>
      <c r="E20" s="650" t="s">
        <v>6365</v>
      </c>
      <c r="F20" s="653"/>
      <c r="G20" s="653"/>
      <c r="H20" s="653"/>
      <c r="I20" s="653"/>
      <c r="J20" s="653"/>
      <c r="K20" s="653"/>
      <c r="L20" s="653"/>
      <c r="M20" s="653"/>
      <c r="N20" s="653">
        <v>2</v>
      </c>
      <c r="O20" s="653">
        <v>2086</v>
      </c>
      <c r="P20" s="666"/>
      <c r="Q20" s="654">
        <v>1043</v>
      </c>
    </row>
    <row r="21" spans="1:17" ht="14.4" customHeight="1" x14ac:dyDescent="0.3">
      <c r="A21" s="649" t="s">
        <v>6430</v>
      </c>
      <c r="B21" s="650" t="s">
        <v>6234</v>
      </c>
      <c r="C21" s="650" t="s">
        <v>6270</v>
      </c>
      <c r="D21" s="650" t="s">
        <v>6368</v>
      </c>
      <c r="E21" s="650" t="s">
        <v>6369</v>
      </c>
      <c r="F21" s="653"/>
      <c r="G21" s="653"/>
      <c r="H21" s="653"/>
      <c r="I21" s="653"/>
      <c r="J21" s="653">
        <v>1</v>
      </c>
      <c r="K21" s="653">
        <v>344</v>
      </c>
      <c r="L21" s="653"/>
      <c r="M21" s="653">
        <v>344</v>
      </c>
      <c r="N21" s="653">
        <v>3</v>
      </c>
      <c r="O21" s="653">
        <v>1036</v>
      </c>
      <c r="P21" s="666"/>
      <c r="Q21" s="654">
        <v>345.33333333333331</v>
      </c>
    </row>
    <row r="22" spans="1:17" ht="14.4" customHeight="1" x14ac:dyDescent="0.3">
      <c r="A22" s="649" t="s">
        <v>6430</v>
      </c>
      <c r="B22" s="650" t="s">
        <v>6234</v>
      </c>
      <c r="C22" s="650" t="s">
        <v>6270</v>
      </c>
      <c r="D22" s="650" t="s">
        <v>6394</v>
      </c>
      <c r="E22" s="650" t="s">
        <v>6395</v>
      </c>
      <c r="F22" s="653">
        <v>1</v>
      </c>
      <c r="G22" s="653">
        <v>183</v>
      </c>
      <c r="H22" s="653">
        <v>1</v>
      </c>
      <c r="I22" s="653">
        <v>183</v>
      </c>
      <c r="J22" s="653"/>
      <c r="K22" s="653"/>
      <c r="L22" s="653"/>
      <c r="M22" s="653"/>
      <c r="N22" s="653"/>
      <c r="O22" s="653"/>
      <c r="P22" s="666"/>
      <c r="Q22" s="654"/>
    </row>
    <row r="23" spans="1:17" ht="14.4" customHeight="1" x14ac:dyDescent="0.3">
      <c r="A23" s="649" t="s">
        <v>6431</v>
      </c>
      <c r="B23" s="650" t="s">
        <v>6234</v>
      </c>
      <c r="C23" s="650" t="s">
        <v>6270</v>
      </c>
      <c r="D23" s="650" t="s">
        <v>6277</v>
      </c>
      <c r="E23" s="650" t="s">
        <v>6278</v>
      </c>
      <c r="F23" s="653">
        <v>6</v>
      </c>
      <c r="G23" s="653">
        <v>204</v>
      </c>
      <c r="H23" s="653">
        <v>1</v>
      </c>
      <c r="I23" s="653">
        <v>34</v>
      </c>
      <c r="J23" s="653">
        <v>8</v>
      </c>
      <c r="K23" s="653">
        <v>272</v>
      </c>
      <c r="L23" s="653">
        <v>1.3333333333333333</v>
      </c>
      <c r="M23" s="653">
        <v>34</v>
      </c>
      <c r="N23" s="653">
        <v>23</v>
      </c>
      <c r="O23" s="653">
        <v>791</v>
      </c>
      <c r="P23" s="666">
        <v>3.8774509803921569</v>
      </c>
      <c r="Q23" s="654">
        <v>34.391304347826086</v>
      </c>
    </row>
    <row r="24" spans="1:17" ht="14.4" customHeight="1" x14ac:dyDescent="0.3">
      <c r="A24" s="649" t="s">
        <v>6431</v>
      </c>
      <c r="B24" s="650" t="s">
        <v>6234</v>
      </c>
      <c r="C24" s="650" t="s">
        <v>6270</v>
      </c>
      <c r="D24" s="650" t="s">
        <v>6289</v>
      </c>
      <c r="E24" s="650" t="s">
        <v>6290</v>
      </c>
      <c r="F24" s="653">
        <v>1</v>
      </c>
      <c r="G24" s="653">
        <v>609</v>
      </c>
      <c r="H24" s="653">
        <v>1</v>
      </c>
      <c r="I24" s="653">
        <v>609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6431</v>
      </c>
      <c r="B25" s="650" t="s">
        <v>6234</v>
      </c>
      <c r="C25" s="650" t="s">
        <v>6270</v>
      </c>
      <c r="D25" s="650" t="s">
        <v>6291</v>
      </c>
      <c r="E25" s="650" t="s">
        <v>6292</v>
      </c>
      <c r="F25" s="653">
        <v>1</v>
      </c>
      <c r="G25" s="653">
        <v>385</v>
      </c>
      <c r="H25" s="653">
        <v>1</v>
      </c>
      <c r="I25" s="653">
        <v>385</v>
      </c>
      <c r="J25" s="653"/>
      <c r="K25" s="653"/>
      <c r="L25" s="653"/>
      <c r="M25" s="653"/>
      <c r="N25" s="653">
        <v>1</v>
      </c>
      <c r="O25" s="653">
        <v>388</v>
      </c>
      <c r="P25" s="666">
        <v>1.0077922077922077</v>
      </c>
      <c r="Q25" s="654">
        <v>388</v>
      </c>
    </row>
    <row r="26" spans="1:17" ht="14.4" customHeight="1" x14ac:dyDescent="0.3">
      <c r="A26" s="649" t="s">
        <v>6431</v>
      </c>
      <c r="B26" s="650" t="s">
        <v>6234</v>
      </c>
      <c r="C26" s="650" t="s">
        <v>6270</v>
      </c>
      <c r="D26" s="650" t="s">
        <v>6308</v>
      </c>
      <c r="E26" s="650" t="s">
        <v>6309</v>
      </c>
      <c r="F26" s="653">
        <v>50</v>
      </c>
      <c r="G26" s="653">
        <v>12450</v>
      </c>
      <c r="H26" s="653">
        <v>1</v>
      </c>
      <c r="I26" s="653">
        <v>249</v>
      </c>
      <c r="J26" s="653">
        <v>29</v>
      </c>
      <c r="K26" s="653">
        <v>6728</v>
      </c>
      <c r="L26" s="653">
        <v>0.54040160642570279</v>
      </c>
      <c r="M26" s="653">
        <v>232</v>
      </c>
      <c r="N26" s="653">
        <v>29</v>
      </c>
      <c r="O26" s="653">
        <v>6744</v>
      </c>
      <c r="P26" s="666">
        <v>0.54168674698795183</v>
      </c>
      <c r="Q26" s="654">
        <v>232.55172413793105</v>
      </c>
    </row>
    <row r="27" spans="1:17" ht="14.4" customHeight="1" x14ac:dyDescent="0.3">
      <c r="A27" s="649" t="s">
        <v>6431</v>
      </c>
      <c r="B27" s="650" t="s">
        <v>6234</v>
      </c>
      <c r="C27" s="650" t="s">
        <v>6270</v>
      </c>
      <c r="D27" s="650" t="s">
        <v>6310</v>
      </c>
      <c r="E27" s="650" t="s">
        <v>6311</v>
      </c>
      <c r="F27" s="653">
        <v>28</v>
      </c>
      <c r="G27" s="653">
        <v>3500</v>
      </c>
      <c r="H27" s="653">
        <v>1</v>
      </c>
      <c r="I27" s="653">
        <v>125</v>
      </c>
      <c r="J27" s="653">
        <v>18</v>
      </c>
      <c r="K27" s="653">
        <v>2088</v>
      </c>
      <c r="L27" s="653">
        <v>0.59657142857142853</v>
      </c>
      <c r="M27" s="653">
        <v>116</v>
      </c>
      <c r="N27" s="653">
        <v>14</v>
      </c>
      <c r="O27" s="653">
        <v>1634</v>
      </c>
      <c r="P27" s="666">
        <v>0.46685714285714286</v>
      </c>
      <c r="Q27" s="654">
        <v>116.71428571428571</v>
      </c>
    </row>
    <row r="28" spans="1:17" ht="14.4" customHeight="1" x14ac:dyDescent="0.3">
      <c r="A28" s="649" t="s">
        <v>6431</v>
      </c>
      <c r="B28" s="650" t="s">
        <v>6234</v>
      </c>
      <c r="C28" s="650" t="s">
        <v>6270</v>
      </c>
      <c r="D28" s="650" t="s">
        <v>6328</v>
      </c>
      <c r="E28" s="650" t="s">
        <v>6329</v>
      </c>
      <c r="F28" s="653">
        <v>2</v>
      </c>
      <c r="G28" s="653">
        <v>1312</v>
      </c>
      <c r="H28" s="653">
        <v>1</v>
      </c>
      <c r="I28" s="653">
        <v>656</v>
      </c>
      <c r="J28" s="653">
        <v>1</v>
      </c>
      <c r="K28" s="653">
        <v>659</v>
      </c>
      <c r="L28" s="653">
        <v>0.50228658536585369</v>
      </c>
      <c r="M28" s="653">
        <v>659</v>
      </c>
      <c r="N28" s="653">
        <v>3</v>
      </c>
      <c r="O28" s="653">
        <v>1992</v>
      </c>
      <c r="P28" s="666">
        <v>1.5182926829268293</v>
      </c>
      <c r="Q28" s="654">
        <v>664</v>
      </c>
    </row>
    <row r="29" spans="1:17" ht="14.4" customHeight="1" x14ac:dyDescent="0.3">
      <c r="A29" s="649" t="s">
        <v>6431</v>
      </c>
      <c r="B29" s="650" t="s">
        <v>6234</v>
      </c>
      <c r="C29" s="650" t="s">
        <v>6270</v>
      </c>
      <c r="D29" s="650" t="s">
        <v>6334</v>
      </c>
      <c r="E29" s="650" t="s">
        <v>6335</v>
      </c>
      <c r="F29" s="653">
        <v>2</v>
      </c>
      <c r="G29" s="653">
        <v>0</v>
      </c>
      <c r="H29" s="653"/>
      <c r="I29" s="653">
        <v>0</v>
      </c>
      <c r="J29" s="653">
        <v>1</v>
      </c>
      <c r="K29" s="653">
        <v>0</v>
      </c>
      <c r="L29" s="653"/>
      <c r="M29" s="653">
        <v>0</v>
      </c>
      <c r="N29" s="653">
        <v>3</v>
      </c>
      <c r="O29" s="653">
        <v>0</v>
      </c>
      <c r="P29" s="666"/>
      <c r="Q29" s="654">
        <v>0</v>
      </c>
    </row>
    <row r="30" spans="1:17" ht="14.4" customHeight="1" x14ac:dyDescent="0.3">
      <c r="A30" s="649" t="s">
        <v>6431</v>
      </c>
      <c r="B30" s="650" t="s">
        <v>6234</v>
      </c>
      <c r="C30" s="650" t="s">
        <v>6270</v>
      </c>
      <c r="D30" s="650" t="s">
        <v>6336</v>
      </c>
      <c r="E30" s="650" t="s">
        <v>6337</v>
      </c>
      <c r="F30" s="653"/>
      <c r="G30" s="653"/>
      <c r="H30" s="653"/>
      <c r="I30" s="653"/>
      <c r="J30" s="653"/>
      <c r="K30" s="653"/>
      <c r="L30" s="653"/>
      <c r="M30" s="653"/>
      <c r="N30" s="653">
        <v>1</v>
      </c>
      <c r="O30" s="653">
        <v>953</v>
      </c>
      <c r="P30" s="666"/>
      <c r="Q30" s="654">
        <v>953</v>
      </c>
    </row>
    <row r="31" spans="1:17" ht="14.4" customHeight="1" x14ac:dyDescent="0.3">
      <c r="A31" s="649" t="s">
        <v>6431</v>
      </c>
      <c r="B31" s="650" t="s">
        <v>6234</v>
      </c>
      <c r="C31" s="650" t="s">
        <v>6270</v>
      </c>
      <c r="D31" s="650" t="s">
        <v>6338</v>
      </c>
      <c r="E31" s="650" t="s">
        <v>6339</v>
      </c>
      <c r="F31" s="653"/>
      <c r="G31" s="653"/>
      <c r="H31" s="653"/>
      <c r="I31" s="653"/>
      <c r="J31" s="653"/>
      <c r="K31" s="653"/>
      <c r="L31" s="653"/>
      <c r="M31" s="653"/>
      <c r="N31" s="653">
        <v>1</v>
      </c>
      <c r="O31" s="653">
        <v>168</v>
      </c>
      <c r="P31" s="666"/>
      <c r="Q31" s="654">
        <v>168</v>
      </c>
    </row>
    <row r="32" spans="1:17" ht="14.4" customHeight="1" x14ac:dyDescent="0.3">
      <c r="A32" s="649" t="s">
        <v>6431</v>
      </c>
      <c r="B32" s="650" t="s">
        <v>6234</v>
      </c>
      <c r="C32" s="650" t="s">
        <v>6270</v>
      </c>
      <c r="D32" s="650" t="s">
        <v>6342</v>
      </c>
      <c r="E32" s="650" t="s">
        <v>6343</v>
      </c>
      <c r="F32" s="653">
        <v>4</v>
      </c>
      <c r="G32" s="653">
        <v>300</v>
      </c>
      <c r="H32" s="653">
        <v>1</v>
      </c>
      <c r="I32" s="653">
        <v>75</v>
      </c>
      <c r="J32" s="653">
        <v>9</v>
      </c>
      <c r="K32" s="653">
        <v>729</v>
      </c>
      <c r="L32" s="653">
        <v>2.4300000000000002</v>
      </c>
      <c r="M32" s="653">
        <v>81</v>
      </c>
      <c r="N32" s="653">
        <v>19</v>
      </c>
      <c r="O32" s="653">
        <v>1547</v>
      </c>
      <c r="P32" s="666">
        <v>5.1566666666666663</v>
      </c>
      <c r="Q32" s="654">
        <v>81.421052631578945</v>
      </c>
    </row>
    <row r="33" spans="1:17" ht="14.4" customHeight="1" x14ac:dyDescent="0.3">
      <c r="A33" s="649" t="s">
        <v>6431</v>
      </c>
      <c r="B33" s="650" t="s">
        <v>6234</v>
      </c>
      <c r="C33" s="650" t="s">
        <v>6270</v>
      </c>
      <c r="D33" s="650" t="s">
        <v>6364</v>
      </c>
      <c r="E33" s="650" t="s">
        <v>6365</v>
      </c>
      <c r="F33" s="653"/>
      <c r="G33" s="653"/>
      <c r="H33" s="653"/>
      <c r="I33" s="653"/>
      <c r="J33" s="653">
        <v>2</v>
      </c>
      <c r="K33" s="653">
        <v>2086</v>
      </c>
      <c r="L33" s="653"/>
      <c r="M33" s="653">
        <v>1043</v>
      </c>
      <c r="N33" s="653">
        <v>3</v>
      </c>
      <c r="O33" s="653">
        <v>3139</v>
      </c>
      <c r="P33" s="666"/>
      <c r="Q33" s="654">
        <v>1046.3333333333333</v>
      </c>
    </row>
    <row r="34" spans="1:17" ht="14.4" customHeight="1" x14ac:dyDescent="0.3">
      <c r="A34" s="649" t="s">
        <v>6431</v>
      </c>
      <c r="B34" s="650" t="s">
        <v>6234</v>
      </c>
      <c r="C34" s="650" t="s">
        <v>6270</v>
      </c>
      <c r="D34" s="650" t="s">
        <v>6372</v>
      </c>
      <c r="E34" s="650" t="s">
        <v>6373</v>
      </c>
      <c r="F34" s="653">
        <v>1</v>
      </c>
      <c r="G34" s="653">
        <v>112</v>
      </c>
      <c r="H34" s="653">
        <v>1</v>
      </c>
      <c r="I34" s="653">
        <v>112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6431</v>
      </c>
      <c r="B35" s="650" t="s">
        <v>6234</v>
      </c>
      <c r="C35" s="650" t="s">
        <v>6270</v>
      </c>
      <c r="D35" s="650" t="s">
        <v>6376</v>
      </c>
      <c r="E35" s="650" t="s">
        <v>6377</v>
      </c>
      <c r="F35" s="653">
        <v>1</v>
      </c>
      <c r="G35" s="653">
        <v>176</v>
      </c>
      <c r="H35" s="653">
        <v>1</v>
      </c>
      <c r="I35" s="653">
        <v>176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6431</v>
      </c>
      <c r="B36" s="650" t="s">
        <v>6234</v>
      </c>
      <c r="C36" s="650" t="s">
        <v>6270</v>
      </c>
      <c r="D36" s="650" t="s">
        <v>6380</v>
      </c>
      <c r="E36" s="650" t="s">
        <v>6381</v>
      </c>
      <c r="F36" s="653">
        <v>3</v>
      </c>
      <c r="G36" s="653">
        <v>3819</v>
      </c>
      <c r="H36" s="653">
        <v>1</v>
      </c>
      <c r="I36" s="653">
        <v>1273</v>
      </c>
      <c r="J36" s="653">
        <v>5</v>
      </c>
      <c r="K36" s="653">
        <v>6385</v>
      </c>
      <c r="L36" s="653">
        <v>1.6719036396962557</v>
      </c>
      <c r="M36" s="653">
        <v>1277</v>
      </c>
      <c r="N36" s="653">
        <v>13</v>
      </c>
      <c r="O36" s="653">
        <v>16625</v>
      </c>
      <c r="P36" s="666">
        <v>4.3532338308457712</v>
      </c>
      <c r="Q36" s="654">
        <v>1278.8461538461538</v>
      </c>
    </row>
    <row r="37" spans="1:17" ht="14.4" customHeight="1" x14ac:dyDescent="0.3">
      <c r="A37" s="649" t="s">
        <v>6431</v>
      </c>
      <c r="B37" s="650" t="s">
        <v>6234</v>
      </c>
      <c r="C37" s="650" t="s">
        <v>6270</v>
      </c>
      <c r="D37" s="650" t="s">
        <v>6388</v>
      </c>
      <c r="E37" s="650" t="s">
        <v>6389</v>
      </c>
      <c r="F37" s="653"/>
      <c r="G37" s="653"/>
      <c r="H37" s="653"/>
      <c r="I37" s="653"/>
      <c r="J37" s="653">
        <v>2</v>
      </c>
      <c r="K37" s="653">
        <v>228</v>
      </c>
      <c r="L37" s="653"/>
      <c r="M37" s="653">
        <v>114</v>
      </c>
      <c r="N37" s="653"/>
      <c r="O37" s="653"/>
      <c r="P37" s="666"/>
      <c r="Q37" s="654"/>
    </row>
    <row r="38" spans="1:17" ht="14.4" customHeight="1" x14ac:dyDescent="0.3">
      <c r="A38" s="649" t="s">
        <v>6431</v>
      </c>
      <c r="B38" s="650" t="s">
        <v>6234</v>
      </c>
      <c r="C38" s="650" t="s">
        <v>6270</v>
      </c>
      <c r="D38" s="650" t="s">
        <v>6394</v>
      </c>
      <c r="E38" s="650" t="s">
        <v>6395</v>
      </c>
      <c r="F38" s="653">
        <v>1</v>
      </c>
      <c r="G38" s="653">
        <v>183</v>
      </c>
      <c r="H38" s="653">
        <v>1</v>
      </c>
      <c r="I38" s="653">
        <v>183</v>
      </c>
      <c r="J38" s="653"/>
      <c r="K38" s="653"/>
      <c r="L38" s="653"/>
      <c r="M38" s="653"/>
      <c r="N38" s="653"/>
      <c r="O38" s="653"/>
      <c r="P38" s="666"/>
      <c r="Q38" s="654"/>
    </row>
    <row r="39" spans="1:17" ht="14.4" customHeight="1" x14ac:dyDescent="0.3">
      <c r="A39" s="649" t="s">
        <v>595</v>
      </c>
      <c r="B39" s="650" t="s">
        <v>6432</v>
      </c>
      <c r="C39" s="650" t="s">
        <v>6270</v>
      </c>
      <c r="D39" s="650" t="s">
        <v>6433</v>
      </c>
      <c r="E39" s="650" t="s">
        <v>6434</v>
      </c>
      <c r="F39" s="653">
        <v>2</v>
      </c>
      <c r="G39" s="653">
        <v>1784</v>
      </c>
      <c r="H39" s="653">
        <v>1</v>
      </c>
      <c r="I39" s="653">
        <v>892</v>
      </c>
      <c r="J39" s="653"/>
      <c r="K39" s="653"/>
      <c r="L39" s="653"/>
      <c r="M39" s="653"/>
      <c r="N39" s="653"/>
      <c r="O39" s="653"/>
      <c r="P39" s="666"/>
      <c r="Q39" s="654"/>
    </row>
    <row r="40" spans="1:17" ht="14.4" customHeight="1" x14ac:dyDescent="0.3">
      <c r="A40" s="649" t="s">
        <v>595</v>
      </c>
      <c r="B40" s="650" t="s">
        <v>6234</v>
      </c>
      <c r="C40" s="650" t="s">
        <v>6257</v>
      </c>
      <c r="D40" s="650" t="s">
        <v>6258</v>
      </c>
      <c r="E40" s="650" t="s">
        <v>6259</v>
      </c>
      <c r="F40" s="653">
        <v>1</v>
      </c>
      <c r="G40" s="653">
        <v>418.69</v>
      </c>
      <c r="H40" s="653">
        <v>1</v>
      </c>
      <c r="I40" s="653">
        <v>418.69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595</v>
      </c>
      <c r="B41" s="650" t="s">
        <v>6234</v>
      </c>
      <c r="C41" s="650" t="s">
        <v>6257</v>
      </c>
      <c r="D41" s="650" t="s">
        <v>6262</v>
      </c>
      <c r="E41" s="650" t="s">
        <v>6263</v>
      </c>
      <c r="F41" s="653">
        <v>3</v>
      </c>
      <c r="G41" s="653">
        <v>4120.3500000000004</v>
      </c>
      <c r="H41" s="653">
        <v>1</v>
      </c>
      <c r="I41" s="653">
        <v>1373.45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595</v>
      </c>
      <c r="B42" s="650" t="s">
        <v>6234</v>
      </c>
      <c r="C42" s="650" t="s">
        <v>6257</v>
      </c>
      <c r="D42" s="650" t="s">
        <v>6264</v>
      </c>
      <c r="E42" s="650" t="s">
        <v>6265</v>
      </c>
      <c r="F42" s="653"/>
      <c r="G42" s="653"/>
      <c r="H42" s="653"/>
      <c r="I42" s="653"/>
      <c r="J42" s="653">
        <v>1</v>
      </c>
      <c r="K42" s="653">
        <v>162.80000000000001</v>
      </c>
      <c r="L42" s="653"/>
      <c r="M42" s="653">
        <v>162.80000000000001</v>
      </c>
      <c r="N42" s="653">
        <v>1</v>
      </c>
      <c r="O42" s="653">
        <v>162.80000000000001</v>
      </c>
      <c r="P42" s="666"/>
      <c r="Q42" s="654">
        <v>162.80000000000001</v>
      </c>
    </row>
    <row r="43" spans="1:17" ht="14.4" customHeight="1" x14ac:dyDescent="0.3">
      <c r="A43" s="649" t="s">
        <v>595</v>
      </c>
      <c r="B43" s="650" t="s">
        <v>6234</v>
      </c>
      <c r="C43" s="650" t="s">
        <v>6270</v>
      </c>
      <c r="D43" s="650" t="s">
        <v>6435</v>
      </c>
      <c r="E43" s="650" t="s">
        <v>6436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279</v>
      </c>
      <c r="P43" s="666"/>
      <c r="Q43" s="654">
        <v>279</v>
      </c>
    </row>
    <row r="44" spans="1:17" ht="14.4" customHeight="1" x14ac:dyDescent="0.3">
      <c r="A44" s="649" t="s">
        <v>595</v>
      </c>
      <c r="B44" s="650" t="s">
        <v>6234</v>
      </c>
      <c r="C44" s="650" t="s">
        <v>6270</v>
      </c>
      <c r="D44" s="650" t="s">
        <v>6277</v>
      </c>
      <c r="E44" s="650" t="s">
        <v>6278</v>
      </c>
      <c r="F44" s="653">
        <v>17</v>
      </c>
      <c r="G44" s="653">
        <v>578</v>
      </c>
      <c r="H44" s="653">
        <v>1</v>
      </c>
      <c r="I44" s="653">
        <v>34</v>
      </c>
      <c r="J44" s="653">
        <v>38</v>
      </c>
      <c r="K44" s="653">
        <v>1292</v>
      </c>
      <c r="L44" s="653">
        <v>2.2352941176470589</v>
      </c>
      <c r="M44" s="653">
        <v>34</v>
      </c>
      <c r="N44" s="653">
        <v>37</v>
      </c>
      <c r="O44" s="653">
        <v>1275</v>
      </c>
      <c r="P44" s="666">
        <v>2.2058823529411766</v>
      </c>
      <c r="Q44" s="654">
        <v>34.45945945945946</v>
      </c>
    </row>
    <row r="45" spans="1:17" ht="14.4" customHeight="1" x14ac:dyDescent="0.3">
      <c r="A45" s="649" t="s">
        <v>595</v>
      </c>
      <c r="B45" s="650" t="s">
        <v>6234</v>
      </c>
      <c r="C45" s="650" t="s">
        <v>6270</v>
      </c>
      <c r="D45" s="650" t="s">
        <v>6281</v>
      </c>
      <c r="E45" s="650" t="s">
        <v>6282</v>
      </c>
      <c r="F45" s="653"/>
      <c r="G45" s="653"/>
      <c r="H45" s="653"/>
      <c r="I45" s="653"/>
      <c r="J45" s="653">
        <v>262</v>
      </c>
      <c r="K45" s="653">
        <v>1310</v>
      </c>
      <c r="L45" s="653"/>
      <c r="M45" s="653">
        <v>5</v>
      </c>
      <c r="N45" s="653">
        <v>245</v>
      </c>
      <c r="O45" s="653">
        <v>1225</v>
      </c>
      <c r="P45" s="666"/>
      <c r="Q45" s="654">
        <v>5</v>
      </c>
    </row>
    <row r="46" spans="1:17" ht="14.4" customHeight="1" x14ac:dyDescent="0.3">
      <c r="A46" s="649" t="s">
        <v>595</v>
      </c>
      <c r="B46" s="650" t="s">
        <v>6234</v>
      </c>
      <c r="C46" s="650" t="s">
        <v>6270</v>
      </c>
      <c r="D46" s="650" t="s">
        <v>6285</v>
      </c>
      <c r="E46" s="650" t="s">
        <v>6286</v>
      </c>
      <c r="F46" s="653">
        <v>1</v>
      </c>
      <c r="G46" s="653">
        <v>114</v>
      </c>
      <c r="H46" s="653">
        <v>1</v>
      </c>
      <c r="I46" s="653">
        <v>114</v>
      </c>
      <c r="J46" s="653"/>
      <c r="K46" s="653"/>
      <c r="L46" s="653"/>
      <c r="M46" s="653"/>
      <c r="N46" s="653">
        <v>1</v>
      </c>
      <c r="O46" s="653">
        <v>117</v>
      </c>
      <c r="P46" s="666">
        <v>1.0263157894736843</v>
      </c>
      <c r="Q46" s="654">
        <v>117</v>
      </c>
    </row>
    <row r="47" spans="1:17" ht="14.4" customHeight="1" x14ac:dyDescent="0.3">
      <c r="A47" s="649" t="s">
        <v>595</v>
      </c>
      <c r="B47" s="650" t="s">
        <v>6234</v>
      </c>
      <c r="C47" s="650" t="s">
        <v>6270</v>
      </c>
      <c r="D47" s="650" t="s">
        <v>6287</v>
      </c>
      <c r="E47" s="650" t="s">
        <v>6288</v>
      </c>
      <c r="F47" s="653">
        <v>28</v>
      </c>
      <c r="G47" s="653">
        <v>2324</v>
      </c>
      <c r="H47" s="653">
        <v>1</v>
      </c>
      <c r="I47" s="653">
        <v>83</v>
      </c>
      <c r="J47" s="653">
        <v>12</v>
      </c>
      <c r="K47" s="653">
        <v>996</v>
      </c>
      <c r="L47" s="653">
        <v>0.42857142857142855</v>
      </c>
      <c r="M47" s="653">
        <v>83</v>
      </c>
      <c r="N47" s="653">
        <v>9</v>
      </c>
      <c r="O47" s="653">
        <v>751</v>
      </c>
      <c r="P47" s="666">
        <v>0.32314974182444062</v>
      </c>
      <c r="Q47" s="654">
        <v>83.444444444444443</v>
      </c>
    </row>
    <row r="48" spans="1:17" ht="14.4" customHeight="1" x14ac:dyDescent="0.3">
      <c r="A48" s="649" t="s">
        <v>595</v>
      </c>
      <c r="B48" s="650" t="s">
        <v>6234</v>
      </c>
      <c r="C48" s="650" t="s">
        <v>6270</v>
      </c>
      <c r="D48" s="650" t="s">
        <v>6289</v>
      </c>
      <c r="E48" s="650" t="s">
        <v>6290</v>
      </c>
      <c r="F48" s="653">
        <v>68</v>
      </c>
      <c r="G48" s="653">
        <v>41412</v>
      </c>
      <c r="H48" s="653">
        <v>1</v>
      </c>
      <c r="I48" s="653">
        <v>609</v>
      </c>
      <c r="J48" s="653">
        <v>33</v>
      </c>
      <c r="K48" s="653">
        <v>20163</v>
      </c>
      <c r="L48" s="653">
        <v>0.48688785859171257</v>
      </c>
      <c r="M48" s="653">
        <v>611</v>
      </c>
      <c r="N48" s="653">
        <v>40</v>
      </c>
      <c r="O48" s="653">
        <v>24525</v>
      </c>
      <c r="P48" s="666">
        <v>0.59221964647928138</v>
      </c>
      <c r="Q48" s="654">
        <v>613.125</v>
      </c>
    </row>
    <row r="49" spans="1:17" ht="14.4" customHeight="1" x14ac:dyDescent="0.3">
      <c r="A49" s="649" t="s">
        <v>595</v>
      </c>
      <c r="B49" s="650" t="s">
        <v>6234</v>
      </c>
      <c r="C49" s="650" t="s">
        <v>6270</v>
      </c>
      <c r="D49" s="650" t="s">
        <v>6291</v>
      </c>
      <c r="E49" s="650" t="s">
        <v>6292</v>
      </c>
      <c r="F49" s="653">
        <v>55</v>
      </c>
      <c r="G49" s="653">
        <v>21175</v>
      </c>
      <c r="H49" s="653">
        <v>1</v>
      </c>
      <c r="I49" s="653">
        <v>385</v>
      </c>
      <c r="J49" s="653">
        <v>28</v>
      </c>
      <c r="K49" s="653">
        <v>10808</v>
      </c>
      <c r="L49" s="653">
        <v>0.51041322314049586</v>
      </c>
      <c r="M49" s="653">
        <v>386</v>
      </c>
      <c r="N49" s="653">
        <v>31</v>
      </c>
      <c r="O49" s="653">
        <v>11996</v>
      </c>
      <c r="P49" s="666">
        <v>0.56651711924439196</v>
      </c>
      <c r="Q49" s="654">
        <v>386.96774193548384</v>
      </c>
    </row>
    <row r="50" spans="1:17" ht="14.4" customHeight="1" x14ac:dyDescent="0.3">
      <c r="A50" s="649" t="s">
        <v>595</v>
      </c>
      <c r="B50" s="650" t="s">
        <v>6234</v>
      </c>
      <c r="C50" s="650" t="s">
        <v>6270</v>
      </c>
      <c r="D50" s="650" t="s">
        <v>6293</v>
      </c>
      <c r="E50" s="650" t="s">
        <v>6294</v>
      </c>
      <c r="F50" s="653">
        <v>85</v>
      </c>
      <c r="G50" s="653">
        <v>3315</v>
      </c>
      <c r="H50" s="653">
        <v>1</v>
      </c>
      <c r="I50" s="653">
        <v>39</v>
      </c>
      <c r="J50" s="653">
        <v>132</v>
      </c>
      <c r="K50" s="653">
        <v>5148</v>
      </c>
      <c r="L50" s="653">
        <v>1.5529411764705883</v>
      </c>
      <c r="M50" s="653">
        <v>39</v>
      </c>
      <c r="N50" s="653">
        <v>125</v>
      </c>
      <c r="O50" s="653">
        <v>4875</v>
      </c>
      <c r="P50" s="666">
        <v>1.4705882352941178</v>
      </c>
      <c r="Q50" s="654">
        <v>39</v>
      </c>
    </row>
    <row r="51" spans="1:17" ht="14.4" customHeight="1" x14ac:dyDescent="0.3">
      <c r="A51" s="649" t="s">
        <v>595</v>
      </c>
      <c r="B51" s="650" t="s">
        <v>6234</v>
      </c>
      <c r="C51" s="650" t="s">
        <v>6270</v>
      </c>
      <c r="D51" s="650" t="s">
        <v>6295</v>
      </c>
      <c r="E51" s="650" t="s">
        <v>6296</v>
      </c>
      <c r="F51" s="653">
        <v>1</v>
      </c>
      <c r="G51" s="653">
        <v>17635</v>
      </c>
      <c r="H51" s="653">
        <v>1</v>
      </c>
      <c r="I51" s="653">
        <v>17635</v>
      </c>
      <c r="J51" s="653">
        <v>3</v>
      </c>
      <c r="K51" s="653">
        <v>52923</v>
      </c>
      <c r="L51" s="653">
        <v>3.0010206974766089</v>
      </c>
      <c r="M51" s="653">
        <v>17641</v>
      </c>
      <c r="N51" s="653">
        <v>1</v>
      </c>
      <c r="O51" s="653">
        <v>17641</v>
      </c>
      <c r="P51" s="666">
        <v>1.0003402324922031</v>
      </c>
      <c r="Q51" s="654">
        <v>17641</v>
      </c>
    </row>
    <row r="52" spans="1:17" ht="14.4" customHeight="1" x14ac:dyDescent="0.3">
      <c r="A52" s="649" t="s">
        <v>595</v>
      </c>
      <c r="B52" s="650" t="s">
        <v>6234</v>
      </c>
      <c r="C52" s="650" t="s">
        <v>6270</v>
      </c>
      <c r="D52" s="650" t="s">
        <v>742</v>
      </c>
      <c r="E52" s="650" t="s">
        <v>6297</v>
      </c>
      <c r="F52" s="653"/>
      <c r="G52" s="653"/>
      <c r="H52" s="653"/>
      <c r="I52" s="653"/>
      <c r="J52" s="653">
        <v>1</v>
      </c>
      <c r="K52" s="653">
        <v>563</v>
      </c>
      <c r="L52" s="653"/>
      <c r="M52" s="653">
        <v>563</v>
      </c>
      <c r="N52" s="653"/>
      <c r="O52" s="653"/>
      <c r="P52" s="666"/>
      <c r="Q52" s="654"/>
    </row>
    <row r="53" spans="1:17" ht="14.4" customHeight="1" x14ac:dyDescent="0.3">
      <c r="A53" s="649" t="s">
        <v>595</v>
      </c>
      <c r="B53" s="650" t="s">
        <v>6234</v>
      </c>
      <c r="C53" s="650" t="s">
        <v>6270</v>
      </c>
      <c r="D53" s="650" t="s">
        <v>6298</v>
      </c>
      <c r="E53" s="650" t="s">
        <v>6299</v>
      </c>
      <c r="F53" s="653">
        <v>1</v>
      </c>
      <c r="G53" s="653">
        <v>1684</v>
      </c>
      <c r="H53" s="653">
        <v>1</v>
      </c>
      <c r="I53" s="653">
        <v>1684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595</v>
      </c>
      <c r="B54" s="650" t="s">
        <v>6234</v>
      </c>
      <c r="C54" s="650" t="s">
        <v>6270</v>
      </c>
      <c r="D54" s="650" t="s">
        <v>6300</v>
      </c>
      <c r="E54" s="650" t="s">
        <v>6301</v>
      </c>
      <c r="F54" s="653">
        <v>4</v>
      </c>
      <c r="G54" s="653">
        <v>2688</v>
      </c>
      <c r="H54" s="653">
        <v>1</v>
      </c>
      <c r="I54" s="653">
        <v>672</v>
      </c>
      <c r="J54" s="653">
        <v>1</v>
      </c>
      <c r="K54" s="653">
        <v>674</v>
      </c>
      <c r="L54" s="653">
        <v>0.25074404761904762</v>
      </c>
      <c r="M54" s="653">
        <v>674</v>
      </c>
      <c r="N54" s="653">
        <v>2</v>
      </c>
      <c r="O54" s="653">
        <v>1353</v>
      </c>
      <c r="P54" s="666">
        <v>0.5033482142857143</v>
      </c>
      <c r="Q54" s="654">
        <v>676.5</v>
      </c>
    </row>
    <row r="55" spans="1:17" ht="14.4" customHeight="1" x14ac:dyDescent="0.3">
      <c r="A55" s="649" t="s">
        <v>595</v>
      </c>
      <c r="B55" s="650" t="s">
        <v>6234</v>
      </c>
      <c r="C55" s="650" t="s">
        <v>6270</v>
      </c>
      <c r="D55" s="650" t="s">
        <v>6302</v>
      </c>
      <c r="E55" s="650" t="s">
        <v>6303</v>
      </c>
      <c r="F55" s="653">
        <v>15</v>
      </c>
      <c r="G55" s="653">
        <v>66360</v>
      </c>
      <c r="H55" s="653">
        <v>1</v>
      </c>
      <c r="I55" s="653">
        <v>4424</v>
      </c>
      <c r="J55" s="653">
        <v>9</v>
      </c>
      <c r="K55" s="653">
        <v>39825</v>
      </c>
      <c r="L55" s="653">
        <v>0.60013562386980113</v>
      </c>
      <c r="M55" s="653">
        <v>4425</v>
      </c>
      <c r="N55" s="653">
        <v>11</v>
      </c>
      <c r="O55" s="653">
        <v>48696</v>
      </c>
      <c r="P55" s="666">
        <v>0.73381555153707057</v>
      </c>
      <c r="Q55" s="654">
        <v>4426.909090909091</v>
      </c>
    </row>
    <row r="56" spans="1:17" ht="14.4" customHeight="1" x14ac:dyDescent="0.3">
      <c r="A56" s="649" t="s">
        <v>595</v>
      </c>
      <c r="B56" s="650" t="s">
        <v>6234</v>
      </c>
      <c r="C56" s="650" t="s">
        <v>6270</v>
      </c>
      <c r="D56" s="650" t="s">
        <v>6306</v>
      </c>
      <c r="E56" s="650" t="s">
        <v>6307</v>
      </c>
      <c r="F56" s="653">
        <v>1</v>
      </c>
      <c r="G56" s="653">
        <v>290</v>
      </c>
      <c r="H56" s="653">
        <v>1</v>
      </c>
      <c r="I56" s="653">
        <v>290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595</v>
      </c>
      <c r="B57" s="650" t="s">
        <v>6234</v>
      </c>
      <c r="C57" s="650" t="s">
        <v>6270</v>
      </c>
      <c r="D57" s="650" t="s">
        <v>6308</v>
      </c>
      <c r="E57" s="650" t="s">
        <v>6309</v>
      </c>
      <c r="F57" s="653">
        <v>3</v>
      </c>
      <c r="G57" s="653">
        <v>747</v>
      </c>
      <c r="H57" s="653">
        <v>1</v>
      </c>
      <c r="I57" s="653">
        <v>249</v>
      </c>
      <c r="J57" s="653">
        <v>3</v>
      </c>
      <c r="K57" s="653">
        <v>696</v>
      </c>
      <c r="L57" s="653">
        <v>0.93172690763052213</v>
      </c>
      <c r="M57" s="653">
        <v>232</v>
      </c>
      <c r="N57" s="653">
        <v>6</v>
      </c>
      <c r="O57" s="653">
        <v>1398</v>
      </c>
      <c r="P57" s="666">
        <v>1.8714859437751004</v>
      </c>
      <c r="Q57" s="654">
        <v>233</v>
      </c>
    </row>
    <row r="58" spans="1:17" ht="14.4" customHeight="1" x14ac:dyDescent="0.3">
      <c r="A58" s="649" t="s">
        <v>595</v>
      </c>
      <c r="B58" s="650" t="s">
        <v>6234</v>
      </c>
      <c r="C58" s="650" t="s">
        <v>6270</v>
      </c>
      <c r="D58" s="650" t="s">
        <v>6310</v>
      </c>
      <c r="E58" s="650" t="s">
        <v>6311</v>
      </c>
      <c r="F58" s="653">
        <v>50</v>
      </c>
      <c r="G58" s="653">
        <v>6250</v>
      </c>
      <c r="H58" s="653">
        <v>1</v>
      </c>
      <c r="I58" s="653">
        <v>125</v>
      </c>
      <c r="J58" s="653">
        <v>33</v>
      </c>
      <c r="K58" s="653">
        <v>3828</v>
      </c>
      <c r="L58" s="653">
        <v>0.61248000000000002</v>
      </c>
      <c r="M58" s="653">
        <v>116</v>
      </c>
      <c r="N58" s="653">
        <v>21</v>
      </c>
      <c r="O58" s="653">
        <v>2460</v>
      </c>
      <c r="P58" s="666">
        <v>0.39360000000000001</v>
      </c>
      <c r="Q58" s="654">
        <v>117.14285714285714</v>
      </c>
    </row>
    <row r="59" spans="1:17" ht="14.4" customHeight="1" x14ac:dyDescent="0.3">
      <c r="A59" s="649" t="s">
        <v>595</v>
      </c>
      <c r="B59" s="650" t="s">
        <v>6234</v>
      </c>
      <c r="C59" s="650" t="s">
        <v>6270</v>
      </c>
      <c r="D59" s="650" t="s">
        <v>6316</v>
      </c>
      <c r="E59" s="650" t="s">
        <v>6317</v>
      </c>
      <c r="F59" s="653">
        <v>1</v>
      </c>
      <c r="G59" s="653">
        <v>90</v>
      </c>
      <c r="H59" s="653">
        <v>1</v>
      </c>
      <c r="I59" s="653">
        <v>90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595</v>
      </c>
      <c r="B60" s="650" t="s">
        <v>6234</v>
      </c>
      <c r="C60" s="650" t="s">
        <v>6270</v>
      </c>
      <c r="D60" s="650" t="s">
        <v>6328</v>
      </c>
      <c r="E60" s="650" t="s">
        <v>6329</v>
      </c>
      <c r="F60" s="653">
        <v>1</v>
      </c>
      <c r="G60" s="653">
        <v>656</v>
      </c>
      <c r="H60" s="653">
        <v>1</v>
      </c>
      <c r="I60" s="653">
        <v>656</v>
      </c>
      <c r="J60" s="653"/>
      <c r="K60" s="653"/>
      <c r="L60" s="653"/>
      <c r="M60" s="653"/>
      <c r="N60" s="653"/>
      <c r="O60" s="653"/>
      <c r="P60" s="666"/>
      <c r="Q60" s="654"/>
    </row>
    <row r="61" spans="1:17" ht="14.4" customHeight="1" x14ac:dyDescent="0.3">
      <c r="A61" s="649" t="s">
        <v>595</v>
      </c>
      <c r="B61" s="650" t="s">
        <v>6234</v>
      </c>
      <c r="C61" s="650" t="s">
        <v>6270</v>
      </c>
      <c r="D61" s="650" t="s">
        <v>6330</v>
      </c>
      <c r="E61" s="650" t="s">
        <v>6331</v>
      </c>
      <c r="F61" s="653"/>
      <c r="G61" s="653"/>
      <c r="H61" s="653"/>
      <c r="I61" s="653"/>
      <c r="J61" s="653">
        <v>1</v>
      </c>
      <c r="K61" s="653">
        <v>988</v>
      </c>
      <c r="L61" s="653"/>
      <c r="M61" s="653">
        <v>988</v>
      </c>
      <c r="N61" s="653"/>
      <c r="O61" s="653"/>
      <c r="P61" s="666"/>
      <c r="Q61" s="654"/>
    </row>
    <row r="62" spans="1:17" ht="14.4" customHeight="1" x14ac:dyDescent="0.3">
      <c r="A62" s="649" t="s">
        <v>595</v>
      </c>
      <c r="B62" s="650" t="s">
        <v>6234</v>
      </c>
      <c r="C62" s="650" t="s">
        <v>6270</v>
      </c>
      <c r="D62" s="650" t="s">
        <v>6336</v>
      </c>
      <c r="E62" s="650" t="s">
        <v>6337</v>
      </c>
      <c r="F62" s="653">
        <v>38</v>
      </c>
      <c r="G62" s="653">
        <v>35834</v>
      </c>
      <c r="H62" s="653">
        <v>1</v>
      </c>
      <c r="I62" s="653">
        <v>943</v>
      </c>
      <c r="J62" s="653">
        <v>36</v>
      </c>
      <c r="K62" s="653">
        <v>34092</v>
      </c>
      <c r="L62" s="653">
        <v>0.95138695094044767</v>
      </c>
      <c r="M62" s="653">
        <v>947</v>
      </c>
      <c r="N62" s="653">
        <v>30</v>
      </c>
      <c r="O62" s="653">
        <v>28506</v>
      </c>
      <c r="P62" s="666">
        <v>0.79550147904225033</v>
      </c>
      <c r="Q62" s="654">
        <v>950.2</v>
      </c>
    </row>
    <row r="63" spans="1:17" ht="14.4" customHeight="1" x14ac:dyDescent="0.3">
      <c r="A63" s="649" t="s">
        <v>595</v>
      </c>
      <c r="B63" s="650" t="s">
        <v>6234</v>
      </c>
      <c r="C63" s="650" t="s">
        <v>6270</v>
      </c>
      <c r="D63" s="650" t="s">
        <v>6338</v>
      </c>
      <c r="E63" s="650" t="s">
        <v>6339</v>
      </c>
      <c r="F63" s="653">
        <v>42</v>
      </c>
      <c r="G63" s="653">
        <v>6888</v>
      </c>
      <c r="H63" s="653">
        <v>1</v>
      </c>
      <c r="I63" s="653">
        <v>164</v>
      </c>
      <c r="J63" s="653">
        <v>36</v>
      </c>
      <c r="K63" s="653">
        <v>5940</v>
      </c>
      <c r="L63" s="653">
        <v>0.8623693379790941</v>
      </c>
      <c r="M63" s="653">
        <v>165</v>
      </c>
      <c r="N63" s="653">
        <v>31</v>
      </c>
      <c r="O63" s="653">
        <v>5163</v>
      </c>
      <c r="P63" s="666">
        <v>0.74956445993031362</v>
      </c>
      <c r="Q63" s="654">
        <v>166.54838709677421</v>
      </c>
    </row>
    <row r="64" spans="1:17" ht="14.4" customHeight="1" x14ac:dyDescent="0.3">
      <c r="A64" s="649" t="s">
        <v>595</v>
      </c>
      <c r="B64" s="650" t="s">
        <v>6234</v>
      </c>
      <c r="C64" s="650" t="s">
        <v>6270</v>
      </c>
      <c r="D64" s="650" t="s">
        <v>6342</v>
      </c>
      <c r="E64" s="650" t="s">
        <v>6343</v>
      </c>
      <c r="F64" s="653">
        <v>3</v>
      </c>
      <c r="G64" s="653">
        <v>225</v>
      </c>
      <c r="H64" s="653">
        <v>1</v>
      </c>
      <c r="I64" s="653">
        <v>75</v>
      </c>
      <c r="J64" s="653"/>
      <c r="K64" s="653"/>
      <c r="L64" s="653"/>
      <c r="M64" s="653"/>
      <c r="N64" s="653">
        <v>1</v>
      </c>
      <c r="O64" s="653">
        <v>82</v>
      </c>
      <c r="P64" s="666">
        <v>0.36444444444444446</v>
      </c>
      <c r="Q64" s="654">
        <v>82</v>
      </c>
    </row>
    <row r="65" spans="1:17" ht="14.4" customHeight="1" x14ac:dyDescent="0.3">
      <c r="A65" s="649" t="s">
        <v>595</v>
      </c>
      <c r="B65" s="650" t="s">
        <v>6234</v>
      </c>
      <c r="C65" s="650" t="s">
        <v>6270</v>
      </c>
      <c r="D65" s="650" t="s">
        <v>6356</v>
      </c>
      <c r="E65" s="650" t="s">
        <v>6357</v>
      </c>
      <c r="F65" s="653">
        <v>6</v>
      </c>
      <c r="G65" s="653">
        <v>4392</v>
      </c>
      <c r="H65" s="653">
        <v>1</v>
      </c>
      <c r="I65" s="653">
        <v>732</v>
      </c>
      <c r="J65" s="653">
        <v>7</v>
      </c>
      <c r="K65" s="653">
        <v>5138</v>
      </c>
      <c r="L65" s="653">
        <v>1.1698542805100183</v>
      </c>
      <c r="M65" s="653">
        <v>734</v>
      </c>
      <c r="N65" s="653">
        <v>3</v>
      </c>
      <c r="O65" s="653">
        <v>2212</v>
      </c>
      <c r="P65" s="666">
        <v>0.50364298724954459</v>
      </c>
      <c r="Q65" s="654">
        <v>737.33333333333337</v>
      </c>
    </row>
    <row r="66" spans="1:17" ht="14.4" customHeight="1" x14ac:dyDescent="0.3">
      <c r="A66" s="649" t="s">
        <v>595</v>
      </c>
      <c r="B66" s="650" t="s">
        <v>6234</v>
      </c>
      <c r="C66" s="650" t="s">
        <v>6270</v>
      </c>
      <c r="D66" s="650" t="s">
        <v>6362</v>
      </c>
      <c r="E66" s="650" t="s">
        <v>6363</v>
      </c>
      <c r="F66" s="653">
        <v>16</v>
      </c>
      <c r="G66" s="653">
        <v>5328</v>
      </c>
      <c r="H66" s="653">
        <v>1</v>
      </c>
      <c r="I66" s="653">
        <v>333</v>
      </c>
      <c r="J66" s="653">
        <v>4</v>
      </c>
      <c r="K66" s="653">
        <v>1340</v>
      </c>
      <c r="L66" s="653">
        <v>0.25150150150150152</v>
      </c>
      <c r="M66" s="653">
        <v>335</v>
      </c>
      <c r="N66" s="653"/>
      <c r="O66" s="653"/>
      <c r="P66" s="666"/>
      <c r="Q66" s="654"/>
    </row>
    <row r="67" spans="1:17" ht="14.4" customHeight="1" x14ac:dyDescent="0.3">
      <c r="A67" s="649" t="s">
        <v>595</v>
      </c>
      <c r="B67" s="650" t="s">
        <v>6234</v>
      </c>
      <c r="C67" s="650" t="s">
        <v>6270</v>
      </c>
      <c r="D67" s="650" t="s">
        <v>6368</v>
      </c>
      <c r="E67" s="650" t="s">
        <v>6369</v>
      </c>
      <c r="F67" s="653">
        <v>2</v>
      </c>
      <c r="G67" s="653">
        <v>720</v>
      </c>
      <c r="H67" s="653">
        <v>1</v>
      </c>
      <c r="I67" s="653">
        <v>360</v>
      </c>
      <c r="J67" s="653">
        <v>4</v>
      </c>
      <c r="K67" s="653">
        <v>1376</v>
      </c>
      <c r="L67" s="653">
        <v>1.9111111111111112</v>
      </c>
      <c r="M67" s="653">
        <v>344</v>
      </c>
      <c r="N67" s="653">
        <v>2</v>
      </c>
      <c r="O67" s="653">
        <v>692</v>
      </c>
      <c r="P67" s="666">
        <v>0.96111111111111114</v>
      </c>
      <c r="Q67" s="654">
        <v>346</v>
      </c>
    </row>
    <row r="68" spans="1:17" ht="14.4" customHeight="1" x14ac:dyDescent="0.3">
      <c r="A68" s="649" t="s">
        <v>595</v>
      </c>
      <c r="B68" s="650" t="s">
        <v>6234</v>
      </c>
      <c r="C68" s="650" t="s">
        <v>6270</v>
      </c>
      <c r="D68" s="650" t="s">
        <v>6372</v>
      </c>
      <c r="E68" s="650" t="s">
        <v>6373</v>
      </c>
      <c r="F68" s="653">
        <v>1</v>
      </c>
      <c r="G68" s="653">
        <v>112</v>
      </c>
      <c r="H68" s="653">
        <v>1</v>
      </c>
      <c r="I68" s="653">
        <v>112</v>
      </c>
      <c r="J68" s="653">
        <v>6</v>
      </c>
      <c r="K68" s="653">
        <v>672</v>
      </c>
      <c r="L68" s="653">
        <v>6</v>
      </c>
      <c r="M68" s="653">
        <v>112</v>
      </c>
      <c r="N68" s="653">
        <v>23</v>
      </c>
      <c r="O68" s="653">
        <v>2608</v>
      </c>
      <c r="P68" s="666">
        <v>23.285714285714285</v>
      </c>
      <c r="Q68" s="654">
        <v>113.39130434782609</v>
      </c>
    </row>
    <row r="69" spans="1:17" ht="14.4" customHeight="1" x14ac:dyDescent="0.3">
      <c r="A69" s="649" t="s">
        <v>595</v>
      </c>
      <c r="B69" s="650" t="s">
        <v>6234</v>
      </c>
      <c r="C69" s="650" t="s">
        <v>6270</v>
      </c>
      <c r="D69" s="650" t="s">
        <v>6394</v>
      </c>
      <c r="E69" s="650" t="s">
        <v>6395</v>
      </c>
      <c r="F69" s="653"/>
      <c r="G69" s="653"/>
      <c r="H69" s="653"/>
      <c r="I69" s="653"/>
      <c r="J69" s="653">
        <v>3</v>
      </c>
      <c r="K69" s="653">
        <v>555</v>
      </c>
      <c r="L69" s="653"/>
      <c r="M69" s="653">
        <v>185</v>
      </c>
      <c r="N69" s="653">
        <v>1</v>
      </c>
      <c r="O69" s="653">
        <v>185</v>
      </c>
      <c r="P69" s="666"/>
      <c r="Q69" s="654">
        <v>185</v>
      </c>
    </row>
    <row r="70" spans="1:17" ht="14.4" customHeight="1" x14ac:dyDescent="0.3">
      <c r="A70" s="649" t="s">
        <v>595</v>
      </c>
      <c r="B70" s="650" t="s">
        <v>6437</v>
      </c>
      <c r="C70" s="650" t="s">
        <v>6235</v>
      </c>
      <c r="D70" s="650" t="s">
        <v>6438</v>
      </c>
      <c r="E70" s="650" t="s">
        <v>6439</v>
      </c>
      <c r="F70" s="653">
        <v>3</v>
      </c>
      <c r="G70" s="653">
        <v>488.73</v>
      </c>
      <c r="H70" s="653">
        <v>1</v>
      </c>
      <c r="I70" s="653">
        <v>162.91</v>
      </c>
      <c r="J70" s="653">
        <v>4</v>
      </c>
      <c r="K70" s="653">
        <v>333.2</v>
      </c>
      <c r="L70" s="653">
        <v>0.68176702882982421</v>
      </c>
      <c r="M70" s="653">
        <v>83.3</v>
      </c>
      <c r="N70" s="653">
        <v>18</v>
      </c>
      <c r="O70" s="653">
        <v>1986.66</v>
      </c>
      <c r="P70" s="666">
        <v>4.0649438340187833</v>
      </c>
      <c r="Q70" s="654">
        <v>110.37</v>
      </c>
    </row>
    <row r="71" spans="1:17" ht="14.4" customHeight="1" x14ac:dyDescent="0.3">
      <c r="A71" s="649" t="s">
        <v>595</v>
      </c>
      <c r="B71" s="650" t="s">
        <v>6437</v>
      </c>
      <c r="C71" s="650" t="s">
        <v>6235</v>
      </c>
      <c r="D71" s="650" t="s">
        <v>6440</v>
      </c>
      <c r="E71" s="650" t="s">
        <v>6441</v>
      </c>
      <c r="F71" s="653"/>
      <c r="G71" s="653"/>
      <c r="H71" s="653"/>
      <c r="I71" s="653"/>
      <c r="J71" s="653">
        <v>5</v>
      </c>
      <c r="K71" s="653">
        <v>19210.2</v>
      </c>
      <c r="L71" s="653"/>
      <c r="M71" s="653">
        <v>3842.04</v>
      </c>
      <c r="N71" s="653">
        <v>2</v>
      </c>
      <c r="O71" s="653">
        <v>7684.08</v>
      </c>
      <c r="P71" s="666"/>
      <c r="Q71" s="654">
        <v>3842.04</v>
      </c>
    </row>
    <row r="72" spans="1:17" ht="14.4" customHeight="1" x14ac:dyDescent="0.3">
      <c r="A72" s="649" t="s">
        <v>595</v>
      </c>
      <c r="B72" s="650" t="s">
        <v>6437</v>
      </c>
      <c r="C72" s="650" t="s">
        <v>6235</v>
      </c>
      <c r="D72" s="650" t="s">
        <v>6442</v>
      </c>
      <c r="E72" s="650" t="s">
        <v>2749</v>
      </c>
      <c r="F72" s="653">
        <v>338</v>
      </c>
      <c r="G72" s="653">
        <v>46644.58</v>
      </c>
      <c r="H72" s="653">
        <v>1</v>
      </c>
      <c r="I72" s="653">
        <v>138.00171597633135</v>
      </c>
      <c r="J72" s="653">
        <v>10</v>
      </c>
      <c r="K72" s="653">
        <v>1200.7900000000002</v>
      </c>
      <c r="L72" s="653">
        <v>2.5743398268351866E-2</v>
      </c>
      <c r="M72" s="653">
        <v>120.07900000000002</v>
      </c>
      <c r="N72" s="653">
        <v>67</v>
      </c>
      <c r="O72" s="653">
        <v>7903.32</v>
      </c>
      <c r="P72" s="666">
        <v>0.16943704927775102</v>
      </c>
      <c r="Q72" s="654">
        <v>117.96</v>
      </c>
    </row>
    <row r="73" spans="1:17" ht="14.4" customHeight="1" x14ac:dyDescent="0.3">
      <c r="A73" s="649" t="s">
        <v>595</v>
      </c>
      <c r="B73" s="650" t="s">
        <v>6437</v>
      </c>
      <c r="C73" s="650" t="s">
        <v>6235</v>
      </c>
      <c r="D73" s="650" t="s">
        <v>6443</v>
      </c>
      <c r="E73" s="650" t="s">
        <v>2749</v>
      </c>
      <c r="F73" s="653">
        <v>1055</v>
      </c>
      <c r="G73" s="653">
        <v>228072.15000000002</v>
      </c>
      <c r="H73" s="653">
        <v>1</v>
      </c>
      <c r="I73" s="653">
        <v>216.18213270142184</v>
      </c>
      <c r="J73" s="653">
        <v>36</v>
      </c>
      <c r="K73" s="653">
        <v>8168.04</v>
      </c>
      <c r="L73" s="653">
        <v>3.5813403784723384E-2</v>
      </c>
      <c r="M73" s="653">
        <v>226.89</v>
      </c>
      <c r="N73" s="653">
        <v>60</v>
      </c>
      <c r="O73" s="653">
        <v>4775.4000000000005</v>
      </c>
      <c r="P73" s="666">
        <v>2.0938111031969488E-2</v>
      </c>
      <c r="Q73" s="654">
        <v>79.59</v>
      </c>
    </row>
    <row r="74" spans="1:17" ht="14.4" customHeight="1" x14ac:dyDescent="0.3">
      <c r="A74" s="649" t="s">
        <v>595</v>
      </c>
      <c r="B74" s="650" t="s">
        <v>6437</v>
      </c>
      <c r="C74" s="650" t="s">
        <v>6235</v>
      </c>
      <c r="D74" s="650" t="s">
        <v>6444</v>
      </c>
      <c r="E74" s="650" t="s">
        <v>6230</v>
      </c>
      <c r="F74" s="653">
        <v>2.1</v>
      </c>
      <c r="G74" s="653">
        <v>1210.58</v>
      </c>
      <c r="H74" s="653">
        <v>1</v>
      </c>
      <c r="I74" s="653">
        <v>576.46666666666658</v>
      </c>
      <c r="J74" s="653"/>
      <c r="K74" s="653"/>
      <c r="L74" s="653"/>
      <c r="M74" s="653"/>
      <c r="N74" s="653"/>
      <c r="O74" s="653"/>
      <c r="P74" s="666"/>
      <c r="Q74" s="654"/>
    </row>
    <row r="75" spans="1:17" ht="14.4" customHeight="1" x14ac:dyDescent="0.3">
      <c r="A75" s="649" t="s">
        <v>595</v>
      </c>
      <c r="B75" s="650" t="s">
        <v>6437</v>
      </c>
      <c r="C75" s="650" t="s">
        <v>6235</v>
      </c>
      <c r="D75" s="650" t="s">
        <v>6445</v>
      </c>
      <c r="E75" s="650" t="s">
        <v>1606</v>
      </c>
      <c r="F75" s="653">
        <v>7.1000000000000005</v>
      </c>
      <c r="G75" s="653">
        <v>1940.4299999999998</v>
      </c>
      <c r="H75" s="653">
        <v>1</v>
      </c>
      <c r="I75" s="653">
        <v>273.29999999999995</v>
      </c>
      <c r="J75" s="653">
        <v>5.8</v>
      </c>
      <c r="K75" s="653">
        <v>1599.1100000000001</v>
      </c>
      <c r="L75" s="653">
        <v>0.82410084362744351</v>
      </c>
      <c r="M75" s="653">
        <v>275.70862068965522</v>
      </c>
      <c r="N75" s="653">
        <v>14.899999999999999</v>
      </c>
      <c r="O75" s="653">
        <v>4849.4299999999994</v>
      </c>
      <c r="P75" s="666">
        <v>2.4991522497590739</v>
      </c>
      <c r="Q75" s="654">
        <v>325.46510067114093</v>
      </c>
    </row>
    <row r="76" spans="1:17" ht="14.4" customHeight="1" x14ac:dyDescent="0.3">
      <c r="A76" s="649" t="s">
        <v>595</v>
      </c>
      <c r="B76" s="650" t="s">
        <v>6437</v>
      </c>
      <c r="C76" s="650" t="s">
        <v>6235</v>
      </c>
      <c r="D76" s="650" t="s">
        <v>6446</v>
      </c>
      <c r="E76" s="650" t="s">
        <v>6447</v>
      </c>
      <c r="F76" s="653">
        <v>63</v>
      </c>
      <c r="G76" s="653">
        <v>12582.73</v>
      </c>
      <c r="H76" s="653">
        <v>1</v>
      </c>
      <c r="I76" s="653">
        <v>199.72587301587302</v>
      </c>
      <c r="J76" s="653">
        <v>64</v>
      </c>
      <c r="K76" s="653">
        <v>5381.1200000000008</v>
      </c>
      <c r="L76" s="653">
        <v>0.4276591804799118</v>
      </c>
      <c r="M76" s="653">
        <v>84.080000000000013</v>
      </c>
      <c r="N76" s="653">
        <v>45</v>
      </c>
      <c r="O76" s="653">
        <v>3783.6</v>
      </c>
      <c r="P76" s="666">
        <v>0.30069786127493797</v>
      </c>
      <c r="Q76" s="654">
        <v>84.08</v>
      </c>
    </row>
    <row r="77" spans="1:17" ht="14.4" customHeight="1" x14ac:dyDescent="0.3">
      <c r="A77" s="649" t="s">
        <v>595</v>
      </c>
      <c r="B77" s="650" t="s">
        <v>6437</v>
      </c>
      <c r="C77" s="650" t="s">
        <v>6235</v>
      </c>
      <c r="D77" s="650" t="s">
        <v>6448</v>
      </c>
      <c r="E77" s="650" t="s">
        <v>6449</v>
      </c>
      <c r="F77" s="653">
        <v>60.8</v>
      </c>
      <c r="G77" s="653">
        <v>65622.28</v>
      </c>
      <c r="H77" s="653">
        <v>1</v>
      </c>
      <c r="I77" s="653">
        <v>1079.3138157894737</v>
      </c>
      <c r="J77" s="653">
        <v>33.200000000000003</v>
      </c>
      <c r="K77" s="653">
        <v>35833.22</v>
      </c>
      <c r="L77" s="653">
        <v>0.5460526516299038</v>
      </c>
      <c r="M77" s="653">
        <v>1079.3138554216866</v>
      </c>
      <c r="N77" s="653">
        <v>12.8</v>
      </c>
      <c r="O77" s="653">
        <v>13815.19</v>
      </c>
      <c r="P77" s="666">
        <v>0.2105259067499636</v>
      </c>
      <c r="Q77" s="654">
        <v>1079.31171875</v>
      </c>
    </row>
    <row r="78" spans="1:17" ht="14.4" customHeight="1" x14ac:dyDescent="0.3">
      <c r="A78" s="649" t="s">
        <v>595</v>
      </c>
      <c r="B78" s="650" t="s">
        <v>6437</v>
      </c>
      <c r="C78" s="650" t="s">
        <v>6235</v>
      </c>
      <c r="D78" s="650" t="s">
        <v>6450</v>
      </c>
      <c r="E78" s="650" t="s">
        <v>6451</v>
      </c>
      <c r="F78" s="653"/>
      <c r="G78" s="653"/>
      <c r="H78" s="653"/>
      <c r="I78" s="653"/>
      <c r="J78" s="653">
        <v>21</v>
      </c>
      <c r="K78" s="653">
        <v>3872.82</v>
      </c>
      <c r="L78" s="653"/>
      <c r="M78" s="653">
        <v>184.42000000000002</v>
      </c>
      <c r="N78" s="653"/>
      <c r="O78" s="653"/>
      <c r="P78" s="666"/>
      <c r="Q78" s="654"/>
    </row>
    <row r="79" spans="1:17" ht="14.4" customHeight="1" x14ac:dyDescent="0.3">
      <c r="A79" s="649" t="s">
        <v>595</v>
      </c>
      <c r="B79" s="650" t="s">
        <v>6437</v>
      </c>
      <c r="C79" s="650" t="s">
        <v>6235</v>
      </c>
      <c r="D79" s="650" t="s">
        <v>6452</v>
      </c>
      <c r="E79" s="650" t="s">
        <v>1633</v>
      </c>
      <c r="F79" s="653">
        <v>926</v>
      </c>
      <c r="G79" s="653">
        <v>74361.42</v>
      </c>
      <c r="H79" s="653">
        <v>1</v>
      </c>
      <c r="I79" s="653">
        <v>80.303909287257014</v>
      </c>
      <c r="J79" s="653">
        <v>824</v>
      </c>
      <c r="K79" s="653">
        <v>52861.640000000007</v>
      </c>
      <c r="L79" s="653">
        <v>0.71087453682299251</v>
      </c>
      <c r="M79" s="653">
        <v>64.152475728155352</v>
      </c>
      <c r="N79" s="653">
        <v>641</v>
      </c>
      <c r="O79" s="653">
        <v>39133.050000000003</v>
      </c>
      <c r="P79" s="666">
        <v>0.5262547433870951</v>
      </c>
      <c r="Q79" s="654">
        <v>61.050000000000004</v>
      </c>
    </row>
    <row r="80" spans="1:17" ht="14.4" customHeight="1" x14ac:dyDescent="0.3">
      <c r="A80" s="649" t="s">
        <v>595</v>
      </c>
      <c r="B80" s="650" t="s">
        <v>6437</v>
      </c>
      <c r="C80" s="650" t="s">
        <v>6235</v>
      </c>
      <c r="D80" s="650" t="s">
        <v>6453</v>
      </c>
      <c r="E80" s="650" t="s">
        <v>2396</v>
      </c>
      <c r="F80" s="653">
        <v>73</v>
      </c>
      <c r="G80" s="653">
        <v>13277.390000000001</v>
      </c>
      <c r="H80" s="653">
        <v>1</v>
      </c>
      <c r="I80" s="653">
        <v>181.88205479452057</v>
      </c>
      <c r="J80" s="653">
        <v>32</v>
      </c>
      <c r="K80" s="653">
        <v>4606.3999999999996</v>
      </c>
      <c r="L80" s="653">
        <v>0.34693565527562265</v>
      </c>
      <c r="M80" s="653">
        <v>143.94999999999999</v>
      </c>
      <c r="N80" s="653">
        <v>18</v>
      </c>
      <c r="O80" s="653">
        <v>2591.1</v>
      </c>
      <c r="P80" s="666">
        <v>0.19515130609253775</v>
      </c>
      <c r="Q80" s="654">
        <v>143.94999999999999</v>
      </c>
    </row>
    <row r="81" spans="1:17" ht="14.4" customHeight="1" x14ac:dyDescent="0.3">
      <c r="A81" s="649" t="s">
        <v>595</v>
      </c>
      <c r="B81" s="650" t="s">
        <v>6437</v>
      </c>
      <c r="C81" s="650" t="s">
        <v>6235</v>
      </c>
      <c r="D81" s="650" t="s">
        <v>6454</v>
      </c>
      <c r="E81" s="650" t="s">
        <v>6230</v>
      </c>
      <c r="F81" s="653">
        <v>44.11</v>
      </c>
      <c r="G81" s="653">
        <v>160251.04999999999</v>
      </c>
      <c r="H81" s="653">
        <v>1</v>
      </c>
      <c r="I81" s="653">
        <v>3632.9868510541824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595</v>
      </c>
      <c r="B82" s="650" t="s">
        <v>6437</v>
      </c>
      <c r="C82" s="650" t="s">
        <v>6235</v>
      </c>
      <c r="D82" s="650" t="s">
        <v>6455</v>
      </c>
      <c r="E82" s="650" t="s">
        <v>1561</v>
      </c>
      <c r="F82" s="653">
        <v>6.9</v>
      </c>
      <c r="G82" s="653">
        <v>8043.33</v>
      </c>
      <c r="H82" s="653">
        <v>1</v>
      </c>
      <c r="I82" s="653">
        <v>1165.6999999999998</v>
      </c>
      <c r="J82" s="653">
        <v>26.200000000000003</v>
      </c>
      <c r="K82" s="653">
        <v>21212.15</v>
      </c>
      <c r="L82" s="653">
        <v>2.6372348268689709</v>
      </c>
      <c r="M82" s="653">
        <v>809.62404580152668</v>
      </c>
      <c r="N82" s="653">
        <v>7.25</v>
      </c>
      <c r="O82" s="653">
        <v>5247.11</v>
      </c>
      <c r="P82" s="666">
        <v>0.65235542990278894</v>
      </c>
      <c r="Q82" s="654">
        <v>723.73931034482757</v>
      </c>
    </row>
    <row r="83" spans="1:17" ht="14.4" customHeight="1" x14ac:dyDescent="0.3">
      <c r="A83" s="649" t="s">
        <v>595</v>
      </c>
      <c r="B83" s="650" t="s">
        <v>6437</v>
      </c>
      <c r="C83" s="650" t="s">
        <v>6235</v>
      </c>
      <c r="D83" s="650" t="s">
        <v>6456</v>
      </c>
      <c r="E83" s="650" t="s">
        <v>2742</v>
      </c>
      <c r="F83" s="653">
        <v>17</v>
      </c>
      <c r="G83" s="653">
        <v>26135.08</v>
      </c>
      <c r="H83" s="653">
        <v>1</v>
      </c>
      <c r="I83" s="653">
        <v>1537.3576470588237</v>
      </c>
      <c r="J83" s="653">
        <v>36</v>
      </c>
      <c r="K83" s="653">
        <v>44357.04</v>
      </c>
      <c r="L83" s="653">
        <v>1.6972222774906369</v>
      </c>
      <c r="M83" s="653">
        <v>1232.1400000000001</v>
      </c>
      <c r="N83" s="653">
        <v>12</v>
      </c>
      <c r="O83" s="653">
        <v>13885.32</v>
      </c>
      <c r="P83" s="666">
        <v>0.53129051068525512</v>
      </c>
      <c r="Q83" s="654">
        <v>1157.1099999999999</v>
      </c>
    </row>
    <row r="84" spans="1:17" ht="14.4" customHeight="1" x14ac:dyDescent="0.3">
      <c r="A84" s="649" t="s">
        <v>595</v>
      </c>
      <c r="B84" s="650" t="s">
        <v>6437</v>
      </c>
      <c r="C84" s="650" t="s">
        <v>6235</v>
      </c>
      <c r="D84" s="650" t="s">
        <v>6457</v>
      </c>
      <c r="E84" s="650" t="s">
        <v>1671</v>
      </c>
      <c r="F84" s="653">
        <v>22.4</v>
      </c>
      <c r="G84" s="653">
        <v>312497.24</v>
      </c>
      <c r="H84" s="653">
        <v>1</v>
      </c>
      <c r="I84" s="653">
        <v>13950.769642857143</v>
      </c>
      <c r="J84" s="653">
        <v>5.4</v>
      </c>
      <c r="K84" s="653">
        <v>73433.52</v>
      </c>
      <c r="L84" s="653">
        <v>0.23498933942584582</v>
      </c>
      <c r="M84" s="653">
        <v>13598.8</v>
      </c>
      <c r="N84" s="653">
        <v>17.2</v>
      </c>
      <c r="O84" s="653">
        <v>233899.36</v>
      </c>
      <c r="P84" s="666">
        <v>0.74848456261565699</v>
      </c>
      <c r="Q84" s="654">
        <v>13598.8</v>
      </c>
    </row>
    <row r="85" spans="1:17" ht="14.4" customHeight="1" x14ac:dyDescent="0.3">
      <c r="A85" s="649" t="s">
        <v>595</v>
      </c>
      <c r="B85" s="650" t="s">
        <v>6437</v>
      </c>
      <c r="C85" s="650" t="s">
        <v>6235</v>
      </c>
      <c r="D85" s="650" t="s">
        <v>6458</v>
      </c>
      <c r="E85" s="650" t="s">
        <v>1698</v>
      </c>
      <c r="F85" s="653">
        <v>6</v>
      </c>
      <c r="G85" s="653">
        <v>22072.02</v>
      </c>
      <c r="H85" s="653">
        <v>1</v>
      </c>
      <c r="I85" s="653">
        <v>3678.67</v>
      </c>
      <c r="J85" s="653"/>
      <c r="K85" s="653"/>
      <c r="L85" s="653"/>
      <c r="M85" s="653"/>
      <c r="N85" s="653">
        <v>15</v>
      </c>
      <c r="O85" s="653">
        <v>52536.15</v>
      </c>
      <c r="P85" s="666">
        <v>2.3802148602619968</v>
      </c>
      <c r="Q85" s="654">
        <v>3502.4100000000003</v>
      </c>
    </row>
    <row r="86" spans="1:17" ht="14.4" customHeight="1" x14ac:dyDescent="0.3">
      <c r="A86" s="649" t="s">
        <v>595</v>
      </c>
      <c r="B86" s="650" t="s">
        <v>6437</v>
      </c>
      <c r="C86" s="650" t="s">
        <v>6235</v>
      </c>
      <c r="D86" s="650" t="s">
        <v>6459</v>
      </c>
      <c r="E86" s="650" t="s">
        <v>2742</v>
      </c>
      <c r="F86" s="653">
        <v>0.1</v>
      </c>
      <c r="G86" s="653">
        <v>1299.05</v>
      </c>
      <c r="H86" s="653">
        <v>1</v>
      </c>
      <c r="I86" s="653">
        <v>12990.499999999998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595</v>
      </c>
      <c r="B87" s="650" t="s">
        <v>6437</v>
      </c>
      <c r="C87" s="650" t="s">
        <v>6235</v>
      </c>
      <c r="D87" s="650" t="s">
        <v>6460</v>
      </c>
      <c r="E87" s="650" t="s">
        <v>6230</v>
      </c>
      <c r="F87" s="653">
        <v>2</v>
      </c>
      <c r="G87" s="653">
        <v>21540.52</v>
      </c>
      <c r="H87" s="653">
        <v>1</v>
      </c>
      <c r="I87" s="653">
        <v>10770.26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595</v>
      </c>
      <c r="B88" s="650" t="s">
        <v>6437</v>
      </c>
      <c r="C88" s="650" t="s">
        <v>6235</v>
      </c>
      <c r="D88" s="650" t="s">
        <v>6461</v>
      </c>
      <c r="E88" s="650" t="s">
        <v>6462</v>
      </c>
      <c r="F88" s="653">
        <v>5.8</v>
      </c>
      <c r="G88" s="653">
        <v>4256.12</v>
      </c>
      <c r="H88" s="653">
        <v>1</v>
      </c>
      <c r="I88" s="653">
        <v>733.81379310344823</v>
      </c>
      <c r="J88" s="653">
        <v>3.7</v>
      </c>
      <c r="K88" s="653">
        <v>1633.3600000000001</v>
      </c>
      <c r="L88" s="653">
        <v>0.38376737498002877</v>
      </c>
      <c r="M88" s="653">
        <v>441.44864864864866</v>
      </c>
      <c r="N88" s="653"/>
      <c r="O88" s="653"/>
      <c r="P88" s="666"/>
      <c r="Q88" s="654"/>
    </row>
    <row r="89" spans="1:17" ht="14.4" customHeight="1" x14ac:dyDescent="0.3">
      <c r="A89" s="649" t="s">
        <v>595</v>
      </c>
      <c r="B89" s="650" t="s">
        <v>6437</v>
      </c>
      <c r="C89" s="650" t="s">
        <v>6235</v>
      </c>
      <c r="D89" s="650" t="s">
        <v>6463</v>
      </c>
      <c r="E89" s="650" t="s">
        <v>6464</v>
      </c>
      <c r="F89" s="653">
        <v>787</v>
      </c>
      <c r="G89" s="653">
        <v>49504.77</v>
      </c>
      <c r="H89" s="653">
        <v>1</v>
      </c>
      <c r="I89" s="653">
        <v>62.903138500635322</v>
      </c>
      <c r="J89" s="653">
        <v>89</v>
      </c>
      <c r="K89" s="653">
        <v>5162.8900000000003</v>
      </c>
      <c r="L89" s="653">
        <v>0.10429075824410457</v>
      </c>
      <c r="M89" s="653">
        <v>58.010000000000005</v>
      </c>
      <c r="N89" s="653">
        <v>313</v>
      </c>
      <c r="O89" s="653">
        <v>12632.68</v>
      </c>
      <c r="P89" s="666">
        <v>0.25518106639016808</v>
      </c>
      <c r="Q89" s="654">
        <v>40.36</v>
      </c>
    </row>
    <row r="90" spans="1:17" ht="14.4" customHeight="1" x14ac:dyDescent="0.3">
      <c r="A90" s="649" t="s">
        <v>595</v>
      </c>
      <c r="B90" s="650" t="s">
        <v>6437</v>
      </c>
      <c r="C90" s="650" t="s">
        <v>6235</v>
      </c>
      <c r="D90" s="650" t="s">
        <v>6465</v>
      </c>
      <c r="E90" s="650" t="s">
        <v>6230</v>
      </c>
      <c r="F90" s="653">
        <v>15</v>
      </c>
      <c r="G90" s="653">
        <v>34373.990000000005</v>
      </c>
      <c r="H90" s="653">
        <v>1</v>
      </c>
      <c r="I90" s="653">
        <v>2291.5993333333336</v>
      </c>
      <c r="J90" s="653">
        <v>2</v>
      </c>
      <c r="K90" s="653">
        <v>4909.68</v>
      </c>
      <c r="L90" s="653">
        <v>0.14283125118730761</v>
      </c>
      <c r="M90" s="653">
        <v>2454.84</v>
      </c>
      <c r="N90" s="653"/>
      <c r="O90" s="653"/>
      <c r="P90" s="666"/>
      <c r="Q90" s="654"/>
    </row>
    <row r="91" spans="1:17" ht="14.4" customHeight="1" x14ac:dyDescent="0.3">
      <c r="A91" s="649" t="s">
        <v>595</v>
      </c>
      <c r="B91" s="650" t="s">
        <v>6437</v>
      </c>
      <c r="C91" s="650" t="s">
        <v>6235</v>
      </c>
      <c r="D91" s="650" t="s">
        <v>6466</v>
      </c>
      <c r="E91" s="650" t="s">
        <v>6230</v>
      </c>
      <c r="F91" s="653">
        <v>6</v>
      </c>
      <c r="G91" s="653">
        <v>1631.34</v>
      </c>
      <c r="H91" s="653">
        <v>1</v>
      </c>
      <c r="I91" s="653">
        <v>271.89</v>
      </c>
      <c r="J91" s="653"/>
      <c r="K91" s="653"/>
      <c r="L91" s="653"/>
      <c r="M91" s="653"/>
      <c r="N91" s="653"/>
      <c r="O91" s="653"/>
      <c r="P91" s="666"/>
      <c r="Q91" s="654"/>
    </row>
    <row r="92" spans="1:17" ht="14.4" customHeight="1" x14ac:dyDescent="0.3">
      <c r="A92" s="649" t="s">
        <v>595</v>
      </c>
      <c r="B92" s="650" t="s">
        <v>6437</v>
      </c>
      <c r="C92" s="650" t="s">
        <v>6235</v>
      </c>
      <c r="D92" s="650" t="s">
        <v>6467</v>
      </c>
      <c r="E92" s="650" t="s">
        <v>1653</v>
      </c>
      <c r="F92" s="653">
        <v>36.400000000000006</v>
      </c>
      <c r="G92" s="653">
        <v>14128</v>
      </c>
      <c r="H92" s="653">
        <v>1</v>
      </c>
      <c r="I92" s="653">
        <v>388.13186813186809</v>
      </c>
      <c r="J92" s="653">
        <v>41.70000000000001</v>
      </c>
      <c r="K92" s="653">
        <v>16847.09</v>
      </c>
      <c r="L92" s="653">
        <v>1.1924610702151754</v>
      </c>
      <c r="M92" s="653">
        <v>404.00695443645077</v>
      </c>
      <c r="N92" s="653">
        <v>39.700000000000003</v>
      </c>
      <c r="O92" s="653">
        <v>16046.740000000002</v>
      </c>
      <c r="P92" s="666">
        <v>1.135811155152888</v>
      </c>
      <c r="Q92" s="654">
        <v>404.2</v>
      </c>
    </row>
    <row r="93" spans="1:17" ht="14.4" customHeight="1" x14ac:dyDescent="0.3">
      <c r="A93" s="649" t="s">
        <v>595</v>
      </c>
      <c r="B93" s="650" t="s">
        <v>6437</v>
      </c>
      <c r="C93" s="650" t="s">
        <v>6235</v>
      </c>
      <c r="D93" s="650" t="s">
        <v>6468</v>
      </c>
      <c r="E93" s="650" t="s">
        <v>6469</v>
      </c>
      <c r="F93" s="653"/>
      <c r="G93" s="653"/>
      <c r="H93" s="653"/>
      <c r="I93" s="653"/>
      <c r="J93" s="653">
        <v>134</v>
      </c>
      <c r="K93" s="653">
        <v>7773.34</v>
      </c>
      <c r="L93" s="653"/>
      <c r="M93" s="653">
        <v>58.01</v>
      </c>
      <c r="N93" s="653">
        <v>106</v>
      </c>
      <c r="O93" s="653">
        <v>4278.16</v>
      </c>
      <c r="P93" s="666"/>
      <c r="Q93" s="654">
        <v>40.36</v>
      </c>
    </row>
    <row r="94" spans="1:17" ht="14.4" customHeight="1" x14ac:dyDescent="0.3">
      <c r="A94" s="649" t="s">
        <v>595</v>
      </c>
      <c r="B94" s="650" t="s">
        <v>6437</v>
      </c>
      <c r="C94" s="650" t="s">
        <v>6235</v>
      </c>
      <c r="D94" s="650" t="s">
        <v>6470</v>
      </c>
      <c r="E94" s="650" t="s">
        <v>3226</v>
      </c>
      <c r="F94" s="653">
        <v>375</v>
      </c>
      <c r="G94" s="653">
        <v>42406.97</v>
      </c>
      <c r="H94" s="653">
        <v>1</v>
      </c>
      <c r="I94" s="653">
        <v>113.08525333333334</v>
      </c>
      <c r="J94" s="653">
        <v>280.2</v>
      </c>
      <c r="K94" s="653">
        <v>13309.5</v>
      </c>
      <c r="L94" s="653">
        <v>0.31385170881107516</v>
      </c>
      <c r="M94" s="653">
        <v>47.5</v>
      </c>
      <c r="N94" s="653">
        <v>362</v>
      </c>
      <c r="O94" s="653">
        <v>17195</v>
      </c>
      <c r="P94" s="666">
        <v>0.40547579796434408</v>
      </c>
      <c r="Q94" s="654">
        <v>47.5</v>
      </c>
    </row>
    <row r="95" spans="1:17" ht="14.4" customHeight="1" x14ac:dyDescent="0.3">
      <c r="A95" s="649" t="s">
        <v>595</v>
      </c>
      <c r="B95" s="650" t="s">
        <v>6437</v>
      </c>
      <c r="C95" s="650" t="s">
        <v>6235</v>
      </c>
      <c r="D95" s="650" t="s">
        <v>6471</v>
      </c>
      <c r="E95" s="650" t="s">
        <v>1664</v>
      </c>
      <c r="F95" s="653">
        <v>33</v>
      </c>
      <c r="G95" s="653">
        <v>3795</v>
      </c>
      <c r="H95" s="653">
        <v>1</v>
      </c>
      <c r="I95" s="653">
        <v>115</v>
      </c>
      <c r="J95" s="653">
        <v>98</v>
      </c>
      <c r="K95" s="653">
        <v>11368</v>
      </c>
      <c r="L95" s="653">
        <v>2.9955204216073783</v>
      </c>
      <c r="M95" s="653">
        <v>116</v>
      </c>
      <c r="N95" s="653">
        <v>88</v>
      </c>
      <c r="O95" s="653">
        <v>7104.24</v>
      </c>
      <c r="P95" s="666">
        <v>1.8719999999999999</v>
      </c>
      <c r="Q95" s="654">
        <v>80.73</v>
      </c>
    </row>
    <row r="96" spans="1:17" ht="14.4" customHeight="1" x14ac:dyDescent="0.3">
      <c r="A96" s="649" t="s">
        <v>595</v>
      </c>
      <c r="B96" s="650" t="s">
        <v>6437</v>
      </c>
      <c r="C96" s="650" t="s">
        <v>6235</v>
      </c>
      <c r="D96" s="650" t="s">
        <v>6472</v>
      </c>
      <c r="E96" s="650" t="s">
        <v>6473</v>
      </c>
      <c r="F96" s="653">
        <v>0.1</v>
      </c>
      <c r="G96" s="653">
        <v>15.61</v>
      </c>
      <c r="H96" s="653">
        <v>1</v>
      </c>
      <c r="I96" s="653">
        <v>156.1</v>
      </c>
      <c r="J96" s="653">
        <v>0.4</v>
      </c>
      <c r="K96" s="653">
        <v>63</v>
      </c>
      <c r="L96" s="653">
        <v>4.0358744394618835</v>
      </c>
      <c r="M96" s="653">
        <v>157.5</v>
      </c>
      <c r="N96" s="653">
        <v>0.1</v>
      </c>
      <c r="O96" s="653">
        <v>28.24</v>
      </c>
      <c r="P96" s="666">
        <v>1.809096732863549</v>
      </c>
      <c r="Q96" s="654">
        <v>282.39999999999998</v>
      </c>
    </row>
    <row r="97" spans="1:17" ht="14.4" customHeight="1" x14ac:dyDescent="0.3">
      <c r="A97" s="649" t="s">
        <v>595</v>
      </c>
      <c r="B97" s="650" t="s">
        <v>6437</v>
      </c>
      <c r="C97" s="650" t="s">
        <v>6235</v>
      </c>
      <c r="D97" s="650" t="s">
        <v>6474</v>
      </c>
      <c r="E97" s="650" t="s">
        <v>3205</v>
      </c>
      <c r="F97" s="653">
        <v>755.8</v>
      </c>
      <c r="G97" s="653">
        <v>462349.5</v>
      </c>
      <c r="H97" s="653">
        <v>1</v>
      </c>
      <c r="I97" s="653">
        <v>611.73524741995243</v>
      </c>
      <c r="J97" s="653">
        <v>557.4</v>
      </c>
      <c r="K97" s="653">
        <v>211623.81</v>
      </c>
      <c r="L97" s="653">
        <v>0.45771393718388359</v>
      </c>
      <c r="M97" s="653">
        <v>379.66237890204525</v>
      </c>
      <c r="N97" s="653">
        <v>665.89999999999986</v>
      </c>
      <c r="O97" s="653">
        <v>252875.52999999997</v>
      </c>
      <c r="P97" s="666">
        <v>0.54693587859400727</v>
      </c>
      <c r="Q97" s="654">
        <v>379.75000750863495</v>
      </c>
    </row>
    <row r="98" spans="1:17" ht="14.4" customHeight="1" x14ac:dyDescent="0.3">
      <c r="A98" s="649" t="s">
        <v>595</v>
      </c>
      <c r="B98" s="650" t="s">
        <v>6437</v>
      </c>
      <c r="C98" s="650" t="s">
        <v>6235</v>
      </c>
      <c r="D98" s="650" t="s">
        <v>6475</v>
      </c>
      <c r="E98" s="650" t="s">
        <v>6476</v>
      </c>
      <c r="F98" s="653">
        <v>8</v>
      </c>
      <c r="G98" s="653">
        <v>34800.19</v>
      </c>
      <c r="H98" s="653">
        <v>1</v>
      </c>
      <c r="I98" s="653">
        <v>4350.0237500000003</v>
      </c>
      <c r="J98" s="653">
        <v>1</v>
      </c>
      <c r="K98" s="653">
        <v>4427.7</v>
      </c>
      <c r="L98" s="653">
        <v>0.12723206396286915</v>
      </c>
      <c r="M98" s="653">
        <v>4427.7</v>
      </c>
      <c r="N98" s="653"/>
      <c r="O98" s="653"/>
      <c r="P98" s="666"/>
      <c r="Q98" s="654"/>
    </row>
    <row r="99" spans="1:17" ht="14.4" customHeight="1" x14ac:dyDescent="0.3">
      <c r="A99" s="649" t="s">
        <v>595</v>
      </c>
      <c r="B99" s="650" t="s">
        <v>6437</v>
      </c>
      <c r="C99" s="650" t="s">
        <v>6235</v>
      </c>
      <c r="D99" s="650" t="s">
        <v>6477</v>
      </c>
      <c r="E99" s="650" t="s">
        <v>5152</v>
      </c>
      <c r="F99" s="653"/>
      <c r="G99" s="653"/>
      <c r="H99" s="653"/>
      <c r="I99" s="653"/>
      <c r="J99" s="653">
        <v>48</v>
      </c>
      <c r="K99" s="653">
        <v>3130.6800000000003</v>
      </c>
      <c r="L99" s="653"/>
      <c r="M99" s="653">
        <v>65.222500000000011</v>
      </c>
      <c r="N99" s="653">
        <v>4</v>
      </c>
      <c r="O99" s="653">
        <v>250.84</v>
      </c>
      <c r="P99" s="666"/>
      <c r="Q99" s="654">
        <v>62.71</v>
      </c>
    </row>
    <row r="100" spans="1:17" ht="14.4" customHeight="1" x14ac:dyDescent="0.3">
      <c r="A100" s="649" t="s">
        <v>595</v>
      </c>
      <c r="B100" s="650" t="s">
        <v>6437</v>
      </c>
      <c r="C100" s="650" t="s">
        <v>6235</v>
      </c>
      <c r="D100" s="650" t="s">
        <v>6478</v>
      </c>
      <c r="E100" s="650" t="s">
        <v>6479</v>
      </c>
      <c r="F100" s="653">
        <v>64</v>
      </c>
      <c r="G100" s="653">
        <v>23132.959999999999</v>
      </c>
      <c r="H100" s="653">
        <v>1</v>
      </c>
      <c r="I100" s="653">
        <v>361.45249999999999</v>
      </c>
      <c r="J100" s="653">
        <v>54</v>
      </c>
      <c r="K100" s="653">
        <v>6031.56</v>
      </c>
      <c r="L100" s="653">
        <v>0.26073446718448484</v>
      </c>
      <c r="M100" s="653">
        <v>111.69555555555556</v>
      </c>
      <c r="N100" s="653"/>
      <c r="O100" s="653"/>
      <c r="P100" s="666"/>
      <c r="Q100" s="654"/>
    </row>
    <row r="101" spans="1:17" ht="14.4" customHeight="1" x14ac:dyDescent="0.3">
      <c r="A101" s="649" t="s">
        <v>595</v>
      </c>
      <c r="B101" s="650" t="s">
        <v>6437</v>
      </c>
      <c r="C101" s="650" t="s">
        <v>6235</v>
      </c>
      <c r="D101" s="650" t="s">
        <v>6480</v>
      </c>
      <c r="E101" s="650" t="s">
        <v>3210</v>
      </c>
      <c r="F101" s="653">
        <v>365</v>
      </c>
      <c r="G101" s="653">
        <v>17249.670000000002</v>
      </c>
      <c r="H101" s="653">
        <v>1</v>
      </c>
      <c r="I101" s="653">
        <v>47.259369863013703</v>
      </c>
      <c r="J101" s="653">
        <v>65</v>
      </c>
      <c r="K101" s="653">
        <v>2661.75</v>
      </c>
      <c r="L101" s="653">
        <v>0.15430729979182209</v>
      </c>
      <c r="M101" s="653">
        <v>40.950000000000003</v>
      </c>
      <c r="N101" s="653">
        <v>60</v>
      </c>
      <c r="O101" s="653">
        <v>2971.59</v>
      </c>
      <c r="P101" s="666">
        <v>0.17226938254470955</v>
      </c>
      <c r="Q101" s="654">
        <v>49.526500000000006</v>
      </c>
    </row>
    <row r="102" spans="1:17" ht="14.4" customHeight="1" x14ac:dyDescent="0.3">
      <c r="A102" s="649" t="s">
        <v>595</v>
      </c>
      <c r="B102" s="650" t="s">
        <v>6437</v>
      </c>
      <c r="C102" s="650" t="s">
        <v>6235</v>
      </c>
      <c r="D102" s="650" t="s">
        <v>6481</v>
      </c>
      <c r="E102" s="650" t="s">
        <v>6482</v>
      </c>
      <c r="F102" s="653">
        <v>206</v>
      </c>
      <c r="G102" s="653">
        <v>11565.08</v>
      </c>
      <c r="H102" s="653">
        <v>1</v>
      </c>
      <c r="I102" s="653">
        <v>56.141165048543691</v>
      </c>
      <c r="J102" s="653"/>
      <c r="K102" s="653"/>
      <c r="L102" s="653"/>
      <c r="M102" s="653"/>
      <c r="N102" s="653"/>
      <c r="O102" s="653"/>
      <c r="P102" s="666"/>
      <c r="Q102" s="654"/>
    </row>
    <row r="103" spans="1:17" ht="14.4" customHeight="1" x14ac:dyDescent="0.3">
      <c r="A103" s="649" t="s">
        <v>595</v>
      </c>
      <c r="B103" s="650" t="s">
        <v>6437</v>
      </c>
      <c r="C103" s="650" t="s">
        <v>6235</v>
      </c>
      <c r="D103" s="650" t="s">
        <v>6483</v>
      </c>
      <c r="E103" s="650" t="s">
        <v>2351</v>
      </c>
      <c r="F103" s="653"/>
      <c r="G103" s="653"/>
      <c r="H103" s="653"/>
      <c r="I103" s="653"/>
      <c r="J103" s="653"/>
      <c r="K103" s="653"/>
      <c r="L103" s="653"/>
      <c r="M103" s="653"/>
      <c r="N103" s="653">
        <v>80</v>
      </c>
      <c r="O103" s="653">
        <v>5499.2</v>
      </c>
      <c r="P103" s="666"/>
      <c r="Q103" s="654">
        <v>68.739999999999995</v>
      </c>
    </row>
    <row r="104" spans="1:17" ht="14.4" customHeight="1" x14ac:dyDescent="0.3">
      <c r="A104" s="649" t="s">
        <v>595</v>
      </c>
      <c r="B104" s="650" t="s">
        <v>6437</v>
      </c>
      <c r="C104" s="650" t="s">
        <v>6235</v>
      </c>
      <c r="D104" s="650" t="s">
        <v>6484</v>
      </c>
      <c r="E104" s="650" t="s">
        <v>6485</v>
      </c>
      <c r="F104" s="653">
        <v>30.299999999999997</v>
      </c>
      <c r="G104" s="653">
        <v>195015.07</v>
      </c>
      <c r="H104" s="653">
        <v>1</v>
      </c>
      <c r="I104" s="653">
        <v>6436.1409240924104</v>
      </c>
      <c r="J104" s="653">
        <v>13.8</v>
      </c>
      <c r="K104" s="653">
        <v>54177.47</v>
      </c>
      <c r="L104" s="653">
        <v>0.27781170962838925</v>
      </c>
      <c r="M104" s="653">
        <v>3925.9036231884056</v>
      </c>
      <c r="N104" s="653">
        <v>48.800000000000004</v>
      </c>
      <c r="O104" s="653">
        <v>191584.13999999998</v>
      </c>
      <c r="P104" s="666">
        <v>0.98240684681445378</v>
      </c>
      <c r="Q104" s="654">
        <v>3925.9045081967206</v>
      </c>
    </row>
    <row r="105" spans="1:17" ht="14.4" customHeight="1" x14ac:dyDescent="0.3">
      <c r="A105" s="649" t="s">
        <v>595</v>
      </c>
      <c r="B105" s="650" t="s">
        <v>6437</v>
      </c>
      <c r="C105" s="650" t="s">
        <v>6235</v>
      </c>
      <c r="D105" s="650" t="s">
        <v>6486</v>
      </c>
      <c r="E105" s="650" t="s">
        <v>6487</v>
      </c>
      <c r="F105" s="653">
        <v>7</v>
      </c>
      <c r="G105" s="653">
        <v>31122</v>
      </c>
      <c r="H105" s="653">
        <v>1</v>
      </c>
      <c r="I105" s="653">
        <v>4446</v>
      </c>
      <c r="J105" s="653">
        <v>9</v>
      </c>
      <c r="K105" s="653">
        <v>40013.910000000003</v>
      </c>
      <c r="L105" s="653">
        <v>1.2857113938692888</v>
      </c>
      <c r="M105" s="653">
        <v>4445.9900000000007</v>
      </c>
      <c r="N105" s="653"/>
      <c r="O105" s="653"/>
      <c r="P105" s="666"/>
      <c r="Q105" s="654"/>
    </row>
    <row r="106" spans="1:17" ht="14.4" customHeight="1" x14ac:dyDescent="0.3">
      <c r="A106" s="649" t="s">
        <v>595</v>
      </c>
      <c r="B106" s="650" t="s">
        <v>6437</v>
      </c>
      <c r="C106" s="650" t="s">
        <v>6235</v>
      </c>
      <c r="D106" s="650" t="s">
        <v>6488</v>
      </c>
      <c r="E106" s="650" t="s">
        <v>3342</v>
      </c>
      <c r="F106" s="653">
        <v>5</v>
      </c>
      <c r="G106" s="653">
        <v>1452.65</v>
      </c>
      <c r="H106" s="653">
        <v>1</v>
      </c>
      <c r="I106" s="653">
        <v>290.53000000000003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595</v>
      </c>
      <c r="B107" s="650" t="s">
        <v>6437</v>
      </c>
      <c r="C107" s="650" t="s">
        <v>6235</v>
      </c>
      <c r="D107" s="650" t="s">
        <v>6489</v>
      </c>
      <c r="E107" s="650" t="s">
        <v>3224</v>
      </c>
      <c r="F107" s="653">
        <v>128</v>
      </c>
      <c r="G107" s="653">
        <v>75584.7</v>
      </c>
      <c r="H107" s="653">
        <v>1</v>
      </c>
      <c r="I107" s="653">
        <v>590.50546874999998</v>
      </c>
      <c r="J107" s="653">
        <v>38</v>
      </c>
      <c r="K107" s="653">
        <v>8708.08</v>
      </c>
      <c r="L107" s="653">
        <v>0.11520955960663998</v>
      </c>
      <c r="M107" s="653">
        <v>229.16</v>
      </c>
      <c r="N107" s="653">
        <v>61</v>
      </c>
      <c r="O107" s="653">
        <v>13978.76</v>
      </c>
      <c r="P107" s="666">
        <v>0.1849416614738168</v>
      </c>
      <c r="Q107" s="654">
        <v>229.16</v>
      </c>
    </row>
    <row r="108" spans="1:17" ht="14.4" customHeight="1" x14ac:dyDescent="0.3">
      <c r="A108" s="649" t="s">
        <v>595</v>
      </c>
      <c r="B108" s="650" t="s">
        <v>6437</v>
      </c>
      <c r="C108" s="650" t="s">
        <v>6235</v>
      </c>
      <c r="D108" s="650" t="s">
        <v>6490</v>
      </c>
      <c r="E108" s="650" t="s">
        <v>6491</v>
      </c>
      <c r="F108" s="653">
        <v>23.8</v>
      </c>
      <c r="G108" s="653">
        <v>11557.660000000002</v>
      </c>
      <c r="H108" s="653">
        <v>1</v>
      </c>
      <c r="I108" s="653">
        <v>485.6159663865547</v>
      </c>
      <c r="J108" s="653">
        <v>17.3</v>
      </c>
      <c r="K108" s="653">
        <v>3750.11</v>
      </c>
      <c r="L108" s="653">
        <v>0.32446965908323999</v>
      </c>
      <c r="M108" s="653">
        <v>216.76936416184972</v>
      </c>
      <c r="N108" s="653">
        <v>23.699999999999996</v>
      </c>
      <c r="O108" s="653">
        <v>5142.8999999999996</v>
      </c>
      <c r="P108" s="666">
        <v>0.4449776165763657</v>
      </c>
      <c r="Q108" s="654">
        <v>217.00000000000003</v>
      </c>
    </row>
    <row r="109" spans="1:17" ht="14.4" customHeight="1" x14ac:dyDescent="0.3">
      <c r="A109" s="649" t="s">
        <v>595</v>
      </c>
      <c r="B109" s="650" t="s">
        <v>6437</v>
      </c>
      <c r="C109" s="650" t="s">
        <v>6235</v>
      </c>
      <c r="D109" s="650" t="s">
        <v>6492</v>
      </c>
      <c r="E109" s="650" t="s">
        <v>6493</v>
      </c>
      <c r="F109" s="653"/>
      <c r="G109" s="653"/>
      <c r="H109" s="653"/>
      <c r="I109" s="653"/>
      <c r="J109" s="653">
        <v>22</v>
      </c>
      <c r="K109" s="653">
        <v>1628.88</v>
      </c>
      <c r="L109" s="653"/>
      <c r="M109" s="653">
        <v>74.040000000000006</v>
      </c>
      <c r="N109" s="653"/>
      <c r="O109" s="653"/>
      <c r="P109" s="666"/>
      <c r="Q109" s="654"/>
    </row>
    <row r="110" spans="1:17" ht="14.4" customHeight="1" x14ac:dyDescent="0.3">
      <c r="A110" s="649" t="s">
        <v>595</v>
      </c>
      <c r="B110" s="650" t="s">
        <v>6437</v>
      </c>
      <c r="C110" s="650" t="s">
        <v>6235</v>
      </c>
      <c r="D110" s="650" t="s">
        <v>6494</v>
      </c>
      <c r="E110" s="650" t="s">
        <v>2354</v>
      </c>
      <c r="F110" s="653">
        <v>186.70000000000002</v>
      </c>
      <c r="G110" s="653">
        <v>17100.479999999996</v>
      </c>
      <c r="H110" s="653">
        <v>1</v>
      </c>
      <c r="I110" s="653">
        <v>91.593358328869812</v>
      </c>
      <c r="J110" s="653">
        <v>89.300000000000011</v>
      </c>
      <c r="K110" s="653">
        <v>8654.6200000000008</v>
      </c>
      <c r="L110" s="653">
        <v>0.50610392222908385</v>
      </c>
      <c r="M110" s="653">
        <v>96.916237402015668</v>
      </c>
      <c r="N110" s="653">
        <v>161.69999999999999</v>
      </c>
      <c r="O110" s="653">
        <v>15679.45</v>
      </c>
      <c r="P110" s="666">
        <v>0.91690116300829005</v>
      </c>
      <c r="Q110" s="654">
        <v>96.966295609152766</v>
      </c>
    </row>
    <row r="111" spans="1:17" ht="14.4" customHeight="1" x14ac:dyDescent="0.3">
      <c r="A111" s="649" t="s">
        <v>595</v>
      </c>
      <c r="B111" s="650" t="s">
        <v>6437</v>
      </c>
      <c r="C111" s="650" t="s">
        <v>6235</v>
      </c>
      <c r="D111" s="650" t="s">
        <v>6495</v>
      </c>
      <c r="E111" s="650" t="s">
        <v>6496</v>
      </c>
      <c r="F111" s="653">
        <v>161</v>
      </c>
      <c r="G111" s="653">
        <v>9978.7799999999988</v>
      </c>
      <c r="H111" s="653">
        <v>1</v>
      </c>
      <c r="I111" s="653">
        <v>61.97999999999999</v>
      </c>
      <c r="J111" s="653">
        <v>385</v>
      </c>
      <c r="K111" s="653">
        <v>24607.68</v>
      </c>
      <c r="L111" s="653">
        <v>2.466000853811789</v>
      </c>
      <c r="M111" s="653">
        <v>63.916051948051951</v>
      </c>
      <c r="N111" s="653">
        <v>394</v>
      </c>
      <c r="O111" s="653">
        <v>25216</v>
      </c>
      <c r="P111" s="666">
        <v>2.5269622138177215</v>
      </c>
      <c r="Q111" s="654">
        <v>64</v>
      </c>
    </row>
    <row r="112" spans="1:17" ht="14.4" customHeight="1" x14ac:dyDescent="0.3">
      <c r="A112" s="649" t="s">
        <v>595</v>
      </c>
      <c r="B112" s="650" t="s">
        <v>6437</v>
      </c>
      <c r="C112" s="650" t="s">
        <v>6235</v>
      </c>
      <c r="D112" s="650" t="s">
        <v>6497</v>
      </c>
      <c r="E112" s="650" t="s">
        <v>6230</v>
      </c>
      <c r="F112" s="653">
        <v>95</v>
      </c>
      <c r="G112" s="653">
        <v>44526.100000000006</v>
      </c>
      <c r="H112" s="653">
        <v>1</v>
      </c>
      <c r="I112" s="653">
        <v>468.69578947368427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595</v>
      </c>
      <c r="B113" s="650" t="s">
        <v>6437</v>
      </c>
      <c r="C113" s="650" t="s">
        <v>6235</v>
      </c>
      <c r="D113" s="650" t="s">
        <v>6498</v>
      </c>
      <c r="E113" s="650" t="s">
        <v>6499</v>
      </c>
      <c r="F113" s="653">
        <v>14</v>
      </c>
      <c r="G113" s="653">
        <v>14000.56</v>
      </c>
      <c r="H113" s="653">
        <v>1</v>
      </c>
      <c r="I113" s="653">
        <v>1000.04</v>
      </c>
      <c r="J113" s="653">
        <v>3.3</v>
      </c>
      <c r="K113" s="653">
        <v>4222.59</v>
      </c>
      <c r="L113" s="653">
        <v>0.30160150736827673</v>
      </c>
      <c r="M113" s="653">
        <v>1279.5727272727274</v>
      </c>
      <c r="N113" s="653">
        <v>27.700000000000003</v>
      </c>
      <c r="O113" s="653">
        <v>36287.57</v>
      </c>
      <c r="P113" s="666">
        <v>2.5918656110898421</v>
      </c>
      <c r="Q113" s="654">
        <v>1310.0205776173284</v>
      </c>
    </row>
    <row r="114" spans="1:17" ht="14.4" customHeight="1" x14ac:dyDescent="0.3">
      <c r="A114" s="649" t="s">
        <v>595</v>
      </c>
      <c r="B114" s="650" t="s">
        <v>6437</v>
      </c>
      <c r="C114" s="650" t="s">
        <v>6235</v>
      </c>
      <c r="D114" s="650" t="s">
        <v>6500</v>
      </c>
      <c r="E114" s="650" t="s">
        <v>6501</v>
      </c>
      <c r="F114" s="653">
        <v>0.71</v>
      </c>
      <c r="G114" s="653">
        <v>8714.14</v>
      </c>
      <c r="H114" s="653">
        <v>1</v>
      </c>
      <c r="I114" s="653">
        <v>12273.43661971831</v>
      </c>
      <c r="J114" s="653"/>
      <c r="K114" s="653"/>
      <c r="L114" s="653"/>
      <c r="M114" s="653"/>
      <c r="N114" s="653"/>
      <c r="O114" s="653"/>
      <c r="P114" s="666"/>
      <c r="Q114" s="654"/>
    </row>
    <row r="115" spans="1:17" ht="14.4" customHeight="1" x14ac:dyDescent="0.3">
      <c r="A115" s="649" t="s">
        <v>595</v>
      </c>
      <c r="B115" s="650" t="s">
        <v>6437</v>
      </c>
      <c r="C115" s="650" t="s">
        <v>6235</v>
      </c>
      <c r="D115" s="650" t="s">
        <v>6502</v>
      </c>
      <c r="E115" s="650" t="s">
        <v>1588</v>
      </c>
      <c r="F115" s="653">
        <v>2.2999999999999998</v>
      </c>
      <c r="G115" s="653">
        <v>3969.34</v>
      </c>
      <c r="H115" s="653">
        <v>1</v>
      </c>
      <c r="I115" s="653">
        <v>1725.8000000000002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595</v>
      </c>
      <c r="B116" s="650" t="s">
        <v>6437</v>
      </c>
      <c r="C116" s="650" t="s">
        <v>6235</v>
      </c>
      <c r="D116" s="650" t="s">
        <v>6503</v>
      </c>
      <c r="E116" s="650" t="s">
        <v>6504</v>
      </c>
      <c r="F116" s="653"/>
      <c r="G116" s="653"/>
      <c r="H116" s="653"/>
      <c r="I116" s="653"/>
      <c r="J116" s="653">
        <v>14</v>
      </c>
      <c r="K116" s="653">
        <v>1046.78</v>
      </c>
      <c r="L116" s="653"/>
      <c r="M116" s="653">
        <v>74.77</v>
      </c>
      <c r="N116" s="653"/>
      <c r="O116" s="653"/>
      <c r="P116" s="666"/>
      <c r="Q116" s="654"/>
    </row>
    <row r="117" spans="1:17" ht="14.4" customHeight="1" x14ac:dyDescent="0.3">
      <c r="A117" s="649" t="s">
        <v>595</v>
      </c>
      <c r="B117" s="650" t="s">
        <v>6437</v>
      </c>
      <c r="C117" s="650" t="s">
        <v>6235</v>
      </c>
      <c r="D117" s="650" t="s">
        <v>6505</v>
      </c>
      <c r="E117" s="650" t="s">
        <v>6230</v>
      </c>
      <c r="F117" s="653">
        <v>2</v>
      </c>
      <c r="G117" s="653">
        <v>1804.8</v>
      </c>
      <c r="H117" s="653">
        <v>1</v>
      </c>
      <c r="I117" s="653">
        <v>902.4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595</v>
      </c>
      <c r="B118" s="650" t="s">
        <v>6437</v>
      </c>
      <c r="C118" s="650" t="s">
        <v>6235</v>
      </c>
      <c r="D118" s="650" t="s">
        <v>6506</v>
      </c>
      <c r="E118" s="650" t="s">
        <v>1564</v>
      </c>
      <c r="F118" s="653"/>
      <c r="G118" s="653"/>
      <c r="H118" s="653"/>
      <c r="I118" s="653"/>
      <c r="J118" s="653"/>
      <c r="K118" s="653"/>
      <c r="L118" s="653"/>
      <c r="M118" s="653"/>
      <c r="N118" s="653">
        <v>2.9</v>
      </c>
      <c r="O118" s="653">
        <v>1818.59</v>
      </c>
      <c r="P118" s="666"/>
      <c r="Q118" s="654">
        <v>627.1</v>
      </c>
    </row>
    <row r="119" spans="1:17" ht="14.4" customHeight="1" x14ac:dyDescent="0.3">
      <c r="A119" s="649" t="s">
        <v>595</v>
      </c>
      <c r="B119" s="650" t="s">
        <v>6437</v>
      </c>
      <c r="C119" s="650" t="s">
        <v>6235</v>
      </c>
      <c r="D119" s="650" t="s">
        <v>6507</v>
      </c>
      <c r="E119" s="650" t="s">
        <v>1595</v>
      </c>
      <c r="F119" s="653"/>
      <c r="G119" s="653"/>
      <c r="H119" s="653"/>
      <c r="I119" s="653"/>
      <c r="J119" s="653">
        <v>0.1</v>
      </c>
      <c r="K119" s="653">
        <v>80.680000000000007</v>
      </c>
      <c r="L119" s="653"/>
      <c r="M119" s="653">
        <v>806.80000000000007</v>
      </c>
      <c r="N119" s="653">
        <v>2.2000000000000002</v>
      </c>
      <c r="O119" s="653">
        <v>1777.8899999999999</v>
      </c>
      <c r="P119" s="666"/>
      <c r="Q119" s="654">
        <v>808.13181818181806</v>
      </c>
    </row>
    <row r="120" spans="1:17" ht="14.4" customHeight="1" x14ac:dyDescent="0.3">
      <c r="A120" s="649" t="s">
        <v>595</v>
      </c>
      <c r="B120" s="650" t="s">
        <v>6437</v>
      </c>
      <c r="C120" s="650" t="s">
        <v>6235</v>
      </c>
      <c r="D120" s="650" t="s">
        <v>6508</v>
      </c>
      <c r="E120" s="650" t="s">
        <v>1649</v>
      </c>
      <c r="F120" s="653"/>
      <c r="G120" s="653"/>
      <c r="H120" s="653"/>
      <c r="I120" s="653"/>
      <c r="J120" s="653">
        <v>18</v>
      </c>
      <c r="K120" s="653">
        <v>4936.8599999999997</v>
      </c>
      <c r="L120" s="653"/>
      <c r="M120" s="653">
        <v>274.27</v>
      </c>
      <c r="N120" s="653">
        <v>30</v>
      </c>
      <c r="O120" s="653">
        <v>2900.7</v>
      </c>
      <c r="P120" s="666"/>
      <c r="Q120" s="654">
        <v>96.69</v>
      </c>
    </row>
    <row r="121" spans="1:17" ht="14.4" customHeight="1" x14ac:dyDescent="0.3">
      <c r="A121" s="649" t="s">
        <v>595</v>
      </c>
      <c r="B121" s="650" t="s">
        <v>6437</v>
      </c>
      <c r="C121" s="650" t="s">
        <v>6235</v>
      </c>
      <c r="D121" s="650" t="s">
        <v>6509</v>
      </c>
      <c r="E121" s="650" t="s">
        <v>6449</v>
      </c>
      <c r="F121" s="653"/>
      <c r="G121" s="653"/>
      <c r="H121" s="653"/>
      <c r="I121" s="653"/>
      <c r="J121" s="653"/>
      <c r="K121" s="653"/>
      <c r="L121" s="653"/>
      <c r="M121" s="653"/>
      <c r="N121" s="653">
        <v>0.6</v>
      </c>
      <c r="O121" s="653">
        <v>863.45</v>
      </c>
      <c r="P121" s="666"/>
      <c r="Q121" s="654">
        <v>1439.0833333333335</v>
      </c>
    </row>
    <row r="122" spans="1:17" ht="14.4" customHeight="1" x14ac:dyDescent="0.3">
      <c r="A122" s="649" t="s">
        <v>595</v>
      </c>
      <c r="B122" s="650" t="s">
        <v>6437</v>
      </c>
      <c r="C122" s="650" t="s">
        <v>6235</v>
      </c>
      <c r="D122" s="650" t="s">
        <v>6510</v>
      </c>
      <c r="E122" s="650" t="s">
        <v>6511</v>
      </c>
      <c r="F122" s="653"/>
      <c r="G122" s="653"/>
      <c r="H122" s="653"/>
      <c r="I122" s="653"/>
      <c r="J122" s="653"/>
      <c r="K122" s="653"/>
      <c r="L122" s="653"/>
      <c r="M122" s="653"/>
      <c r="N122" s="653">
        <v>7.8</v>
      </c>
      <c r="O122" s="653">
        <v>8418.69</v>
      </c>
      <c r="P122" s="666"/>
      <c r="Q122" s="654">
        <v>1079.3192307692309</v>
      </c>
    </row>
    <row r="123" spans="1:17" ht="14.4" customHeight="1" x14ac:dyDescent="0.3">
      <c r="A123" s="649" t="s">
        <v>595</v>
      </c>
      <c r="B123" s="650" t="s">
        <v>6437</v>
      </c>
      <c r="C123" s="650" t="s">
        <v>6235</v>
      </c>
      <c r="D123" s="650" t="s">
        <v>6512</v>
      </c>
      <c r="E123" s="650" t="s">
        <v>6513</v>
      </c>
      <c r="F123" s="653"/>
      <c r="G123" s="653"/>
      <c r="H123" s="653"/>
      <c r="I123" s="653"/>
      <c r="J123" s="653">
        <v>0.4</v>
      </c>
      <c r="K123" s="653">
        <v>229.98</v>
      </c>
      <c r="L123" s="653"/>
      <c r="M123" s="653">
        <v>574.94999999999993</v>
      </c>
      <c r="N123" s="653">
        <v>6.3999999999999995</v>
      </c>
      <c r="O123" s="653">
        <v>2583.15</v>
      </c>
      <c r="P123" s="666"/>
      <c r="Q123" s="654">
        <v>403.61718750000006</v>
      </c>
    </row>
    <row r="124" spans="1:17" ht="14.4" customHeight="1" x14ac:dyDescent="0.3">
      <c r="A124" s="649" t="s">
        <v>595</v>
      </c>
      <c r="B124" s="650" t="s">
        <v>6437</v>
      </c>
      <c r="C124" s="650" t="s">
        <v>6235</v>
      </c>
      <c r="D124" s="650" t="s">
        <v>6514</v>
      </c>
      <c r="E124" s="650" t="s">
        <v>1588</v>
      </c>
      <c r="F124" s="653">
        <v>0.2</v>
      </c>
      <c r="G124" s="653">
        <v>229.99</v>
      </c>
      <c r="H124" s="653">
        <v>1</v>
      </c>
      <c r="I124" s="653">
        <v>1149.95</v>
      </c>
      <c r="J124" s="653"/>
      <c r="K124" s="653"/>
      <c r="L124" s="653"/>
      <c r="M124" s="653"/>
      <c r="N124" s="653">
        <v>1.4</v>
      </c>
      <c r="O124" s="653">
        <v>1130.1500000000001</v>
      </c>
      <c r="P124" s="666">
        <v>4.9139093004043657</v>
      </c>
      <c r="Q124" s="654">
        <v>807.25000000000011</v>
      </c>
    </row>
    <row r="125" spans="1:17" ht="14.4" customHeight="1" x14ac:dyDescent="0.3">
      <c r="A125" s="649" t="s">
        <v>595</v>
      </c>
      <c r="B125" s="650" t="s">
        <v>6437</v>
      </c>
      <c r="C125" s="650" t="s">
        <v>6235</v>
      </c>
      <c r="D125" s="650" t="s">
        <v>6515</v>
      </c>
      <c r="E125" s="650" t="s">
        <v>6516</v>
      </c>
      <c r="F125" s="653"/>
      <c r="G125" s="653"/>
      <c r="H125" s="653"/>
      <c r="I125" s="653"/>
      <c r="J125" s="653">
        <v>51.7</v>
      </c>
      <c r="K125" s="653">
        <v>187830.87000000002</v>
      </c>
      <c r="L125" s="653"/>
      <c r="M125" s="653">
        <v>3633.0922630560931</v>
      </c>
      <c r="N125" s="653">
        <v>67.899999999999991</v>
      </c>
      <c r="O125" s="653">
        <v>246702.86000000004</v>
      </c>
      <c r="P125" s="666"/>
      <c r="Q125" s="654">
        <v>3633.3263622974973</v>
      </c>
    </row>
    <row r="126" spans="1:17" ht="14.4" customHeight="1" x14ac:dyDescent="0.3">
      <c r="A126" s="649" t="s">
        <v>595</v>
      </c>
      <c r="B126" s="650" t="s">
        <v>6437</v>
      </c>
      <c r="C126" s="650" t="s">
        <v>6235</v>
      </c>
      <c r="D126" s="650" t="s">
        <v>6517</v>
      </c>
      <c r="E126" s="650" t="s">
        <v>2757</v>
      </c>
      <c r="F126" s="653"/>
      <c r="G126" s="653"/>
      <c r="H126" s="653"/>
      <c r="I126" s="653"/>
      <c r="J126" s="653"/>
      <c r="K126" s="653"/>
      <c r="L126" s="653"/>
      <c r="M126" s="653"/>
      <c r="N126" s="653">
        <v>6</v>
      </c>
      <c r="O126" s="653">
        <v>64794.06</v>
      </c>
      <c r="P126" s="666"/>
      <c r="Q126" s="654">
        <v>10799.01</v>
      </c>
    </row>
    <row r="127" spans="1:17" ht="14.4" customHeight="1" x14ac:dyDescent="0.3">
      <c r="A127" s="649" t="s">
        <v>595</v>
      </c>
      <c r="B127" s="650" t="s">
        <v>6437</v>
      </c>
      <c r="C127" s="650" t="s">
        <v>6235</v>
      </c>
      <c r="D127" s="650" t="s">
        <v>6518</v>
      </c>
      <c r="E127" s="650" t="s">
        <v>6519</v>
      </c>
      <c r="F127" s="653">
        <v>1</v>
      </c>
      <c r="G127" s="653">
        <v>10770.26</v>
      </c>
      <c r="H127" s="653">
        <v>1</v>
      </c>
      <c r="I127" s="653">
        <v>10770.26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595</v>
      </c>
      <c r="B128" s="650" t="s">
        <v>6437</v>
      </c>
      <c r="C128" s="650" t="s">
        <v>6520</v>
      </c>
      <c r="D128" s="650" t="s">
        <v>6521</v>
      </c>
      <c r="E128" s="650" t="s">
        <v>6230</v>
      </c>
      <c r="F128" s="653">
        <v>1</v>
      </c>
      <c r="G128" s="653">
        <v>1176.6600000000001</v>
      </c>
      <c r="H128" s="653">
        <v>1</v>
      </c>
      <c r="I128" s="653">
        <v>1176.6600000000001</v>
      </c>
      <c r="J128" s="653">
        <v>2</v>
      </c>
      <c r="K128" s="653">
        <v>2234</v>
      </c>
      <c r="L128" s="653">
        <v>1.8985943263134635</v>
      </c>
      <c r="M128" s="653">
        <v>1117</v>
      </c>
      <c r="N128" s="653">
        <v>3</v>
      </c>
      <c r="O128" s="653">
        <v>3642</v>
      </c>
      <c r="P128" s="666">
        <v>3.0952016725307225</v>
      </c>
      <c r="Q128" s="654">
        <v>1214</v>
      </c>
    </row>
    <row r="129" spans="1:17" ht="14.4" customHeight="1" x14ac:dyDescent="0.3">
      <c r="A129" s="649" t="s">
        <v>595</v>
      </c>
      <c r="B129" s="650" t="s">
        <v>6437</v>
      </c>
      <c r="C129" s="650" t="s">
        <v>6520</v>
      </c>
      <c r="D129" s="650" t="s">
        <v>6522</v>
      </c>
      <c r="E129" s="650" t="s">
        <v>6230</v>
      </c>
      <c r="F129" s="653">
        <v>350</v>
      </c>
      <c r="G129" s="653">
        <v>609759</v>
      </c>
      <c r="H129" s="653">
        <v>1</v>
      </c>
      <c r="I129" s="653">
        <v>1742.1685714285713</v>
      </c>
      <c r="J129" s="653">
        <v>301</v>
      </c>
      <c r="K129" s="653">
        <v>490091</v>
      </c>
      <c r="L129" s="653">
        <v>0.80374541417182854</v>
      </c>
      <c r="M129" s="653">
        <v>1628.2093023255813</v>
      </c>
      <c r="N129" s="653">
        <v>229</v>
      </c>
      <c r="O129" s="653">
        <v>415387.32</v>
      </c>
      <c r="P129" s="666">
        <v>0.68123196213586024</v>
      </c>
      <c r="Q129" s="654">
        <v>1813.9184279475983</v>
      </c>
    </row>
    <row r="130" spans="1:17" ht="14.4" customHeight="1" x14ac:dyDescent="0.3">
      <c r="A130" s="649" t="s">
        <v>595</v>
      </c>
      <c r="B130" s="650" t="s">
        <v>6437</v>
      </c>
      <c r="C130" s="650" t="s">
        <v>6520</v>
      </c>
      <c r="D130" s="650" t="s">
        <v>6523</v>
      </c>
      <c r="E130" s="650" t="s">
        <v>6230</v>
      </c>
      <c r="F130" s="653">
        <v>14</v>
      </c>
      <c r="G130" s="653">
        <v>36066.200000000004</v>
      </c>
      <c r="H130" s="653">
        <v>1</v>
      </c>
      <c r="I130" s="653">
        <v>2576.1571428571433</v>
      </c>
      <c r="J130" s="653">
        <v>5</v>
      </c>
      <c r="K130" s="653">
        <v>12390</v>
      </c>
      <c r="L130" s="653">
        <v>0.34353494407506191</v>
      </c>
      <c r="M130" s="653">
        <v>2478</v>
      </c>
      <c r="N130" s="653">
        <v>3</v>
      </c>
      <c r="O130" s="653">
        <v>8184</v>
      </c>
      <c r="P130" s="666">
        <v>0.22691605991205058</v>
      </c>
      <c r="Q130" s="654">
        <v>2728</v>
      </c>
    </row>
    <row r="131" spans="1:17" ht="14.4" customHeight="1" x14ac:dyDescent="0.3">
      <c r="A131" s="649" t="s">
        <v>595</v>
      </c>
      <c r="B131" s="650" t="s">
        <v>6437</v>
      </c>
      <c r="C131" s="650" t="s">
        <v>6520</v>
      </c>
      <c r="D131" s="650" t="s">
        <v>6524</v>
      </c>
      <c r="E131" s="650" t="s">
        <v>6230</v>
      </c>
      <c r="F131" s="653">
        <v>15</v>
      </c>
      <c r="G131" s="653">
        <v>26161</v>
      </c>
      <c r="H131" s="653">
        <v>1</v>
      </c>
      <c r="I131" s="653">
        <v>1744.0666666666666</v>
      </c>
      <c r="J131" s="653"/>
      <c r="K131" s="653"/>
      <c r="L131" s="653"/>
      <c r="M131" s="653"/>
      <c r="N131" s="653">
        <v>4</v>
      </c>
      <c r="O131" s="653">
        <v>7408</v>
      </c>
      <c r="P131" s="666">
        <v>0.28316960360842475</v>
      </c>
      <c r="Q131" s="654">
        <v>1852</v>
      </c>
    </row>
    <row r="132" spans="1:17" ht="14.4" customHeight="1" x14ac:dyDescent="0.3">
      <c r="A132" s="649" t="s">
        <v>595</v>
      </c>
      <c r="B132" s="650" t="s">
        <v>6437</v>
      </c>
      <c r="C132" s="650" t="s">
        <v>6520</v>
      </c>
      <c r="D132" s="650" t="s">
        <v>6525</v>
      </c>
      <c r="E132" s="650" t="s">
        <v>6230</v>
      </c>
      <c r="F132" s="653">
        <v>4</v>
      </c>
      <c r="G132" s="653">
        <v>27284</v>
      </c>
      <c r="H132" s="653">
        <v>1</v>
      </c>
      <c r="I132" s="653">
        <v>6821</v>
      </c>
      <c r="J132" s="653"/>
      <c r="K132" s="653"/>
      <c r="L132" s="653"/>
      <c r="M132" s="653"/>
      <c r="N132" s="653">
        <v>1</v>
      </c>
      <c r="O132" s="653">
        <v>7767</v>
      </c>
      <c r="P132" s="666">
        <v>0.28467233543468701</v>
      </c>
      <c r="Q132" s="654">
        <v>7767</v>
      </c>
    </row>
    <row r="133" spans="1:17" ht="14.4" customHeight="1" x14ac:dyDescent="0.3">
      <c r="A133" s="649" t="s">
        <v>595</v>
      </c>
      <c r="B133" s="650" t="s">
        <v>6437</v>
      </c>
      <c r="C133" s="650" t="s">
        <v>6520</v>
      </c>
      <c r="D133" s="650" t="s">
        <v>6526</v>
      </c>
      <c r="E133" s="650" t="s">
        <v>6230</v>
      </c>
      <c r="F133" s="653">
        <v>3</v>
      </c>
      <c r="G133" s="653">
        <v>26997</v>
      </c>
      <c r="H133" s="653">
        <v>1</v>
      </c>
      <c r="I133" s="653">
        <v>8999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595</v>
      </c>
      <c r="B134" s="650" t="s">
        <v>6437</v>
      </c>
      <c r="C134" s="650" t="s">
        <v>6520</v>
      </c>
      <c r="D134" s="650" t="s">
        <v>6527</v>
      </c>
      <c r="E134" s="650" t="s">
        <v>6230</v>
      </c>
      <c r="F134" s="653">
        <v>325</v>
      </c>
      <c r="G134" s="653">
        <v>279022.08000000002</v>
      </c>
      <c r="H134" s="653">
        <v>1</v>
      </c>
      <c r="I134" s="653">
        <v>858.52947692307703</v>
      </c>
      <c r="J134" s="653">
        <v>259</v>
      </c>
      <c r="K134" s="653">
        <v>207569.06</v>
      </c>
      <c r="L134" s="653">
        <v>0.74391625207582135</v>
      </c>
      <c r="M134" s="653">
        <v>801.42494208494213</v>
      </c>
      <c r="N134" s="653">
        <v>160</v>
      </c>
      <c r="O134" s="653">
        <v>132353.04</v>
      </c>
      <c r="P134" s="666">
        <v>0.47434611626434725</v>
      </c>
      <c r="Q134" s="654">
        <v>827.20650000000001</v>
      </c>
    </row>
    <row r="135" spans="1:17" ht="14.4" customHeight="1" x14ac:dyDescent="0.3">
      <c r="A135" s="649" t="s">
        <v>595</v>
      </c>
      <c r="B135" s="650" t="s">
        <v>6437</v>
      </c>
      <c r="C135" s="650" t="s">
        <v>6520</v>
      </c>
      <c r="D135" s="650" t="s">
        <v>6528</v>
      </c>
      <c r="E135" s="650" t="s">
        <v>6230</v>
      </c>
      <c r="F135" s="653"/>
      <c r="G135" s="653"/>
      <c r="H135" s="653"/>
      <c r="I135" s="653"/>
      <c r="J135" s="653">
        <v>5</v>
      </c>
      <c r="K135" s="653">
        <v>1175</v>
      </c>
      <c r="L135" s="653"/>
      <c r="M135" s="653">
        <v>235</v>
      </c>
      <c r="N135" s="653">
        <v>2</v>
      </c>
      <c r="O135" s="653">
        <v>476</v>
      </c>
      <c r="P135" s="666"/>
      <c r="Q135" s="654">
        <v>238</v>
      </c>
    </row>
    <row r="136" spans="1:17" ht="14.4" customHeight="1" x14ac:dyDescent="0.3">
      <c r="A136" s="649" t="s">
        <v>595</v>
      </c>
      <c r="B136" s="650" t="s">
        <v>6437</v>
      </c>
      <c r="C136" s="650" t="s">
        <v>6257</v>
      </c>
      <c r="D136" s="650" t="s">
        <v>6529</v>
      </c>
      <c r="E136" s="650" t="s">
        <v>6530</v>
      </c>
      <c r="F136" s="653"/>
      <c r="G136" s="653"/>
      <c r="H136" s="653"/>
      <c r="I136" s="653"/>
      <c r="J136" s="653">
        <v>17</v>
      </c>
      <c r="K136" s="653">
        <v>7929.99</v>
      </c>
      <c r="L136" s="653"/>
      <c r="M136" s="653">
        <v>466.46999999999997</v>
      </c>
      <c r="N136" s="653"/>
      <c r="O136" s="653"/>
      <c r="P136" s="666"/>
      <c r="Q136" s="654"/>
    </row>
    <row r="137" spans="1:17" ht="14.4" customHeight="1" x14ac:dyDescent="0.3">
      <c r="A137" s="649" t="s">
        <v>595</v>
      </c>
      <c r="B137" s="650" t="s">
        <v>6437</v>
      </c>
      <c r="C137" s="650" t="s">
        <v>6257</v>
      </c>
      <c r="D137" s="650" t="s">
        <v>6531</v>
      </c>
      <c r="E137" s="650" t="s">
        <v>6532</v>
      </c>
      <c r="F137" s="653"/>
      <c r="G137" s="653"/>
      <c r="H137" s="653"/>
      <c r="I137" s="653"/>
      <c r="J137" s="653">
        <v>1</v>
      </c>
      <c r="K137" s="653">
        <v>4039.02</v>
      </c>
      <c r="L137" s="653"/>
      <c r="M137" s="653">
        <v>4039.02</v>
      </c>
      <c r="N137" s="653"/>
      <c r="O137" s="653"/>
      <c r="P137" s="666"/>
      <c r="Q137" s="654"/>
    </row>
    <row r="138" spans="1:17" ht="14.4" customHeight="1" x14ac:dyDescent="0.3">
      <c r="A138" s="649" t="s">
        <v>595</v>
      </c>
      <c r="B138" s="650" t="s">
        <v>6437</v>
      </c>
      <c r="C138" s="650" t="s">
        <v>6257</v>
      </c>
      <c r="D138" s="650" t="s">
        <v>6533</v>
      </c>
      <c r="E138" s="650" t="s">
        <v>6534</v>
      </c>
      <c r="F138" s="653"/>
      <c r="G138" s="653"/>
      <c r="H138" s="653"/>
      <c r="I138" s="653"/>
      <c r="J138" s="653">
        <v>2</v>
      </c>
      <c r="K138" s="653">
        <v>8872.94</v>
      </c>
      <c r="L138" s="653"/>
      <c r="M138" s="653">
        <v>4436.47</v>
      </c>
      <c r="N138" s="653"/>
      <c r="O138" s="653"/>
      <c r="P138" s="666"/>
      <c r="Q138" s="654"/>
    </row>
    <row r="139" spans="1:17" ht="14.4" customHeight="1" x14ac:dyDescent="0.3">
      <c r="A139" s="649" t="s">
        <v>595</v>
      </c>
      <c r="B139" s="650" t="s">
        <v>6437</v>
      </c>
      <c r="C139" s="650" t="s">
        <v>6257</v>
      </c>
      <c r="D139" s="650" t="s">
        <v>6535</v>
      </c>
      <c r="E139" s="650" t="s">
        <v>6536</v>
      </c>
      <c r="F139" s="653">
        <v>9</v>
      </c>
      <c r="G139" s="653">
        <v>2745</v>
      </c>
      <c r="H139" s="653">
        <v>1</v>
      </c>
      <c r="I139" s="653">
        <v>305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595</v>
      </c>
      <c r="B140" s="650" t="s">
        <v>6437</v>
      </c>
      <c r="C140" s="650" t="s">
        <v>6257</v>
      </c>
      <c r="D140" s="650" t="s">
        <v>6537</v>
      </c>
      <c r="E140" s="650" t="s">
        <v>6538</v>
      </c>
      <c r="F140" s="653"/>
      <c r="G140" s="653"/>
      <c r="H140" s="653"/>
      <c r="I140" s="653"/>
      <c r="J140" s="653">
        <v>1</v>
      </c>
      <c r="K140" s="653">
        <v>1078.8499999999999</v>
      </c>
      <c r="L140" s="653"/>
      <c r="M140" s="653">
        <v>1078.8499999999999</v>
      </c>
      <c r="N140" s="653"/>
      <c r="O140" s="653"/>
      <c r="P140" s="666"/>
      <c r="Q140" s="654"/>
    </row>
    <row r="141" spans="1:17" ht="14.4" customHeight="1" x14ac:dyDescent="0.3">
      <c r="A141" s="649" t="s">
        <v>595</v>
      </c>
      <c r="B141" s="650" t="s">
        <v>6437</v>
      </c>
      <c r="C141" s="650" t="s">
        <v>6257</v>
      </c>
      <c r="D141" s="650" t="s">
        <v>6539</v>
      </c>
      <c r="E141" s="650" t="s">
        <v>6540</v>
      </c>
      <c r="F141" s="653">
        <v>1</v>
      </c>
      <c r="G141" s="653">
        <v>14700</v>
      </c>
      <c r="H141" s="653">
        <v>1</v>
      </c>
      <c r="I141" s="653">
        <v>14700</v>
      </c>
      <c r="J141" s="653"/>
      <c r="K141" s="653"/>
      <c r="L141" s="653"/>
      <c r="M141" s="653"/>
      <c r="N141" s="653"/>
      <c r="O141" s="653"/>
      <c r="P141" s="666"/>
      <c r="Q141" s="654"/>
    </row>
    <row r="142" spans="1:17" ht="14.4" customHeight="1" x14ac:dyDescent="0.3">
      <c r="A142" s="649" t="s">
        <v>595</v>
      </c>
      <c r="B142" s="650" t="s">
        <v>6437</v>
      </c>
      <c r="C142" s="650" t="s">
        <v>6257</v>
      </c>
      <c r="D142" s="650" t="s">
        <v>6541</v>
      </c>
      <c r="E142" s="650" t="s">
        <v>6542</v>
      </c>
      <c r="F142" s="653">
        <v>51</v>
      </c>
      <c r="G142" s="653">
        <v>731612.85</v>
      </c>
      <c r="H142" s="653">
        <v>1</v>
      </c>
      <c r="I142" s="653">
        <v>14345.35</v>
      </c>
      <c r="J142" s="653">
        <v>16</v>
      </c>
      <c r="K142" s="653">
        <v>229525.6</v>
      </c>
      <c r="L142" s="653">
        <v>0.31372549019607843</v>
      </c>
      <c r="M142" s="653">
        <v>14345.35</v>
      </c>
      <c r="N142" s="653">
        <v>15</v>
      </c>
      <c r="O142" s="653">
        <v>215180.25</v>
      </c>
      <c r="P142" s="666">
        <v>0.29411764705882354</v>
      </c>
      <c r="Q142" s="654">
        <v>14345.35</v>
      </c>
    </row>
    <row r="143" spans="1:17" ht="14.4" customHeight="1" x14ac:dyDescent="0.3">
      <c r="A143" s="649" t="s">
        <v>595</v>
      </c>
      <c r="B143" s="650" t="s">
        <v>6437</v>
      </c>
      <c r="C143" s="650" t="s">
        <v>6257</v>
      </c>
      <c r="D143" s="650" t="s">
        <v>6543</v>
      </c>
      <c r="E143" s="650" t="s">
        <v>6544</v>
      </c>
      <c r="F143" s="653">
        <v>7</v>
      </c>
      <c r="G143" s="653">
        <v>44380</v>
      </c>
      <c r="H143" s="653">
        <v>1</v>
      </c>
      <c r="I143" s="653">
        <v>6340</v>
      </c>
      <c r="J143" s="653">
        <v>7</v>
      </c>
      <c r="K143" s="653">
        <v>44380</v>
      </c>
      <c r="L143" s="653">
        <v>1</v>
      </c>
      <c r="M143" s="653">
        <v>6340</v>
      </c>
      <c r="N143" s="653">
        <v>6</v>
      </c>
      <c r="O143" s="653">
        <v>38040</v>
      </c>
      <c r="P143" s="666">
        <v>0.8571428571428571</v>
      </c>
      <c r="Q143" s="654">
        <v>6340</v>
      </c>
    </row>
    <row r="144" spans="1:17" ht="14.4" customHeight="1" x14ac:dyDescent="0.3">
      <c r="A144" s="649" t="s">
        <v>595</v>
      </c>
      <c r="B144" s="650" t="s">
        <v>6437</v>
      </c>
      <c r="C144" s="650" t="s">
        <v>6257</v>
      </c>
      <c r="D144" s="650" t="s">
        <v>6545</v>
      </c>
      <c r="E144" s="650" t="s">
        <v>6546</v>
      </c>
      <c r="F144" s="653">
        <v>10</v>
      </c>
      <c r="G144" s="653">
        <v>43484.799999999988</v>
      </c>
      <c r="H144" s="653">
        <v>1</v>
      </c>
      <c r="I144" s="653">
        <v>4348.4799999999987</v>
      </c>
      <c r="J144" s="653">
        <v>10</v>
      </c>
      <c r="K144" s="653">
        <v>43484.800000000003</v>
      </c>
      <c r="L144" s="653">
        <v>1.0000000000000004</v>
      </c>
      <c r="M144" s="653">
        <v>4348.4800000000005</v>
      </c>
      <c r="N144" s="653">
        <v>9</v>
      </c>
      <c r="O144" s="653">
        <v>39136.32</v>
      </c>
      <c r="P144" s="666">
        <v>0.90000000000000024</v>
      </c>
      <c r="Q144" s="654">
        <v>4348.4799999999996</v>
      </c>
    </row>
    <row r="145" spans="1:17" ht="14.4" customHeight="1" x14ac:dyDescent="0.3">
      <c r="A145" s="649" t="s">
        <v>595</v>
      </c>
      <c r="B145" s="650" t="s">
        <v>6437</v>
      </c>
      <c r="C145" s="650" t="s">
        <v>6257</v>
      </c>
      <c r="D145" s="650" t="s">
        <v>6547</v>
      </c>
      <c r="E145" s="650" t="s">
        <v>6548</v>
      </c>
      <c r="F145" s="653">
        <v>35</v>
      </c>
      <c r="G145" s="653">
        <v>190431.84999999998</v>
      </c>
      <c r="H145" s="653">
        <v>1</v>
      </c>
      <c r="I145" s="653">
        <v>5440.9099999999989</v>
      </c>
      <c r="J145" s="653">
        <v>19</v>
      </c>
      <c r="K145" s="653">
        <v>103377.29000000001</v>
      </c>
      <c r="L145" s="653">
        <v>0.54285714285714293</v>
      </c>
      <c r="M145" s="653">
        <v>5440.9100000000008</v>
      </c>
      <c r="N145" s="653">
        <v>43</v>
      </c>
      <c r="O145" s="653">
        <v>233959.13000000003</v>
      </c>
      <c r="P145" s="666">
        <v>1.2285714285714289</v>
      </c>
      <c r="Q145" s="654">
        <v>5440.9100000000008</v>
      </c>
    </row>
    <row r="146" spans="1:17" ht="14.4" customHeight="1" x14ac:dyDescent="0.3">
      <c r="A146" s="649" t="s">
        <v>595</v>
      </c>
      <c r="B146" s="650" t="s">
        <v>6437</v>
      </c>
      <c r="C146" s="650" t="s">
        <v>6257</v>
      </c>
      <c r="D146" s="650" t="s">
        <v>6549</v>
      </c>
      <c r="E146" s="650" t="s">
        <v>6550</v>
      </c>
      <c r="F146" s="653">
        <v>1</v>
      </c>
      <c r="G146" s="653">
        <v>6847</v>
      </c>
      <c r="H146" s="653">
        <v>1</v>
      </c>
      <c r="I146" s="653">
        <v>6847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595</v>
      </c>
      <c r="B147" s="650" t="s">
        <v>6437</v>
      </c>
      <c r="C147" s="650" t="s">
        <v>6257</v>
      </c>
      <c r="D147" s="650" t="s">
        <v>6551</v>
      </c>
      <c r="E147" s="650" t="s">
        <v>6552</v>
      </c>
      <c r="F147" s="653">
        <v>23</v>
      </c>
      <c r="G147" s="653">
        <v>157153.25</v>
      </c>
      <c r="H147" s="653">
        <v>1</v>
      </c>
      <c r="I147" s="653">
        <v>6832.75</v>
      </c>
      <c r="J147" s="653">
        <v>27</v>
      </c>
      <c r="K147" s="653">
        <v>184484.25</v>
      </c>
      <c r="L147" s="653">
        <v>1.173913043478261</v>
      </c>
      <c r="M147" s="653">
        <v>6832.75</v>
      </c>
      <c r="N147" s="653">
        <v>38</v>
      </c>
      <c r="O147" s="653">
        <v>259644.5</v>
      </c>
      <c r="P147" s="666">
        <v>1.6521739130434783</v>
      </c>
      <c r="Q147" s="654">
        <v>6832.75</v>
      </c>
    </row>
    <row r="148" spans="1:17" ht="14.4" customHeight="1" x14ac:dyDescent="0.3">
      <c r="A148" s="649" t="s">
        <v>595</v>
      </c>
      <c r="B148" s="650" t="s">
        <v>6437</v>
      </c>
      <c r="C148" s="650" t="s">
        <v>6257</v>
      </c>
      <c r="D148" s="650" t="s">
        <v>6553</v>
      </c>
      <c r="E148" s="650" t="s">
        <v>6554</v>
      </c>
      <c r="F148" s="653">
        <v>4</v>
      </c>
      <c r="G148" s="653">
        <v>20333.439999999999</v>
      </c>
      <c r="H148" s="653">
        <v>1</v>
      </c>
      <c r="I148" s="653">
        <v>5083.3599999999997</v>
      </c>
      <c r="J148" s="653">
        <v>9</v>
      </c>
      <c r="K148" s="653">
        <v>45750.239999999998</v>
      </c>
      <c r="L148" s="653">
        <v>2.25</v>
      </c>
      <c r="M148" s="653">
        <v>5083.3599999999997</v>
      </c>
      <c r="N148" s="653">
        <v>9</v>
      </c>
      <c r="O148" s="653">
        <v>45750.239999999998</v>
      </c>
      <c r="P148" s="666">
        <v>2.25</v>
      </c>
      <c r="Q148" s="654">
        <v>5083.3599999999997</v>
      </c>
    </row>
    <row r="149" spans="1:17" ht="14.4" customHeight="1" x14ac:dyDescent="0.3">
      <c r="A149" s="649" t="s">
        <v>595</v>
      </c>
      <c r="B149" s="650" t="s">
        <v>6437</v>
      </c>
      <c r="C149" s="650" t="s">
        <v>6257</v>
      </c>
      <c r="D149" s="650" t="s">
        <v>6555</v>
      </c>
      <c r="E149" s="650" t="s">
        <v>6556</v>
      </c>
      <c r="F149" s="653">
        <v>16</v>
      </c>
      <c r="G149" s="653">
        <v>105128.80000000002</v>
      </c>
      <c r="H149" s="653">
        <v>1</v>
      </c>
      <c r="I149" s="653">
        <v>6570.5500000000011</v>
      </c>
      <c r="J149" s="653">
        <v>15</v>
      </c>
      <c r="K149" s="653">
        <v>98558.25</v>
      </c>
      <c r="L149" s="653">
        <v>0.93749999999999989</v>
      </c>
      <c r="M149" s="653">
        <v>6570.55</v>
      </c>
      <c r="N149" s="653">
        <v>34</v>
      </c>
      <c r="O149" s="653">
        <v>223398.69999999998</v>
      </c>
      <c r="P149" s="666">
        <v>2.1249999999999996</v>
      </c>
      <c r="Q149" s="654">
        <v>6570.5499999999993</v>
      </c>
    </row>
    <row r="150" spans="1:17" ht="14.4" customHeight="1" x14ac:dyDescent="0.3">
      <c r="A150" s="649" t="s">
        <v>595</v>
      </c>
      <c r="B150" s="650" t="s">
        <v>6437</v>
      </c>
      <c r="C150" s="650" t="s">
        <v>6257</v>
      </c>
      <c r="D150" s="650" t="s">
        <v>6557</v>
      </c>
      <c r="E150" s="650" t="s">
        <v>6558</v>
      </c>
      <c r="F150" s="653">
        <v>4</v>
      </c>
      <c r="G150" s="653">
        <v>52328.08</v>
      </c>
      <c r="H150" s="653">
        <v>1</v>
      </c>
      <c r="I150" s="653">
        <v>13082.02</v>
      </c>
      <c r="J150" s="653">
        <v>2</v>
      </c>
      <c r="K150" s="653">
        <v>26164.04</v>
      </c>
      <c r="L150" s="653">
        <v>0.5</v>
      </c>
      <c r="M150" s="653">
        <v>13082.02</v>
      </c>
      <c r="N150" s="653">
        <v>5</v>
      </c>
      <c r="O150" s="653">
        <v>65410.1</v>
      </c>
      <c r="P150" s="666">
        <v>1.25</v>
      </c>
      <c r="Q150" s="654">
        <v>13082.02</v>
      </c>
    </row>
    <row r="151" spans="1:17" ht="14.4" customHeight="1" x14ac:dyDescent="0.3">
      <c r="A151" s="649" t="s">
        <v>595</v>
      </c>
      <c r="B151" s="650" t="s">
        <v>6437</v>
      </c>
      <c r="C151" s="650" t="s">
        <v>6257</v>
      </c>
      <c r="D151" s="650" t="s">
        <v>6559</v>
      </c>
      <c r="E151" s="650" t="s">
        <v>6560</v>
      </c>
      <c r="F151" s="653">
        <v>2</v>
      </c>
      <c r="G151" s="653">
        <v>8904.1200000000008</v>
      </c>
      <c r="H151" s="653">
        <v>1</v>
      </c>
      <c r="I151" s="653">
        <v>4452.0600000000004</v>
      </c>
      <c r="J151" s="653">
        <v>1</v>
      </c>
      <c r="K151" s="653">
        <v>4452.0600000000004</v>
      </c>
      <c r="L151" s="653">
        <v>0.5</v>
      </c>
      <c r="M151" s="653">
        <v>4452.0600000000004</v>
      </c>
      <c r="N151" s="653"/>
      <c r="O151" s="653"/>
      <c r="P151" s="666"/>
      <c r="Q151" s="654"/>
    </row>
    <row r="152" spans="1:17" ht="14.4" customHeight="1" x14ac:dyDescent="0.3">
      <c r="A152" s="649" t="s">
        <v>595</v>
      </c>
      <c r="B152" s="650" t="s">
        <v>6437</v>
      </c>
      <c r="C152" s="650" t="s">
        <v>6257</v>
      </c>
      <c r="D152" s="650" t="s">
        <v>6561</v>
      </c>
      <c r="E152" s="650" t="s">
        <v>6562</v>
      </c>
      <c r="F152" s="653"/>
      <c r="G152" s="653"/>
      <c r="H152" s="653"/>
      <c r="I152" s="653"/>
      <c r="J152" s="653">
        <v>1</v>
      </c>
      <c r="K152" s="653">
        <v>3171</v>
      </c>
      <c r="L152" s="653"/>
      <c r="M152" s="653">
        <v>3171</v>
      </c>
      <c r="N152" s="653"/>
      <c r="O152" s="653"/>
      <c r="P152" s="666"/>
      <c r="Q152" s="654"/>
    </row>
    <row r="153" spans="1:17" ht="14.4" customHeight="1" x14ac:dyDescent="0.3">
      <c r="A153" s="649" t="s">
        <v>595</v>
      </c>
      <c r="B153" s="650" t="s">
        <v>6437</v>
      </c>
      <c r="C153" s="650" t="s">
        <v>6257</v>
      </c>
      <c r="D153" s="650" t="s">
        <v>6563</v>
      </c>
      <c r="E153" s="650" t="s">
        <v>6564</v>
      </c>
      <c r="F153" s="653">
        <v>3</v>
      </c>
      <c r="G153" s="653">
        <v>5658.54</v>
      </c>
      <c r="H153" s="653">
        <v>1</v>
      </c>
      <c r="I153" s="653">
        <v>1886.18</v>
      </c>
      <c r="J153" s="653"/>
      <c r="K153" s="653"/>
      <c r="L153" s="653"/>
      <c r="M153" s="653"/>
      <c r="N153" s="653"/>
      <c r="O153" s="653"/>
      <c r="P153" s="666"/>
      <c r="Q153" s="654"/>
    </row>
    <row r="154" spans="1:17" ht="14.4" customHeight="1" x14ac:dyDescent="0.3">
      <c r="A154" s="649" t="s">
        <v>595</v>
      </c>
      <c r="B154" s="650" t="s">
        <v>6437</v>
      </c>
      <c r="C154" s="650" t="s">
        <v>6257</v>
      </c>
      <c r="D154" s="650" t="s">
        <v>6565</v>
      </c>
      <c r="E154" s="650" t="s">
        <v>6564</v>
      </c>
      <c r="F154" s="653">
        <v>4</v>
      </c>
      <c r="G154" s="653">
        <v>8137.52</v>
      </c>
      <c r="H154" s="653">
        <v>1</v>
      </c>
      <c r="I154" s="653">
        <v>2034.38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595</v>
      </c>
      <c r="B155" s="650" t="s">
        <v>6437</v>
      </c>
      <c r="C155" s="650" t="s">
        <v>6257</v>
      </c>
      <c r="D155" s="650" t="s">
        <v>6566</v>
      </c>
      <c r="E155" s="650" t="s">
        <v>6564</v>
      </c>
      <c r="F155" s="653">
        <v>2</v>
      </c>
      <c r="G155" s="653">
        <v>4456.3599999999997</v>
      </c>
      <c r="H155" s="653">
        <v>1</v>
      </c>
      <c r="I155" s="653">
        <v>2228.1799999999998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595</v>
      </c>
      <c r="B156" s="650" t="s">
        <v>6437</v>
      </c>
      <c r="C156" s="650" t="s">
        <v>6257</v>
      </c>
      <c r="D156" s="650" t="s">
        <v>6567</v>
      </c>
      <c r="E156" s="650" t="s">
        <v>6568</v>
      </c>
      <c r="F156" s="653">
        <v>2</v>
      </c>
      <c r="G156" s="653">
        <v>9174.2999999999993</v>
      </c>
      <c r="H156" s="653">
        <v>1</v>
      </c>
      <c r="I156" s="653">
        <v>4587.1499999999996</v>
      </c>
      <c r="J156" s="653"/>
      <c r="K156" s="653"/>
      <c r="L156" s="653"/>
      <c r="M156" s="653"/>
      <c r="N156" s="653">
        <v>3</v>
      </c>
      <c r="O156" s="653">
        <v>13761.449999999999</v>
      </c>
      <c r="P156" s="666">
        <v>1.5</v>
      </c>
      <c r="Q156" s="654">
        <v>4587.1499999999996</v>
      </c>
    </row>
    <row r="157" spans="1:17" ht="14.4" customHeight="1" x14ac:dyDescent="0.3">
      <c r="A157" s="649" t="s">
        <v>595</v>
      </c>
      <c r="B157" s="650" t="s">
        <v>6437</v>
      </c>
      <c r="C157" s="650" t="s">
        <v>6257</v>
      </c>
      <c r="D157" s="650" t="s">
        <v>6569</v>
      </c>
      <c r="E157" s="650" t="s">
        <v>6570</v>
      </c>
      <c r="F157" s="653">
        <v>18</v>
      </c>
      <c r="G157" s="653">
        <v>87023.52</v>
      </c>
      <c r="H157" s="653">
        <v>1</v>
      </c>
      <c r="I157" s="653">
        <v>4834.6400000000003</v>
      </c>
      <c r="J157" s="653">
        <v>15</v>
      </c>
      <c r="K157" s="653">
        <v>72519.600000000006</v>
      </c>
      <c r="L157" s="653">
        <v>0.83333333333333337</v>
      </c>
      <c r="M157" s="653">
        <v>4834.6400000000003</v>
      </c>
      <c r="N157" s="653">
        <v>19</v>
      </c>
      <c r="O157" s="653">
        <v>91858.16</v>
      </c>
      <c r="P157" s="666">
        <v>1.0555555555555556</v>
      </c>
      <c r="Q157" s="654">
        <v>4834.6400000000003</v>
      </c>
    </row>
    <row r="158" spans="1:17" ht="14.4" customHeight="1" x14ac:dyDescent="0.3">
      <c r="A158" s="649" t="s">
        <v>595</v>
      </c>
      <c r="B158" s="650" t="s">
        <v>6437</v>
      </c>
      <c r="C158" s="650" t="s">
        <v>6257</v>
      </c>
      <c r="D158" s="650" t="s">
        <v>6571</v>
      </c>
      <c r="E158" s="650" t="s">
        <v>6572</v>
      </c>
      <c r="F158" s="653">
        <v>10</v>
      </c>
      <c r="G158" s="653">
        <v>50822.2</v>
      </c>
      <c r="H158" s="653">
        <v>1</v>
      </c>
      <c r="I158" s="653">
        <v>5082.2199999999993</v>
      </c>
      <c r="J158" s="653">
        <v>6</v>
      </c>
      <c r="K158" s="653">
        <v>30493.32</v>
      </c>
      <c r="L158" s="653">
        <v>0.6</v>
      </c>
      <c r="M158" s="653">
        <v>5082.22</v>
      </c>
      <c r="N158" s="653">
        <v>6</v>
      </c>
      <c r="O158" s="653">
        <v>30493.32</v>
      </c>
      <c r="P158" s="666">
        <v>0.6</v>
      </c>
      <c r="Q158" s="654">
        <v>5082.22</v>
      </c>
    </row>
    <row r="159" spans="1:17" ht="14.4" customHeight="1" x14ac:dyDescent="0.3">
      <c r="A159" s="649" t="s">
        <v>595</v>
      </c>
      <c r="B159" s="650" t="s">
        <v>6437</v>
      </c>
      <c r="C159" s="650" t="s">
        <v>6257</v>
      </c>
      <c r="D159" s="650" t="s">
        <v>6573</v>
      </c>
      <c r="E159" s="650" t="s">
        <v>6574</v>
      </c>
      <c r="F159" s="653"/>
      <c r="G159" s="653"/>
      <c r="H159" s="653"/>
      <c r="I159" s="653"/>
      <c r="J159" s="653">
        <v>3</v>
      </c>
      <c r="K159" s="653">
        <v>2367.87</v>
      </c>
      <c r="L159" s="653"/>
      <c r="M159" s="653">
        <v>789.29</v>
      </c>
      <c r="N159" s="653">
        <v>4</v>
      </c>
      <c r="O159" s="653">
        <v>3157.16</v>
      </c>
      <c r="P159" s="666"/>
      <c r="Q159" s="654">
        <v>789.29</v>
      </c>
    </row>
    <row r="160" spans="1:17" ht="14.4" customHeight="1" x14ac:dyDescent="0.3">
      <c r="A160" s="649" t="s">
        <v>595</v>
      </c>
      <c r="B160" s="650" t="s">
        <v>6437</v>
      </c>
      <c r="C160" s="650" t="s">
        <v>6257</v>
      </c>
      <c r="D160" s="650" t="s">
        <v>6575</v>
      </c>
      <c r="E160" s="650" t="s">
        <v>6576</v>
      </c>
      <c r="F160" s="653">
        <v>1</v>
      </c>
      <c r="G160" s="653">
        <v>7809.52</v>
      </c>
      <c r="H160" s="653">
        <v>1</v>
      </c>
      <c r="I160" s="653">
        <v>7809.52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595</v>
      </c>
      <c r="B161" s="650" t="s">
        <v>6437</v>
      </c>
      <c r="C161" s="650" t="s">
        <v>6257</v>
      </c>
      <c r="D161" s="650" t="s">
        <v>6577</v>
      </c>
      <c r="E161" s="650" t="s">
        <v>6578</v>
      </c>
      <c r="F161" s="653">
        <v>2</v>
      </c>
      <c r="G161" s="653">
        <v>11404.36</v>
      </c>
      <c r="H161" s="653">
        <v>1</v>
      </c>
      <c r="I161" s="653">
        <v>5702.18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595</v>
      </c>
      <c r="B162" s="650" t="s">
        <v>6437</v>
      </c>
      <c r="C162" s="650" t="s">
        <v>6257</v>
      </c>
      <c r="D162" s="650" t="s">
        <v>6579</v>
      </c>
      <c r="E162" s="650" t="s">
        <v>6580</v>
      </c>
      <c r="F162" s="653">
        <v>1</v>
      </c>
      <c r="G162" s="653">
        <v>11323.93</v>
      </c>
      <c r="H162" s="653">
        <v>1</v>
      </c>
      <c r="I162" s="653">
        <v>11323.93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595</v>
      </c>
      <c r="B163" s="650" t="s">
        <v>6437</v>
      </c>
      <c r="C163" s="650" t="s">
        <v>6257</v>
      </c>
      <c r="D163" s="650" t="s">
        <v>6581</v>
      </c>
      <c r="E163" s="650" t="s">
        <v>6582</v>
      </c>
      <c r="F163" s="653">
        <v>56</v>
      </c>
      <c r="G163" s="653">
        <v>145798.80000000002</v>
      </c>
      <c r="H163" s="653">
        <v>1</v>
      </c>
      <c r="I163" s="653">
        <v>2603.5500000000002</v>
      </c>
      <c r="J163" s="653">
        <v>55</v>
      </c>
      <c r="K163" s="653">
        <v>143195.24999999997</v>
      </c>
      <c r="L163" s="653">
        <v>0.98214285714285687</v>
      </c>
      <c r="M163" s="653">
        <v>2603.5499999999993</v>
      </c>
      <c r="N163" s="653">
        <v>57</v>
      </c>
      <c r="O163" s="653">
        <v>148402.34999999998</v>
      </c>
      <c r="P163" s="666">
        <v>1.0178571428571426</v>
      </c>
      <c r="Q163" s="654">
        <v>2603.5499999999997</v>
      </c>
    </row>
    <row r="164" spans="1:17" ht="14.4" customHeight="1" x14ac:dyDescent="0.3">
      <c r="A164" s="649" t="s">
        <v>595</v>
      </c>
      <c r="B164" s="650" t="s">
        <v>6437</v>
      </c>
      <c r="C164" s="650" t="s">
        <v>6257</v>
      </c>
      <c r="D164" s="650" t="s">
        <v>6583</v>
      </c>
      <c r="E164" s="650" t="s">
        <v>6582</v>
      </c>
      <c r="F164" s="653">
        <v>10</v>
      </c>
      <c r="G164" s="653">
        <v>83426.200000000012</v>
      </c>
      <c r="H164" s="653">
        <v>1</v>
      </c>
      <c r="I164" s="653">
        <v>8342.6200000000008</v>
      </c>
      <c r="J164" s="653">
        <v>15</v>
      </c>
      <c r="K164" s="653">
        <v>125139.29999999999</v>
      </c>
      <c r="L164" s="653">
        <v>1.4999999999999996</v>
      </c>
      <c r="M164" s="653">
        <v>8342.619999999999</v>
      </c>
      <c r="N164" s="653">
        <v>17</v>
      </c>
      <c r="O164" s="653">
        <v>141824.54</v>
      </c>
      <c r="P164" s="666">
        <v>1.7</v>
      </c>
      <c r="Q164" s="654">
        <v>8342.6200000000008</v>
      </c>
    </row>
    <row r="165" spans="1:17" ht="14.4" customHeight="1" x14ac:dyDescent="0.3">
      <c r="A165" s="649" t="s">
        <v>595</v>
      </c>
      <c r="B165" s="650" t="s">
        <v>6437</v>
      </c>
      <c r="C165" s="650" t="s">
        <v>6257</v>
      </c>
      <c r="D165" s="650" t="s">
        <v>6584</v>
      </c>
      <c r="E165" s="650" t="s">
        <v>6585</v>
      </c>
      <c r="F165" s="653"/>
      <c r="G165" s="653"/>
      <c r="H165" s="653"/>
      <c r="I165" s="653"/>
      <c r="J165" s="653">
        <v>2</v>
      </c>
      <c r="K165" s="653">
        <v>57900</v>
      </c>
      <c r="L165" s="653"/>
      <c r="M165" s="653">
        <v>28950</v>
      </c>
      <c r="N165" s="653"/>
      <c r="O165" s="653"/>
      <c r="P165" s="666"/>
      <c r="Q165" s="654"/>
    </row>
    <row r="166" spans="1:17" ht="14.4" customHeight="1" x14ac:dyDescent="0.3">
      <c r="A166" s="649" t="s">
        <v>595</v>
      </c>
      <c r="B166" s="650" t="s">
        <v>6437</v>
      </c>
      <c r="C166" s="650" t="s">
        <v>6257</v>
      </c>
      <c r="D166" s="650" t="s">
        <v>6586</v>
      </c>
      <c r="E166" s="650" t="s">
        <v>6587</v>
      </c>
      <c r="F166" s="653"/>
      <c r="G166" s="653"/>
      <c r="H166" s="653"/>
      <c r="I166" s="653"/>
      <c r="J166" s="653">
        <v>3</v>
      </c>
      <c r="K166" s="653">
        <v>13478.07</v>
      </c>
      <c r="L166" s="653"/>
      <c r="M166" s="653">
        <v>4492.6899999999996</v>
      </c>
      <c r="N166" s="653"/>
      <c r="O166" s="653"/>
      <c r="P166" s="666"/>
      <c r="Q166" s="654"/>
    </row>
    <row r="167" spans="1:17" ht="14.4" customHeight="1" x14ac:dyDescent="0.3">
      <c r="A167" s="649" t="s">
        <v>595</v>
      </c>
      <c r="B167" s="650" t="s">
        <v>6437</v>
      </c>
      <c r="C167" s="650" t="s">
        <v>6257</v>
      </c>
      <c r="D167" s="650" t="s">
        <v>6588</v>
      </c>
      <c r="E167" s="650" t="s">
        <v>6589</v>
      </c>
      <c r="F167" s="653"/>
      <c r="G167" s="653"/>
      <c r="H167" s="653"/>
      <c r="I167" s="653"/>
      <c r="J167" s="653">
        <v>533</v>
      </c>
      <c r="K167" s="653">
        <v>43706</v>
      </c>
      <c r="L167" s="653"/>
      <c r="M167" s="653">
        <v>82</v>
      </c>
      <c r="N167" s="653"/>
      <c r="O167" s="653"/>
      <c r="P167" s="666"/>
      <c r="Q167" s="654"/>
    </row>
    <row r="168" spans="1:17" ht="14.4" customHeight="1" x14ac:dyDescent="0.3">
      <c r="A168" s="649" t="s">
        <v>595</v>
      </c>
      <c r="B168" s="650" t="s">
        <v>6437</v>
      </c>
      <c r="C168" s="650" t="s">
        <v>6257</v>
      </c>
      <c r="D168" s="650" t="s">
        <v>6590</v>
      </c>
      <c r="E168" s="650" t="s">
        <v>6591</v>
      </c>
      <c r="F168" s="653">
        <v>15</v>
      </c>
      <c r="G168" s="653">
        <v>140639.69999999998</v>
      </c>
      <c r="H168" s="653">
        <v>1</v>
      </c>
      <c r="I168" s="653">
        <v>9375.98</v>
      </c>
      <c r="J168" s="653">
        <v>7</v>
      </c>
      <c r="K168" s="653">
        <v>65631.86</v>
      </c>
      <c r="L168" s="653">
        <v>0.46666666666666673</v>
      </c>
      <c r="M168" s="653">
        <v>9375.98</v>
      </c>
      <c r="N168" s="653">
        <v>24</v>
      </c>
      <c r="O168" s="653">
        <v>225023.52</v>
      </c>
      <c r="P168" s="666">
        <v>1.6</v>
      </c>
      <c r="Q168" s="654">
        <v>9375.98</v>
      </c>
    </row>
    <row r="169" spans="1:17" ht="14.4" customHeight="1" x14ac:dyDescent="0.3">
      <c r="A169" s="649" t="s">
        <v>595</v>
      </c>
      <c r="B169" s="650" t="s">
        <v>6437</v>
      </c>
      <c r="C169" s="650" t="s">
        <v>6257</v>
      </c>
      <c r="D169" s="650" t="s">
        <v>6592</v>
      </c>
      <c r="E169" s="650" t="s">
        <v>6593</v>
      </c>
      <c r="F169" s="653">
        <v>25</v>
      </c>
      <c r="G169" s="653">
        <v>164927</v>
      </c>
      <c r="H169" s="653">
        <v>1</v>
      </c>
      <c r="I169" s="653">
        <v>6597.08</v>
      </c>
      <c r="J169" s="653">
        <v>16</v>
      </c>
      <c r="K169" s="653">
        <v>105553.28000000001</v>
      </c>
      <c r="L169" s="653">
        <v>0.64000000000000012</v>
      </c>
      <c r="M169" s="653">
        <v>6597.0800000000008</v>
      </c>
      <c r="N169" s="653">
        <v>68</v>
      </c>
      <c r="O169" s="653">
        <v>448601.44</v>
      </c>
      <c r="P169" s="666">
        <v>2.72</v>
      </c>
      <c r="Q169" s="654">
        <v>6597.08</v>
      </c>
    </row>
    <row r="170" spans="1:17" ht="14.4" customHeight="1" x14ac:dyDescent="0.3">
      <c r="A170" s="649" t="s">
        <v>595</v>
      </c>
      <c r="B170" s="650" t="s">
        <v>6437</v>
      </c>
      <c r="C170" s="650" t="s">
        <v>6257</v>
      </c>
      <c r="D170" s="650" t="s">
        <v>6594</v>
      </c>
      <c r="E170" s="650" t="s">
        <v>6595</v>
      </c>
      <c r="F170" s="653"/>
      <c r="G170" s="653"/>
      <c r="H170" s="653"/>
      <c r="I170" s="653"/>
      <c r="J170" s="653"/>
      <c r="K170" s="653"/>
      <c r="L170" s="653"/>
      <c r="M170" s="653"/>
      <c r="N170" s="653">
        <v>2</v>
      </c>
      <c r="O170" s="653">
        <v>404.8</v>
      </c>
      <c r="P170" s="666"/>
      <c r="Q170" s="654">
        <v>202.4</v>
      </c>
    </row>
    <row r="171" spans="1:17" ht="14.4" customHeight="1" x14ac:dyDescent="0.3">
      <c r="A171" s="649" t="s">
        <v>595</v>
      </c>
      <c r="B171" s="650" t="s">
        <v>6437</v>
      </c>
      <c r="C171" s="650" t="s">
        <v>6257</v>
      </c>
      <c r="D171" s="650" t="s">
        <v>6596</v>
      </c>
      <c r="E171" s="650" t="s">
        <v>6597</v>
      </c>
      <c r="F171" s="653"/>
      <c r="G171" s="653"/>
      <c r="H171" s="653"/>
      <c r="I171" s="653"/>
      <c r="J171" s="653">
        <v>3</v>
      </c>
      <c r="K171" s="653">
        <v>500.55</v>
      </c>
      <c r="L171" s="653"/>
      <c r="M171" s="653">
        <v>166.85</v>
      </c>
      <c r="N171" s="653"/>
      <c r="O171" s="653"/>
      <c r="P171" s="666"/>
      <c r="Q171" s="654"/>
    </row>
    <row r="172" spans="1:17" ht="14.4" customHeight="1" x14ac:dyDescent="0.3">
      <c r="A172" s="649" t="s">
        <v>595</v>
      </c>
      <c r="B172" s="650" t="s">
        <v>6437</v>
      </c>
      <c r="C172" s="650" t="s">
        <v>6257</v>
      </c>
      <c r="D172" s="650" t="s">
        <v>6598</v>
      </c>
      <c r="E172" s="650" t="s">
        <v>6599</v>
      </c>
      <c r="F172" s="653"/>
      <c r="G172" s="653"/>
      <c r="H172" s="653"/>
      <c r="I172" s="653"/>
      <c r="J172" s="653">
        <v>5</v>
      </c>
      <c r="K172" s="653">
        <v>1207.3499999999999</v>
      </c>
      <c r="L172" s="653"/>
      <c r="M172" s="653">
        <v>241.46999999999997</v>
      </c>
      <c r="N172" s="653"/>
      <c r="O172" s="653"/>
      <c r="P172" s="666"/>
      <c r="Q172" s="654"/>
    </row>
    <row r="173" spans="1:17" ht="14.4" customHeight="1" x14ac:dyDescent="0.3">
      <c r="A173" s="649" t="s">
        <v>595</v>
      </c>
      <c r="B173" s="650" t="s">
        <v>6437</v>
      </c>
      <c r="C173" s="650" t="s">
        <v>6257</v>
      </c>
      <c r="D173" s="650" t="s">
        <v>6600</v>
      </c>
      <c r="E173" s="650" t="s">
        <v>6601</v>
      </c>
      <c r="F173" s="653">
        <v>3</v>
      </c>
      <c r="G173" s="653">
        <v>21298.53</v>
      </c>
      <c r="H173" s="653">
        <v>1</v>
      </c>
      <c r="I173" s="653">
        <v>7099.5099999999993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595</v>
      </c>
      <c r="B174" s="650" t="s">
        <v>6437</v>
      </c>
      <c r="C174" s="650" t="s">
        <v>6257</v>
      </c>
      <c r="D174" s="650" t="s">
        <v>6602</v>
      </c>
      <c r="E174" s="650" t="s">
        <v>6601</v>
      </c>
      <c r="F174" s="653">
        <v>1</v>
      </c>
      <c r="G174" s="653">
        <v>7099.51</v>
      </c>
      <c r="H174" s="653">
        <v>1</v>
      </c>
      <c r="I174" s="653">
        <v>7099.51</v>
      </c>
      <c r="J174" s="653">
        <v>1</v>
      </c>
      <c r="K174" s="653">
        <v>7099.51</v>
      </c>
      <c r="L174" s="653">
        <v>1</v>
      </c>
      <c r="M174" s="653">
        <v>7099.51</v>
      </c>
      <c r="N174" s="653">
        <v>2</v>
      </c>
      <c r="O174" s="653">
        <v>14199.02</v>
      </c>
      <c r="P174" s="666">
        <v>2</v>
      </c>
      <c r="Q174" s="654">
        <v>7099.51</v>
      </c>
    </row>
    <row r="175" spans="1:17" ht="14.4" customHeight="1" x14ac:dyDescent="0.3">
      <c r="A175" s="649" t="s">
        <v>595</v>
      </c>
      <c r="B175" s="650" t="s">
        <v>6437</v>
      </c>
      <c r="C175" s="650" t="s">
        <v>6257</v>
      </c>
      <c r="D175" s="650" t="s">
        <v>6603</v>
      </c>
      <c r="E175" s="650" t="s">
        <v>6604</v>
      </c>
      <c r="F175" s="653">
        <v>24</v>
      </c>
      <c r="G175" s="653">
        <v>109440</v>
      </c>
      <c r="H175" s="653">
        <v>1</v>
      </c>
      <c r="I175" s="653">
        <v>4560</v>
      </c>
      <c r="J175" s="653">
        <v>22</v>
      </c>
      <c r="K175" s="653">
        <v>100320</v>
      </c>
      <c r="L175" s="653">
        <v>0.91666666666666663</v>
      </c>
      <c r="M175" s="653">
        <v>4560</v>
      </c>
      <c r="N175" s="653">
        <v>43</v>
      </c>
      <c r="O175" s="653">
        <v>196080</v>
      </c>
      <c r="P175" s="666">
        <v>1.7916666666666667</v>
      </c>
      <c r="Q175" s="654">
        <v>4560</v>
      </c>
    </row>
    <row r="176" spans="1:17" ht="14.4" customHeight="1" x14ac:dyDescent="0.3">
      <c r="A176" s="649" t="s">
        <v>595</v>
      </c>
      <c r="B176" s="650" t="s">
        <v>6437</v>
      </c>
      <c r="C176" s="650" t="s">
        <v>6257</v>
      </c>
      <c r="D176" s="650" t="s">
        <v>6605</v>
      </c>
      <c r="E176" s="650" t="s">
        <v>6582</v>
      </c>
      <c r="F176" s="653">
        <v>20</v>
      </c>
      <c r="G176" s="653">
        <v>82036.399999999994</v>
      </c>
      <c r="H176" s="653">
        <v>1</v>
      </c>
      <c r="I176" s="653">
        <v>4101.82</v>
      </c>
      <c r="J176" s="653">
        <v>17</v>
      </c>
      <c r="K176" s="653">
        <v>69730.94</v>
      </c>
      <c r="L176" s="653">
        <v>0.85000000000000009</v>
      </c>
      <c r="M176" s="653">
        <v>4101.82</v>
      </c>
      <c r="N176" s="653">
        <v>10</v>
      </c>
      <c r="O176" s="653">
        <v>41018.199999999997</v>
      </c>
      <c r="P176" s="666">
        <v>0.5</v>
      </c>
      <c r="Q176" s="654">
        <v>4101.82</v>
      </c>
    </row>
    <row r="177" spans="1:17" ht="14.4" customHeight="1" x14ac:dyDescent="0.3">
      <c r="A177" s="649" t="s">
        <v>595</v>
      </c>
      <c r="B177" s="650" t="s">
        <v>6437</v>
      </c>
      <c r="C177" s="650" t="s">
        <v>6257</v>
      </c>
      <c r="D177" s="650" t="s">
        <v>6606</v>
      </c>
      <c r="E177" s="650" t="s">
        <v>6607</v>
      </c>
      <c r="F177" s="653">
        <v>24</v>
      </c>
      <c r="G177" s="653">
        <v>242981.76000000001</v>
      </c>
      <c r="H177" s="653">
        <v>1</v>
      </c>
      <c r="I177" s="653">
        <v>10124.24</v>
      </c>
      <c r="J177" s="653">
        <v>28</v>
      </c>
      <c r="K177" s="653">
        <v>283478.71999999997</v>
      </c>
      <c r="L177" s="653">
        <v>1.1666666666666665</v>
      </c>
      <c r="M177" s="653">
        <v>10124.24</v>
      </c>
      <c r="N177" s="653">
        <v>42</v>
      </c>
      <c r="O177" s="653">
        <v>425218.07999999996</v>
      </c>
      <c r="P177" s="666">
        <v>1.7499999999999998</v>
      </c>
      <c r="Q177" s="654">
        <v>10124.24</v>
      </c>
    </row>
    <row r="178" spans="1:17" ht="14.4" customHeight="1" x14ac:dyDescent="0.3">
      <c r="A178" s="649" t="s">
        <v>595</v>
      </c>
      <c r="B178" s="650" t="s">
        <v>6437</v>
      </c>
      <c r="C178" s="650" t="s">
        <v>6257</v>
      </c>
      <c r="D178" s="650" t="s">
        <v>6608</v>
      </c>
      <c r="E178" s="650" t="s">
        <v>6609</v>
      </c>
      <c r="F178" s="653">
        <v>5</v>
      </c>
      <c r="G178" s="653">
        <v>33318.550000000003</v>
      </c>
      <c r="H178" s="653">
        <v>1</v>
      </c>
      <c r="I178" s="653">
        <v>6663.7100000000009</v>
      </c>
      <c r="J178" s="653">
        <v>19</v>
      </c>
      <c r="K178" s="653">
        <v>126610.49</v>
      </c>
      <c r="L178" s="653">
        <v>3.8</v>
      </c>
      <c r="M178" s="653">
        <v>6663.71</v>
      </c>
      <c r="N178" s="653">
        <v>27</v>
      </c>
      <c r="O178" s="653">
        <v>179920.17</v>
      </c>
      <c r="P178" s="666">
        <v>5.4</v>
      </c>
      <c r="Q178" s="654">
        <v>6663.71</v>
      </c>
    </row>
    <row r="179" spans="1:17" ht="14.4" customHeight="1" x14ac:dyDescent="0.3">
      <c r="A179" s="649" t="s">
        <v>595</v>
      </c>
      <c r="B179" s="650" t="s">
        <v>6437</v>
      </c>
      <c r="C179" s="650" t="s">
        <v>6257</v>
      </c>
      <c r="D179" s="650" t="s">
        <v>6610</v>
      </c>
      <c r="E179" s="650" t="s">
        <v>6611</v>
      </c>
      <c r="F179" s="653"/>
      <c r="G179" s="653"/>
      <c r="H179" s="653"/>
      <c r="I179" s="653"/>
      <c r="J179" s="653">
        <v>1</v>
      </c>
      <c r="K179" s="653">
        <v>1796</v>
      </c>
      <c r="L179" s="653"/>
      <c r="M179" s="653">
        <v>1796</v>
      </c>
      <c r="N179" s="653"/>
      <c r="O179" s="653"/>
      <c r="P179" s="666"/>
      <c r="Q179" s="654"/>
    </row>
    <row r="180" spans="1:17" ht="14.4" customHeight="1" x14ac:dyDescent="0.3">
      <c r="A180" s="649" t="s">
        <v>595</v>
      </c>
      <c r="B180" s="650" t="s">
        <v>6437</v>
      </c>
      <c r="C180" s="650" t="s">
        <v>6257</v>
      </c>
      <c r="D180" s="650" t="s">
        <v>6612</v>
      </c>
      <c r="E180" s="650" t="s">
        <v>6613</v>
      </c>
      <c r="F180" s="653"/>
      <c r="G180" s="653"/>
      <c r="H180" s="653"/>
      <c r="I180" s="653"/>
      <c r="J180" s="653">
        <v>1</v>
      </c>
      <c r="K180" s="653">
        <v>1796</v>
      </c>
      <c r="L180" s="653"/>
      <c r="M180" s="653">
        <v>1796</v>
      </c>
      <c r="N180" s="653"/>
      <c r="O180" s="653"/>
      <c r="P180" s="666"/>
      <c r="Q180" s="654"/>
    </row>
    <row r="181" spans="1:17" ht="14.4" customHeight="1" x14ac:dyDescent="0.3">
      <c r="A181" s="649" t="s">
        <v>595</v>
      </c>
      <c r="B181" s="650" t="s">
        <v>6437</v>
      </c>
      <c r="C181" s="650" t="s">
        <v>6257</v>
      </c>
      <c r="D181" s="650" t="s">
        <v>6614</v>
      </c>
      <c r="E181" s="650" t="s">
        <v>6615</v>
      </c>
      <c r="F181" s="653">
        <v>31</v>
      </c>
      <c r="G181" s="653">
        <v>455886</v>
      </c>
      <c r="H181" s="653">
        <v>1</v>
      </c>
      <c r="I181" s="653">
        <v>14706</v>
      </c>
      <c r="J181" s="653">
        <v>37</v>
      </c>
      <c r="K181" s="653">
        <v>544122</v>
      </c>
      <c r="L181" s="653">
        <v>1.1935483870967742</v>
      </c>
      <c r="M181" s="653">
        <v>14706</v>
      </c>
      <c r="N181" s="653">
        <v>63</v>
      </c>
      <c r="O181" s="653">
        <v>926478</v>
      </c>
      <c r="P181" s="666">
        <v>2.032258064516129</v>
      </c>
      <c r="Q181" s="654">
        <v>14706</v>
      </c>
    </row>
    <row r="182" spans="1:17" ht="14.4" customHeight="1" x14ac:dyDescent="0.3">
      <c r="A182" s="649" t="s">
        <v>595</v>
      </c>
      <c r="B182" s="650" t="s">
        <v>6437</v>
      </c>
      <c r="C182" s="650" t="s">
        <v>6257</v>
      </c>
      <c r="D182" s="650" t="s">
        <v>6616</v>
      </c>
      <c r="E182" s="650" t="s">
        <v>6617</v>
      </c>
      <c r="F182" s="653"/>
      <c r="G182" s="653"/>
      <c r="H182" s="653"/>
      <c r="I182" s="653"/>
      <c r="J182" s="653">
        <v>1</v>
      </c>
      <c r="K182" s="653">
        <v>5416.04</v>
      </c>
      <c r="L182" s="653"/>
      <c r="M182" s="653">
        <v>5416.04</v>
      </c>
      <c r="N182" s="653"/>
      <c r="O182" s="653"/>
      <c r="P182" s="666"/>
      <c r="Q182" s="654"/>
    </row>
    <row r="183" spans="1:17" ht="14.4" customHeight="1" x14ac:dyDescent="0.3">
      <c r="A183" s="649" t="s">
        <v>595</v>
      </c>
      <c r="B183" s="650" t="s">
        <v>6437</v>
      </c>
      <c r="C183" s="650" t="s">
        <v>6257</v>
      </c>
      <c r="D183" s="650" t="s">
        <v>6618</v>
      </c>
      <c r="E183" s="650" t="s">
        <v>6619</v>
      </c>
      <c r="F183" s="653"/>
      <c r="G183" s="653"/>
      <c r="H183" s="653"/>
      <c r="I183" s="653"/>
      <c r="J183" s="653">
        <v>4</v>
      </c>
      <c r="K183" s="653">
        <v>22512</v>
      </c>
      <c r="L183" s="653"/>
      <c r="M183" s="653">
        <v>5628</v>
      </c>
      <c r="N183" s="653">
        <v>3</v>
      </c>
      <c r="O183" s="653">
        <v>16884</v>
      </c>
      <c r="P183" s="666"/>
      <c r="Q183" s="654">
        <v>5628</v>
      </c>
    </row>
    <row r="184" spans="1:17" ht="14.4" customHeight="1" x14ac:dyDescent="0.3">
      <c r="A184" s="649" t="s">
        <v>595</v>
      </c>
      <c r="B184" s="650" t="s">
        <v>6437</v>
      </c>
      <c r="C184" s="650" t="s">
        <v>6257</v>
      </c>
      <c r="D184" s="650" t="s">
        <v>6620</v>
      </c>
      <c r="E184" s="650" t="s">
        <v>6621</v>
      </c>
      <c r="F184" s="653">
        <v>1</v>
      </c>
      <c r="G184" s="653">
        <v>9356.7000000000007</v>
      </c>
      <c r="H184" s="653">
        <v>1</v>
      </c>
      <c r="I184" s="653">
        <v>9356.7000000000007</v>
      </c>
      <c r="J184" s="653"/>
      <c r="K184" s="653"/>
      <c r="L184" s="653"/>
      <c r="M184" s="653"/>
      <c r="N184" s="653">
        <v>5</v>
      </c>
      <c r="O184" s="653">
        <v>46783.5</v>
      </c>
      <c r="P184" s="666">
        <v>5</v>
      </c>
      <c r="Q184" s="654">
        <v>9356.7000000000007</v>
      </c>
    </row>
    <row r="185" spans="1:17" ht="14.4" customHeight="1" x14ac:dyDescent="0.3">
      <c r="A185" s="649" t="s">
        <v>595</v>
      </c>
      <c r="B185" s="650" t="s">
        <v>6437</v>
      </c>
      <c r="C185" s="650" t="s">
        <v>6257</v>
      </c>
      <c r="D185" s="650" t="s">
        <v>6622</v>
      </c>
      <c r="E185" s="650" t="s">
        <v>6623</v>
      </c>
      <c r="F185" s="653">
        <v>7</v>
      </c>
      <c r="G185" s="653">
        <v>61112.1</v>
      </c>
      <c r="H185" s="653">
        <v>1</v>
      </c>
      <c r="I185" s="653">
        <v>8730.2999999999993</v>
      </c>
      <c r="J185" s="653">
        <v>6</v>
      </c>
      <c r="K185" s="653">
        <v>52381.799999999996</v>
      </c>
      <c r="L185" s="653">
        <v>0.8571428571428571</v>
      </c>
      <c r="M185" s="653">
        <v>8730.2999999999993</v>
      </c>
      <c r="N185" s="653">
        <v>5</v>
      </c>
      <c r="O185" s="653">
        <v>43651.5</v>
      </c>
      <c r="P185" s="666">
        <v>0.7142857142857143</v>
      </c>
      <c r="Q185" s="654">
        <v>8730.2999999999993</v>
      </c>
    </row>
    <row r="186" spans="1:17" ht="14.4" customHeight="1" x14ac:dyDescent="0.3">
      <c r="A186" s="649" t="s">
        <v>595</v>
      </c>
      <c r="B186" s="650" t="s">
        <v>6437</v>
      </c>
      <c r="C186" s="650" t="s">
        <v>6257</v>
      </c>
      <c r="D186" s="650" t="s">
        <v>6624</v>
      </c>
      <c r="E186" s="650" t="s">
        <v>6625</v>
      </c>
      <c r="F186" s="653">
        <v>154</v>
      </c>
      <c r="G186" s="653">
        <v>1850956.8</v>
      </c>
      <c r="H186" s="653">
        <v>1</v>
      </c>
      <c r="I186" s="653">
        <v>12019.2</v>
      </c>
      <c r="J186" s="653">
        <v>126</v>
      </c>
      <c r="K186" s="653">
        <v>1514419.2</v>
      </c>
      <c r="L186" s="653">
        <v>0.81818181818181812</v>
      </c>
      <c r="M186" s="653">
        <v>12019.199999999999</v>
      </c>
      <c r="N186" s="653">
        <v>162</v>
      </c>
      <c r="O186" s="653">
        <v>1947110.4000000001</v>
      </c>
      <c r="P186" s="666">
        <v>1.051948051948052</v>
      </c>
      <c r="Q186" s="654">
        <v>12019.2</v>
      </c>
    </row>
    <row r="187" spans="1:17" ht="14.4" customHeight="1" x14ac:dyDescent="0.3">
      <c r="A187" s="649" t="s">
        <v>595</v>
      </c>
      <c r="B187" s="650" t="s">
        <v>6437</v>
      </c>
      <c r="C187" s="650" t="s">
        <v>6257</v>
      </c>
      <c r="D187" s="650" t="s">
        <v>6626</v>
      </c>
      <c r="E187" s="650" t="s">
        <v>6627</v>
      </c>
      <c r="F187" s="653">
        <v>18</v>
      </c>
      <c r="G187" s="653">
        <v>383050.8</v>
      </c>
      <c r="H187" s="653">
        <v>1</v>
      </c>
      <c r="I187" s="653">
        <v>21280.6</v>
      </c>
      <c r="J187" s="653">
        <v>18</v>
      </c>
      <c r="K187" s="653">
        <v>383050.8</v>
      </c>
      <c r="L187" s="653">
        <v>1</v>
      </c>
      <c r="M187" s="653">
        <v>21280.6</v>
      </c>
      <c r="N187" s="653">
        <v>18</v>
      </c>
      <c r="O187" s="653">
        <v>383050.79999999993</v>
      </c>
      <c r="P187" s="666">
        <v>0.99999999999999989</v>
      </c>
      <c r="Q187" s="654">
        <v>21280.599999999995</v>
      </c>
    </row>
    <row r="188" spans="1:17" ht="14.4" customHeight="1" x14ac:dyDescent="0.3">
      <c r="A188" s="649" t="s">
        <v>595</v>
      </c>
      <c r="B188" s="650" t="s">
        <v>6437</v>
      </c>
      <c r="C188" s="650" t="s">
        <v>6257</v>
      </c>
      <c r="D188" s="650" t="s">
        <v>6628</v>
      </c>
      <c r="E188" s="650" t="s">
        <v>6629</v>
      </c>
      <c r="F188" s="653">
        <v>1</v>
      </c>
      <c r="G188" s="653">
        <v>15411.5</v>
      </c>
      <c r="H188" s="653">
        <v>1</v>
      </c>
      <c r="I188" s="653">
        <v>15411.5</v>
      </c>
      <c r="J188" s="653">
        <v>1</v>
      </c>
      <c r="K188" s="653">
        <v>15411.5</v>
      </c>
      <c r="L188" s="653">
        <v>1</v>
      </c>
      <c r="M188" s="653">
        <v>15411.5</v>
      </c>
      <c r="N188" s="653"/>
      <c r="O188" s="653"/>
      <c r="P188" s="666"/>
      <c r="Q188" s="654"/>
    </row>
    <row r="189" spans="1:17" ht="14.4" customHeight="1" x14ac:dyDescent="0.3">
      <c r="A189" s="649" t="s">
        <v>595</v>
      </c>
      <c r="B189" s="650" t="s">
        <v>6437</v>
      </c>
      <c r="C189" s="650" t="s">
        <v>6257</v>
      </c>
      <c r="D189" s="650" t="s">
        <v>6630</v>
      </c>
      <c r="E189" s="650" t="s">
        <v>6631</v>
      </c>
      <c r="F189" s="653">
        <v>2</v>
      </c>
      <c r="G189" s="653">
        <v>21961.4</v>
      </c>
      <c r="H189" s="653">
        <v>1</v>
      </c>
      <c r="I189" s="653">
        <v>10980.7</v>
      </c>
      <c r="J189" s="653">
        <v>2</v>
      </c>
      <c r="K189" s="653">
        <v>21961.4</v>
      </c>
      <c r="L189" s="653">
        <v>1</v>
      </c>
      <c r="M189" s="653">
        <v>10980.7</v>
      </c>
      <c r="N189" s="653">
        <v>8</v>
      </c>
      <c r="O189" s="653">
        <v>87845.599999999991</v>
      </c>
      <c r="P189" s="666">
        <v>3.9999999999999996</v>
      </c>
      <c r="Q189" s="654">
        <v>10980.699999999999</v>
      </c>
    </row>
    <row r="190" spans="1:17" ht="14.4" customHeight="1" x14ac:dyDescent="0.3">
      <c r="A190" s="649" t="s">
        <v>595</v>
      </c>
      <c r="B190" s="650" t="s">
        <v>6437</v>
      </c>
      <c r="C190" s="650" t="s">
        <v>6257</v>
      </c>
      <c r="D190" s="650" t="s">
        <v>6632</v>
      </c>
      <c r="E190" s="650" t="s">
        <v>6633</v>
      </c>
      <c r="F190" s="653">
        <v>4</v>
      </c>
      <c r="G190" s="653">
        <v>43922.8</v>
      </c>
      <c r="H190" s="653">
        <v>1</v>
      </c>
      <c r="I190" s="653">
        <v>10980.7</v>
      </c>
      <c r="J190" s="653">
        <v>3</v>
      </c>
      <c r="K190" s="653">
        <v>32942.100000000006</v>
      </c>
      <c r="L190" s="653">
        <v>0.75000000000000011</v>
      </c>
      <c r="M190" s="653">
        <v>10980.700000000003</v>
      </c>
      <c r="N190" s="653">
        <v>5</v>
      </c>
      <c r="O190" s="653">
        <v>54903.5</v>
      </c>
      <c r="P190" s="666">
        <v>1.25</v>
      </c>
      <c r="Q190" s="654">
        <v>10980.7</v>
      </c>
    </row>
    <row r="191" spans="1:17" ht="14.4" customHeight="1" x14ac:dyDescent="0.3">
      <c r="A191" s="649" t="s">
        <v>595</v>
      </c>
      <c r="B191" s="650" t="s">
        <v>6437</v>
      </c>
      <c r="C191" s="650" t="s">
        <v>6257</v>
      </c>
      <c r="D191" s="650" t="s">
        <v>6634</v>
      </c>
      <c r="E191" s="650" t="s">
        <v>6635</v>
      </c>
      <c r="F191" s="653">
        <v>6</v>
      </c>
      <c r="G191" s="653">
        <v>127682.4</v>
      </c>
      <c r="H191" s="653">
        <v>1</v>
      </c>
      <c r="I191" s="653">
        <v>21280.399999999998</v>
      </c>
      <c r="J191" s="653">
        <v>3</v>
      </c>
      <c r="K191" s="653">
        <v>63841.200000000004</v>
      </c>
      <c r="L191" s="653">
        <v>0.50000000000000011</v>
      </c>
      <c r="M191" s="653">
        <v>21280.400000000001</v>
      </c>
      <c r="N191" s="653">
        <v>3</v>
      </c>
      <c r="O191" s="653">
        <v>63841.200000000004</v>
      </c>
      <c r="P191" s="666">
        <v>0.50000000000000011</v>
      </c>
      <c r="Q191" s="654">
        <v>21280.400000000001</v>
      </c>
    </row>
    <row r="192" spans="1:17" ht="14.4" customHeight="1" x14ac:dyDescent="0.3">
      <c r="A192" s="649" t="s">
        <v>595</v>
      </c>
      <c r="B192" s="650" t="s">
        <v>6437</v>
      </c>
      <c r="C192" s="650" t="s">
        <v>6257</v>
      </c>
      <c r="D192" s="650" t="s">
        <v>6636</v>
      </c>
      <c r="E192" s="650" t="s">
        <v>6637</v>
      </c>
      <c r="F192" s="653">
        <v>3</v>
      </c>
      <c r="G192" s="653">
        <v>42300</v>
      </c>
      <c r="H192" s="653">
        <v>1</v>
      </c>
      <c r="I192" s="653">
        <v>14100</v>
      </c>
      <c r="J192" s="653">
        <v>1</v>
      </c>
      <c r="K192" s="653">
        <v>14100</v>
      </c>
      <c r="L192" s="653">
        <v>0.33333333333333331</v>
      </c>
      <c r="M192" s="653">
        <v>14100</v>
      </c>
      <c r="N192" s="653">
        <v>12</v>
      </c>
      <c r="O192" s="653">
        <v>169200</v>
      </c>
      <c r="P192" s="666">
        <v>4</v>
      </c>
      <c r="Q192" s="654">
        <v>14100</v>
      </c>
    </row>
    <row r="193" spans="1:17" ht="14.4" customHeight="1" x14ac:dyDescent="0.3">
      <c r="A193" s="649" t="s">
        <v>595</v>
      </c>
      <c r="B193" s="650" t="s">
        <v>6437</v>
      </c>
      <c r="C193" s="650" t="s">
        <v>6257</v>
      </c>
      <c r="D193" s="650" t="s">
        <v>6638</v>
      </c>
      <c r="E193" s="650" t="s">
        <v>6639</v>
      </c>
      <c r="F193" s="653">
        <v>1</v>
      </c>
      <c r="G193" s="653">
        <v>21280.6</v>
      </c>
      <c r="H193" s="653">
        <v>1</v>
      </c>
      <c r="I193" s="653">
        <v>21280.6</v>
      </c>
      <c r="J193" s="653">
        <v>2</v>
      </c>
      <c r="K193" s="653">
        <v>42561.2</v>
      </c>
      <c r="L193" s="653">
        <v>2</v>
      </c>
      <c r="M193" s="653">
        <v>21280.6</v>
      </c>
      <c r="N193" s="653"/>
      <c r="O193" s="653"/>
      <c r="P193" s="666"/>
      <c r="Q193" s="654"/>
    </row>
    <row r="194" spans="1:17" ht="14.4" customHeight="1" x14ac:dyDescent="0.3">
      <c r="A194" s="649" t="s">
        <v>595</v>
      </c>
      <c r="B194" s="650" t="s">
        <v>6437</v>
      </c>
      <c r="C194" s="650" t="s">
        <v>6257</v>
      </c>
      <c r="D194" s="650" t="s">
        <v>6640</v>
      </c>
      <c r="E194" s="650" t="s">
        <v>6641</v>
      </c>
      <c r="F194" s="653">
        <v>1</v>
      </c>
      <c r="G194" s="653">
        <v>10625</v>
      </c>
      <c r="H194" s="653">
        <v>1</v>
      </c>
      <c r="I194" s="653">
        <v>10625</v>
      </c>
      <c r="J194" s="653">
        <v>2</v>
      </c>
      <c r="K194" s="653">
        <v>21250</v>
      </c>
      <c r="L194" s="653">
        <v>2</v>
      </c>
      <c r="M194" s="653">
        <v>10625</v>
      </c>
      <c r="N194" s="653">
        <v>3</v>
      </c>
      <c r="O194" s="653">
        <v>31875</v>
      </c>
      <c r="P194" s="666">
        <v>3</v>
      </c>
      <c r="Q194" s="654">
        <v>10625</v>
      </c>
    </row>
    <row r="195" spans="1:17" ht="14.4" customHeight="1" x14ac:dyDescent="0.3">
      <c r="A195" s="649" t="s">
        <v>595</v>
      </c>
      <c r="B195" s="650" t="s">
        <v>6437</v>
      </c>
      <c r="C195" s="650" t="s">
        <v>6257</v>
      </c>
      <c r="D195" s="650" t="s">
        <v>6642</v>
      </c>
      <c r="E195" s="650" t="s">
        <v>6643</v>
      </c>
      <c r="F195" s="653">
        <v>1</v>
      </c>
      <c r="G195" s="653">
        <v>9310</v>
      </c>
      <c r="H195" s="653">
        <v>1</v>
      </c>
      <c r="I195" s="653">
        <v>9310</v>
      </c>
      <c r="J195" s="653"/>
      <c r="K195" s="653"/>
      <c r="L195" s="653"/>
      <c r="M195" s="653"/>
      <c r="N195" s="653">
        <v>1</v>
      </c>
      <c r="O195" s="653">
        <v>9310</v>
      </c>
      <c r="P195" s="666">
        <v>1</v>
      </c>
      <c r="Q195" s="654">
        <v>9310</v>
      </c>
    </row>
    <row r="196" spans="1:17" ht="14.4" customHeight="1" x14ac:dyDescent="0.3">
      <c r="A196" s="649" t="s">
        <v>595</v>
      </c>
      <c r="B196" s="650" t="s">
        <v>6437</v>
      </c>
      <c r="C196" s="650" t="s">
        <v>6257</v>
      </c>
      <c r="D196" s="650" t="s">
        <v>6644</v>
      </c>
      <c r="E196" s="650" t="s">
        <v>6645</v>
      </c>
      <c r="F196" s="653">
        <v>1</v>
      </c>
      <c r="G196" s="653">
        <v>14876.4</v>
      </c>
      <c r="H196" s="653">
        <v>1</v>
      </c>
      <c r="I196" s="653">
        <v>14876.4</v>
      </c>
      <c r="J196" s="653"/>
      <c r="K196" s="653"/>
      <c r="L196" s="653"/>
      <c r="M196" s="653"/>
      <c r="N196" s="653">
        <v>1</v>
      </c>
      <c r="O196" s="653">
        <v>14876.4</v>
      </c>
      <c r="P196" s="666">
        <v>1</v>
      </c>
      <c r="Q196" s="654">
        <v>14876.4</v>
      </c>
    </row>
    <row r="197" spans="1:17" ht="14.4" customHeight="1" x14ac:dyDescent="0.3">
      <c r="A197" s="649" t="s">
        <v>595</v>
      </c>
      <c r="B197" s="650" t="s">
        <v>6437</v>
      </c>
      <c r="C197" s="650" t="s">
        <v>6257</v>
      </c>
      <c r="D197" s="650" t="s">
        <v>6646</v>
      </c>
      <c r="E197" s="650" t="s">
        <v>6647</v>
      </c>
      <c r="F197" s="653">
        <v>2</v>
      </c>
      <c r="G197" s="653">
        <v>29752.799999999999</v>
      </c>
      <c r="H197" s="653">
        <v>1</v>
      </c>
      <c r="I197" s="653">
        <v>14876.4</v>
      </c>
      <c r="J197" s="653"/>
      <c r="K197" s="653"/>
      <c r="L197" s="653"/>
      <c r="M197" s="653"/>
      <c r="N197" s="653">
        <v>4</v>
      </c>
      <c r="O197" s="653">
        <v>59505.599999999999</v>
      </c>
      <c r="P197" s="666">
        <v>2</v>
      </c>
      <c r="Q197" s="654">
        <v>14876.4</v>
      </c>
    </row>
    <row r="198" spans="1:17" ht="14.4" customHeight="1" x14ac:dyDescent="0.3">
      <c r="A198" s="649" t="s">
        <v>595</v>
      </c>
      <c r="B198" s="650" t="s">
        <v>6437</v>
      </c>
      <c r="C198" s="650" t="s">
        <v>6257</v>
      </c>
      <c r="D198" s="650" t="s">
        <v>6648</v>
      </c>
      <c r="E198" s="650" t="s">
        <v>6649</v>
      </c>
      <c r="F198" s="653"/>
      <c r="G198" s="653"/>
      <c r="H198" s="653"/>
      <c r="I198" s="653"/>
      <c r="J198" s="653"/>
      <c r="K198" s="653"/>
      <c r="L198" s="653"/>
      <c r="M198" s="653"/>
      <c r="N198" s="653">
        <v>2</v>
      </c>
      <c r="O198" s="653">
        <v>18523.400000000001</v>
      </c>
      <c r="P198" s="666"/>
      <c r="Q198" s="654">
        <v>9261.7000000000007</v>
      </c>
    </row>
    <row r="199" spans="1:17" ht="14.4" customHeight="1" x14ac:dyDescent="0.3">
      <c r="A199" s="649" t="s">
        <v>595</v>
      </c>
      <c r="B199" s="650" t="s">
        <v>6437</v>
      </c>
      <c r="C199" s="650" t="s">
        <v>6257</v>
      </c>
      <c r="D199" s="650" t="s">
        <v>6650</v>
      </c>
      <c r="E199" s="650" t="s">
        <v>6651</v>
      </c>
      <c r="F199" s="653"/>
      <c r="G199" s="653"/>
      <c r="H199" s="653"/>
      <c r="I199" s="653"/>
      <c r="J199" s="653"/>
      <c r="K199" s="653"/>
      <c r="L199" s="653"/>
      <c r="M199" s="653"/>
      <c r="N199" s="653">
        <v>1</v>
      </c>
      <c r="O199" s="653">
        <v>8498.2999999999993</v>
      </c>
      <c r="P199" s="666"/>
      <c r="Q199" s="654">
        <v>8498.2999999999993</v>
      </c>
    </row>
    <row r="200" spans="1:17" ht="14.4" customHeight="1" x14ac:dyDescent="0.3">
      <c r="A200" s="649" t="s">
        <v>595</v>
      </c>
      <c r="B200" s="650" t="s">
        <v>6437</v>
      </c>
      <c r="C200" s="650" t="s">
        <v>6257</v>
      </c>
      <c r="D200" s="650" t="s">
        <v>6652</v>
      </c>
      <c r="E200" s="650" t="s">
        <v>6653</v>
      </c>
      <c r="F200" s="653">
        <v>1</v>
      </c>
      <c r="G200" s="653">
        <v>9261.7000000000007</v>
      </c>
      <c r="H200" s="653">
        <v>1</v>
      </c>
      <c r="I200" s="653">
        <v>9261.7000000000007</v>
      </c>
      <c r="J200" s="653">
        <v>2</v>
      </c>
      <c r="K200" s="653">
        <v>18523.400000000001</v>
      </c>
      <c r="L200" s="653">
        <v>2</v>
      </c>
      <c r="M200" s="653">
        <v>9261.7000000000007</v>
      </c>
      <c r="N200" s="653">
        <v>8</v>
      </c>
      <c r="O200" s="653">
        <v>74093.600000000006</v>
      </c>
      <c r="P200" s="666">
        <v>8</v>
      </c>
      <c r="Q200" s="654">
        <v>9261.7000000000007</v>
      </c>
    </row>
    <row r="201" spans="1:17" ht="14.4" customHeight="1" x14ac:dyDescent="0.3">
      <c r="A201" s="649" t="s">
        <v>595</v>
      </c>
      <c r="B201" s="650" t="s">
        <v>6437</v>
      </c>
      <c r="C201" s="650" t="s">
        <v>6257</v>
      </c>
      <c r="D201" s="650" t="s">
        <v>6654</v>
      </c>
      <c r="E201" s="650" t="s">
        <v>6655</v>
      </c>
      <c r="F201" s="653"/>
      <c r="G201" s="653"/>
      <c r="H201" s="653"/>
      <c r="I201" s="653"/>
      <c r="J201" s="653">
        <v>1</v>
      </c>
      <c r="K201" s="653">
        <v>9261.7000000000007</v>
      </c>
      <c r="L201" s="653"/>
      <c r="M201" s="653">
        <v>9261.7000000000007</v>
      </c>
      <c r="N201" s="653"/>
      <c r="O201" s="653"/>
      <c r="P201" s="666"/>
      <c r="Q201" s="654"/>
    </row>
    <row r="202" spans="1:17" ht="14.4" customHeight="1" x14ac:dyDescent="0.3">
      <c r="A202" s="649" t="s">
        <v>595</v>
      </c>
      <c r="B202" s="650" t="s">
        <v>6437</v>
      </c>
      <c r="C202" s="650" t="s">
        <v>6257</v>
      </c>
      <c r="D202" s="650" t="s">
        <v>6656</v>
      </c>
      <c r="E202" s="650" t="s">
        <v>6657</v>
      </c>
      <c r="F202" s="653"/>
      <c r="G202" s="653"/>
      <c r="H202" s="653"/>
      <c r="I202" s="653"/>
      <c r="J202" s="653">
        <v>3</v>
      </c>
      <c r="K202" s="653">
        <v>23833.98</v>
      </c>
      <c r="L202" s="653"/>
      <c r="M202" s="653">
        <v>7944.66</v>
      </c>
      <c r="N202" s="653">
        <v>3</v>
      </c>
      <c r="O202" s="653">
        <v>23833.98</v>
      </c>
      <c r="P202" s="666"/>
      <c r="Q202" s="654">
        <v>7944.66</v>
      </c>
    </row>
    <row r="203" spans="1:17" ht="14.4" customHeight="1" x14ac:dyDescent="0.3">
      <c r="A203" s="649" t="s">
        <v>595</v>
      </c>
      <c r="B203" s="650" t="s">
        <v>6437</v>
      </c>
      <c r="C203" s="650" t="s">
        <v>6257</v>
      </c>
      <c r="D203" s="650" t="s">
        <v>6658</v>
      </c>
      <c r="E203" s="650" t="s">
        <v>6659</v>
      </c>
      <c r="F203" s="653">
        <v>6</v>
      </c>
      <c r="G203" s="653">
        <v>50767.08</v>
      </c>
      <c r="H203" s="653">
        <v>1</v>
      </c>
      <c r="I203" s="653">
        <v>8461.18</v>
      </c>
      <c r="J203" s="653"/>
      <c r="K203" s="653"/>
      <c r="L203" s="653"/>
      <c r="M203" s="653"/>
      <c r="N203" s="653">
        <v>2</v>
      </c>
      <c r="O203" s="653">
        <v>16922.36</v>
      </c>
      <c r="P203" s="666">
        <v>0.33333333333333331</v>
      </c>
      <c r="Q203" s="654">
        <v>8461.18</v>
      </c>
    </row>
    <row r="204" spans="1:17" ht="14.4" customHeight="1" x14ac:dyDescent="0.3">
      <c r="A204" s="649" t="s">
        <v>595</v>
      </c>
      <c r="B204" s="650" t="s">
        <v>6437</v>
      </c>
      <c r="C204" s="650" t="s">
        <v>6257</v>
      </c>
      <c r="D204" s="650" t="s">
        <v>6660</v>
      </c>
      <c r="E204" s="650" t="s">
        <v>6661</v>
      </c>
      <c r="F204" s="653">
        <v>3</v>
      </c>
      <c r="G204" s="653">
        <v>17581.919999999998</v>
      </c>
      <c r="H204" s="653">
        <v>1</v>
      </c>
      <c r="I204" s="653">
        <v>5860.6399999999994</v>
      </c>
      <c r="J204" s="653">
        <v>1</v>
      </c>
      <c r="K204" s="653">
        <v>5860.64</v>
      </c>
      <c r="L204" s="653">
        <v>0.33333333333333337</v>
      </c>
      <c r="M204" s="653">
        <v>5860.64</v>
      </c>
      <c r="N204" s="653">
        <v>6</v>
      </c>
      <c r="O204" s="653">
        <v>35163.840000000004</v>
      </c>
      <c r="P204" s="666">
        <v>2.0000000000000004</v>
      </c>
      <c r="Q204" s="654">
        <v>5860.64</v>
      </c>
    </row>
    <row r="205" spans="1:17" ht="14.4" customHeight="1" x14ac:dyDescent="0.3">
      <c r="A205" s="649" t="s">
        <v>595</v>
      </c>
      <c r="B205" s="650" t="s">
        <v>6437</v>
      </c>
      <c r="C205" s="650" t="s">
        <v>6257</v>
      </c>
      <c r="D205" s="650" t="s">
        <v>6260</v>
      </c>
      <c r="E205" s="650" t="s">
        <v>6261</v>
      </c>
      <c r="F205" s="653">
        <v>1</v>
      </c>
      <c r="G205" s="653">
        <v>891.27</v>
      </c>
      <c r="H205" s="653">
        <v>1</v>
      </c>
      <c r="I205" s="653">
        <v>891.27</v>
      </c>
      <c r="J205" s="653"/>
      <c r="K205" s="653"/>
      <c r="L205" s="653"/>
      <c r="M205" s="653"/>
      <c r="N205" s="653"/>
      <c r="O205" s="653"/>
      <c r="P205" s="666"/>
      <c r="Q205" s="654"/>
    </row>
    <row r="206" spans="1:17" ht="14.4" customHeight="1" x14ac:dyDescent="0.3">
      <c r="A206" s="649" t="s">
        <v>595</v>
      </c>
      <c r="B206" s="650" t="s">
        <v>6437</v>
      </c>
      <c r="C206" s="650" t="s">
        <v>6257</v>
      </c>
      <c r="D206" s="650" t="s">
        <v>6662</v>
      </c>
      <c r="E206" s="650" t="s">
        <v>6663</v>
      </c>
      <c r="F206" s="653"/>
      <c r="G206" s="653"/>
      <c r="H206" s="653"/>
      <c r="I206" s="653"/>
      <c r="J206" s="653">
        <v>2</v>
      </c>
      <c r="K206" s="653">
        <v>15658</v>
      </c>
      <c r="L206" s="653"/>
      <c r="M206" s="653">
        <v>7829</v>
      </c>
      <c r="N206" s="653"/>
      <c r="O206" s="653"/>
      <c r="P206" s="666"/>
      <c r="Q206" s="654"/>
    </row>
    <row r="207" spans="1:17" ht="14.4" customHeight="1" x14ac:dyDescent="0.3">
      <c r="A207" s="649" t="s">
        <v>595</v>
      </c>
      <c r="B207" s="650" t="s">
        <v>6437</v>
      </c>
      <c r="C207" s="650" t="s">
        <v>6257</v>
      </c>
      <c r="D207" s="650" t="s">
        <v>6664</v>
      </c>
      <c r="E207" s="650" t="s">
        <v>6665</v>
      </c>
      <c r="F207" s="653">
        <v>2</v>
      </c>
      <c r="G207" s="653">
        <v>237</v>
      </c>
      <c r="H207" s="653">
        <v>1</v>
      </c>
      <c r="I207" s="653">
        <v>118.5</v>
      </c>
      <c r="J207" s="653"/>
      <c r="K207" s="653"/>
      <c r="L207" s="653"/>
      <c r="M207" s="653"/>
      <c r="N207" s="653"/>
      <c r="O207" s="653"/>
      <c r="P207" s="666"/>
      <c r="Q207" s="654"/>
    </row>
    <row r="208" spans="1:17" ht="14.4" customHeight="1" x14ac:dyDescent="0.3">
      <c r="A208" s="649" t="s">
        <v>595</v>
      </c>
      <c r="B208" s="650" t="s">
        <v>6437</v>
      </c>
      <c r="C208" s="650" t="s">
        <v>6257</v>
      </c>
      <c r="D208" s="650" t="s">
        <v>6666</v>
      </c>
      <c r="E208" s="650" t="s">
        <v>6667</v>
      </c>
      <c r="F208" s="653">
        <v>10</v>
      </c>
      <c r="G208" s="653">
        <v>13800</v>
      </c>
      <c r="H208" s="653">
        <v>1</v>
      </c>
      <c r="I208" s="653">
        <v>1380</v>
      </c>
      <c r="J208" s="653">
        <v>2</v>
      </c>
      <c r="K208" s="653">
        <v>2760</v>
      </c>
      <c r="L208" s="653">
        <v>0.2</v>
      </c>
      <c r="M208" s="653">
        <v>1380</v>
      </c>
      <c r="N208" s="653">
        <v>23</v>
      </c>
      <c r="O208" s="653">
        <v>31740</v>
      </c>
      <c r="P208" s="666">
        <v>2.2999999999999998</v>
      </c>
      <c r="Q208" s="654">
        <v>1380</v>
      </c>
    </row>
    <row r="209" spans="1:17" ht="14.4" customHeight="1" x14ac:dyDescent="0.3">
      <c r="A209" s="649" t="s">
        <v>595</v>
      </c>
      <c r="B209" s="650" t="s">
        <v>6437</v>
      </c>
      <c r="C209" s="650" t="s">
        <v>6257</v>
      </c>
      <c r="D209" s="650" t="s">
        <v>6668</v>
      </c>
      <c r="E209" s="650" t="s">
        <v>6669</v>
      </c>
      <c r="F209" s="653">
        <v>1</v>
      </c>
      <c r="G209" s="653">
        <v>1404</v>
      </c>
      <c r="H209" s="653">
        <v>1</v>
      </c>
      <c r="I209" s="653">
        <v>1404</v>
      </c>
      <c r="J209" s="653"/>
      <c r="K209" s="653"/>
      <c r="L209" s="653"/>
      <c r="M209" s="653"/>
      <c r="N209" s="653">
        <v>3</v>
      </c>
      <c r="O209" s="653">
        <v>4212</v>
      </c>
      <c r="P209" s="666">
        <v>3</v>
      </c>
      <c r="Q209" s="654">
        <v>1404</v>
      </c>
    </row>
    <row r="210" spans="1:17" ht="14.4" customHeight="1" x14ac:dyDescent="0.3">
      <c r="A210" s="649" t="s">
        <v>595</v>
      </c>
      <c r="B210" s="650" t="s">
        <v>6437</v>
      </c>
      <c r="C210" s="650" t="s">
        <v>6257</v>
      </c>
      <c r="D210" s="650" t="s">
        <v>6670</v>
      </c>
      <c r="E210" s="650" t="s">
        <v>6671</v>
      </c>
      <c r="F210" s="653"/>
      <c r="G210" s="653"/>
      <c r="H210" s="653"/>
      <c r="I210" s="653"/>
      <c r="J210" s="653">
        <v>2</v>
      </c>
      <c r="K210" s="653">
        <v>2076</v>
      </c>
      <c r="L210" s="653"/>
      <c r="M210" s="653">
        <v>1038</v>
      </c>
      <c r="N210" s="653"/>
      <c r="O210" s="653"/>
      <c r="P210" s="666"/>
      <c r="Q210" s="654"/>
    </row>
    <row r="211" spans="1:17" ht="14.4" customHeight="1" x14ac:dyDescent="0.3">
      <c r="A211" s="649" t="s">
        <v>595</v>
      </c>
      <c r="B211" s="650" t="s">
        <v>6437</v>
      </c>
      <c r="C211" s="650" t="s">
        <v>6257</v>
      </c>
      <c r="D211" s="650" t="s">
        <v>6672</v>
      </c>
      <c r="E211" s="650" t="s">
        <v>6673</v>
      </c>
      <c r="F211" s="653">
        <v>10</v>
      </c>
      <c r="G211" s="653">
        <v>13120</v>
      </c>
      <c r="H211" s="653">
        <v>1</v>
      </c>
      <c r="I211" s="653">
        <v>1312</v>
      </c>
      <c r="J211" s="653">
        <v>2</v>
      </c>
      <c r="K211" s="653">
        <v>2624</v>
      </c>
      <c r="L211" s="653">
        <v>0.2</v>
      </c>
      <c r="M211" s="653">
        <v>1312</v>
      </c>
      <c r="N211" s="653">
        <v>11</v>
      </c>
      <c r="O211" s="653">
        <v>14432</v>
      </c>
      <c r="P211" s="666">
        <v>1.1000000000000001</v>
      </c>
      <c r="Q211" s="654">
        <v>1312</v>
      </c>
    </row>
    <row r="212" spans="1:17" ht="14.4" customHeight="1" x14ac:dyDescent="0.3">
      <c r="A212" s="649" t="s">
        <v>595</v>
      </c>
      <c r="B212" s="650" t="s">
        <v>6437</v>
      </c>
      <c r="C212" s="650" t="s">
        <v>6257</v>
      </c>
      <c r="D212" s="650" t="s">
        <v>6674</v>
      </c>
      <c r="E212" s="650" t="s">
        <v>6675</v>
      </c>
      <c r="F212" s="653">
        <v>1</v>
      </c>
      <c r="G212" s="653">
        <v>1560</v>
      </c>
      <c r="H212" s="653">
        <v>1</v>
      </c>
      <c r="I212" s="653">
        <v>1560</v>
      </c>
      <c r="J212" s="653"/>
      <c r="K212" s="653"/>
      <c r="L212" s="653"/>
      <c r="M212" s="653"/>
      <c r="N212" s="653">
        <v>15</v>
      </c>
      <c r="O212" s="653">
        <v>23400</v>
      </c>
      <c r="P212" s="666">
        <v>15</v>
      </c>
      <c r="Q212" s="654">
        <v>1560</v>
      </c>
    </row>
    <row r="213" spans="1:17" ht="14.4" customHeight="1" x14ac:dyDescent="0.3">
      <c r="A213" s="649" t="s">
        <v>595</v>
      </c>
      <c r="B213" s="650" t="s">
        <v>6437</v>
      </c>
      <c r="C213" s="650" t="s">
        <v>6257</v>
      </c>
      <c r="D213" s="650" t="s">
        <v>6676</v>
      </c>
      <c r="E213" s="650" t="s">
        <v>6677</v>
      </c>
      <c r="F213" s="653"/>
      <c r="G213" s="653"/>
      <c r="H213" s="653"/>
      <c r="I213" s="653"/>
      <c r="J213" s="653">
        <v>2</v>
      </c>
      <c r="K213" s="653">
        <v>117.2</v>
      </c>
      <c r="L213" s="653"/>
      <c r="M213" s="653">
        <v>58.6</v>
      </c>
      <c r="N213" s="653"/>
      <c r="O213" s="653"/>
      <c r="P213" s="666"/>
      <c r="Q213" s="654"/>
    </row>
    <row r="214" spans="1:17" ht="14.4" customHeight="1" x14ac:dyDescent="0.3">
      <c r="A214" s="649" t="s">
        <v>595</v>
      </c>
      <c r="B214" s="650" t="s">
        <v>6437</v>
      </c>
      <c r="C214" s="650" t="s">
        <v>6257</v>
      </c>
      <c r="D214" s="650" t="s">
        <v>6678</v>
      </c>
      <c r="E214" s="650" t="s">
        <v>6677</v>
      </c>
      <c r="F214" s="653"/>
      <c r="G214" s="653"/>
      <c r="H214" s="653"/>
      <c r="I214" s="653"/>
      <c r="J214" s="653">
        <v>1</v>
      </c>
      <c r="K214" s="653">
        <v>96.6</v>
      </c>
      <c r="L214" s="653"/>
      <c r="M214" s="653">
        <v>96.6</v>
      </c>
      <c r="N214" s="653"/>
      <c r="O214" s="653"/>
      <c r="P214" s="666"/>
      <c r="Q214" s="654"/>
    </row>
    <row r="215" spans="1:17" ht="14.4" customHeight="1" x14ac:dyDescent="0.3">
      <c r="A215" s="649" t="s">
        <v>595</v>
      </c>
      <c r="B215" s="650" t="s">
        <v>6437</v>
      </c>
      <c r="C215" s="650" t="s">
        <v>6257</v>
      </c>
      <c r="D215" s="650" t="s">
        <v>6679</v>
      </c>
      <c r="E215" s="650" t="s">
        <v>6680</v>
      </c>
      <c r="F215" s="653"/>
      <c r="G215" s="653"/>
      <c r="H215" s="653"/>
      <c r="I215" s="653"/>
      <c r="J215" s="653">
        <v>1</v>
      </c>
      <c r="K215" s="653">
        <v>1362.5</v>
      </c>
      <c r="L215" s="653"/>
      <c r="M215" s="653">
        <v>1362.5</v>
      </c>
      <c r="N215" s="653"/>
      <c r="O215" s="653"/>
      <c r="P215" s="666"/>
      <c r="Q215" s="654"/>
    </row>
    <row r="216" spans="1:17" ht="14.4" customHeight="1" x14ac:dyDescent="0.3">
      <c r="A216" s="649" t="s">
        <v>595</v>
      </c>
      <c r="B216" s="650" t="s">
        <v>6437</v>
      </c>
      <c r="C216" s="650" t="s">
        <v>6257</v>
      </c>
      <c r="D216" s="650" t="s">
        <v>6681</v>
      </c>
      <c r="E216" s="650" t="s">
        <v>6682</v>
      </c>
      <c r="F216" s="653"/>
      <c r="G216" s="653"/>
      <c r="H216" s="653"/>
      <c r="I216" s="653"/>
      <c r="J216" s="653">
        <v>3</v>
      </c>
      <c r="K216" s="653">
        <v>27478.14</v>
      </c>
      <c r="L216" s="653"/>
      <c r="M216" s="653">
        <v>9159.3799999999992</v>
      </c>
      <c r="N216" s="653"/>
      <c r="O216" s="653"/>
      <c r="P216" s="666"/>
      <c r="Q216" s="654"/>
    </row>
    <row r="217" spans="1:17" ht="14.4" customHeight="1" x14ac:dyDescent="0.3">
      <c r="A217" s="649" t="s">
        <v>595</v>
      </c>
      <c r="B217" s="650" t="s">
        <v>6437</v>
      </c>
      <c r="C217" s="650" t="s">
        <v>6257</v>
      </c>
      <c r="D217" s="650" t="s">
        <v>6683</v>
      </c>
      <c r="E217" s="650" t="s">
        <v>6682</v>
      </c>
      <c r="F217" s="653"/>
      <c r="G217" s="653"/>
      <c r="H217" s="653"/>
      <c r="I217" s="653"/>
      <c r="J217" s="653">
        <v>2</v>
      </c>
      <c r="K217" s="653">
        <v>27532.04</v>
      </c>
      <c r="L217" s="653"/>
      <c r="M217" s="653">
        <v>13766.02</v>
      </c>
      <c r="N217" s="653"/>
      <c r="O217" s="653"/>
      <c r="P217" s="666"/>
      <c r="Q217" s="654"/>
    </row>
    <row r="218" spans="1:17" ht="14.4" customHeight="1" x14ac:dyDescent="0.3">
      <c r="A218" s="649" t="s">
        <v>595</v>
      </c>
      <c r="B218" s="650" t="s">
        <v>6437</v>
      </c>
      <c r="C218" s="650" t="s">
        <v>6257</v>
      </c>
      <c r="D218" s="650" t="s">
        <v>6684</v>
      </c>
      <c r="E218" s="650" t="s">
        <v>6685</v>
      </c>
      <c r="F218" s="653">
        <v>1</v>
      </c>
      <c r="G218" s="653">
        <v>5924.89</v>
      </c>
      <c r="H218" s="653">
        <v>1</v>
      </c>
      <c r="I218" s="653">
        <v>5924.89</v>
      </c>
      <c r="J218" s="653">
        <v>4</v>
      </c>
      <c r="K218" s="653">
        <v>23699.56</v>
      </c>
      <c r="L218" s="653">
        <v>4</v>
      </c>
      <c r="M218" s="653">
        <v>5924.89</v>
      </c>
      <c r="N218" s="653">
        <v>2</v>
      </c>
      <c r="O218" s="653">
        <v>11849.78</v>
      </c>
      <c r="P218" s="666">
        <v>2</v>
      </c>
      <c r="Q218" s="654">
        <v>5924.89</v>
      </c>
    </row>
    <row r="219" spans="1:17" ht="14.4" customHeight="1" x14ac:dyDescent="0.3">
      <c r="A219" s="649" t="s">
        <v>595</v>
      </c>
      <c r="B219" s="650" t="s">
        <v>6437</v>
      </c>
      <c r="C219" s="650" t="s">
        <v>6257</v>
      </c>
      <c r="D219" s="650" t="s">
        <v>6686</v>
      </c>
      <c r="E219" s="650" t="s">
        <v>6687</v>
      </c>
      <c r="F219" s="653">
        <v>25</v>
      </c>
      <c r="G219" s="653">
        <v>341660.5</v>
      </c>
      <c r="H219" s="653">
        <v>1</v>
      </c>
      <c r="I219" s="653">
        <v>13666.42</v>
      </c>
      <c r="J219" s="653">
        <v>19</v>
      </c>
      <c r="K219" s="653">
        <v>259661.98</v>
      </c>
      <c r="L219" s="653">
        <v>0.76</v>
      </c>
      <c r="M219" s="653">
        <v>13666.42</v>
      </c>
      <c r="N219" s="653">
        <v>19</v>
      </c>
      <c r="O219" s="653">
        <v>259661.98</v>
      </c>
      <c r="P219" s="666">
        <v>0.76</v>
      </c>
      <c r="Q219" s="654">
        <v>13666.42</v>
      </c>
    </row>
    <row r="220" spans="1:17" ht="14.4" customHeight="1" x14ac:dyDescent="0.3">
      <c r="A220" s="649" t="s">
        <v>595</v>
      </c>
      <c r="B220" s="650" t="s">
        <v>6437</v>
      </c>
      <c r="C220" s="650" t="s">
        <v>6257</v>
      </c>
      <c r="D220" s="650" t="s">
        <v>6688</v>
      </c>
      <c r="E220" s="650" t="s">
        <v>6689</v>
      </c>
      <c r="F220" s="653">
        <v>8</v>
      </c>
      <c r="G220" s="653">
        <v>54041.84</v>
      </c>
      <c r="H220" s="653">
        <v>1</v>
      </c>
      <c r="I220" s="653">
        <v>6755.23</v>
      </c>
      <c r="J220" s="653">
        <v>4</v>
      </c>
      <c r="K220" s="653">
        <v>27020.92</v>
      </c>
      <c r="L220" s="653">
        <v>0.5</v>
      </c>
      <c r="M220" s="653">
        <v>6755.23</v>
      </c>
      <c r="N220" s="653">
        <v>2</v>
      </c>
      <c r="O220" s="653">
        <v>13510.46</v>
      </c>
      <c r="P220" s="666">
        <v>0.25</v>
      </c>
      <c r="Q220" s="654">
        <v>6755.23</v>
      </c>
    </row>
    <row r="221" spans="1:17" ht="14.4" customHeight="1" x14ac:dyDescent="0.3">
      <c r="A221" s="649" t="s">
        <v>595</v>
      </c>
      <c r="B221" s="650" t="s">
        <v>6437</v>
      </c>
      <c r="C221" s="650" t="s">
        <v>6257</v>
      </c>
      <c r="D221" s="650" t="s">
        <v>6690</v>
      </c>
      <c r="E221" s="650" t="s">
        <v>6691</v>
      </c>
      <c r="F221" s="653">
        <v>1</v>
      </c>
      <c r="G221" s="653">
        <v>12455.33</v>
      </c>
      <c r="H221" s="653">
        <v>1</v>
      </c>
      <c r="I221" s="653">
        <v>12455.33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595</v>
      </c>
      <c r="B222" s="650" t="s">
        <v>6437</v>
      </c>
      <c r="C222" s="650" t="s">
        <v>6257</v>
      </c>
      <c r="D222" s="650" t="s">
        <v>6692</v>
      </c>
      <c r="E222" s="650" t="s">
        <v>6693</v>
      </c>
      <c r="F222" s="653">
        <v>1</v>
      </c>
      <c r="G222" s="653">
        <v>6653.25</v>
      </c>
      <c r="H222" s="653">
        <v>1</v>
      </c>
      <c r="I222" s="653">
        <v>6653.25</v>
      </c>
      <c r="J222" s="653">
        <v>3</v>
      </c>
      <c r="K222" s="653">
        <v>19959.75</v>
      </c>
      <c r="L222" s="653">
        <v>3</v>
      </c>
      <c r="M222" s="653">
        <v>6653.25</v>
      </c>
      <c r="N222" s="653">
        <v>1</v>
      </c>
      <c r="O222" s="653">
        <v>6653.25</v>
      </c>
      <c r="P222" s="666">
        <v>1</v>
      </c>
      <c r="Q222" s="654">
        <v>6653.25</v>
      </c>
    </row>
    <row r="223" spans="1:17" ht="14.4" customHeight="1" x14ac:dyDescent="0.3">
      <c r="A223" s="649" t="s">
        <v>595</v>
      </c>
      <c r="B223" s="650" t="s">
        <v>6437</v>
      </c>
      <c r="C223" s="650" t="s">
        <v>6257</v>
      </c>
      <c r="D223" s="650" t="s">
        <v>6694</v>
      </c>
      <c r="E223" s="650" t="s">
        <v>6695</v>
      </c>
      <c r="F223" s="653">
        <v>4</v>
      </c>
      <c r="G223" s="653">
        <v>35893.839999999997</v>
      </c>
      <c r="H223" s="653">
        <v>1</v>
      </c>
      <c r="I223" s="653">
        <v>8973.4599999999991</v>
      </c>
      <c r="J223" s="653"/>
      <c r="K223" s="653"/>
      <c r="L223" s="653"/>
      <c r="M223" s="653"/>
      <c r="N223" s="653">
        <v>7</v>
      </c>
      <c r="O223" s="653">
        <v>62814.22</v>
      </c>
      <c r="P223" s="666">
        <v>1.7500000000000002</v>
      </c>
      <c r="Q223" s="654">
        <v>8973.4600000000009</v>
      </c>
    </row>
    <row r="224" spans="1:17" ht="14.4" customHeight="1" x14ac:dyDescent="0.3">
      <c r="A224" s="649" t="s">
        <v>595</v>
      </c>
      <c r="B224" s="650" t="s">
        <v>6437</v>
      </c>
      <c r="C224" s="650" t="s">
        <v>6257</v>
      </c>
      <c r="D224" s="650" t="s">
        <v>6696</v>
      </c>
      <c r="E224" s="650" t="s">
        <v>6697</v>
      </c>
      <c r="F224" s="653">
        <v>9</v>
      </c>
      <c r="G224" s="653">
        <v>98173.26</v>
      </c>
      <c r="H224" s="653">
        <v>1</v>
      </c>
      <c r="I224" s="653">
        <v>10908.14</v>
      </c>
      <c r="J224" s="653">
        <v>7</v>
      </c>
      <c r="K224" s="653">
        <v>76356.98</v>
      </c>
      <c r="L224" s="653">
        <v>0.77777777777777779</v>
      </c>
      <c r="M224" s="653">
        <v>10908.14</v>
      </c>
      <c r="N224" s="653">
        <v>10</v>
      </c>
      <c r="O224" s="653">
        <v>109081.4</v>
      </c>
      <c r="P224" s="666">
        <v>1.1111111111111112</v>
      </c>
      <c r="Q224" s="654">
        <v>10908.14</v>
      </c>
    </row>
    <row r="225" spans="1:17" ht="14.4" customHeight="1" x14ac:dyDescent="0.3">
      <c r="A225" s="649" t="s">
        <v>595</v>
      </c>
      <c r="B225" s="650" t="s">
        <v>6437</v>
      </c>
      <c r="C225" s="650" t="s">
        <v>6257</v>
      </c>
      <c r="D225" s="650" t="s">
        <v>6698</v>
      </c>
      <c r="E225" s="650" t="s">
        <v>6699</v>
      </c>
      <c r="F225" s="653"/>
      <c r="G225" s="653"/>
      <c r="H225" s="653"/>
      <c r="I225" s="653"/>
      <c r="J225" s="653">
        <v>1</v>
      </c>
      <c r="K225" s="653">
        <v>2706.67</v>
      </c>
      <c r="L225" s="653"/>
      <c r="M225" s="653">
        <v>2706.67</v>
      </c>
      <c r="N225" s="653"/>
      <c r="O225" s="653"/>
      <c r="P225" s="666"/>
      <c r="Q225" s="654"/>
    </row>
    <row r="226" spans="1:17" ht="14.4" customHeight="1" x14ac:dyDescent="0.3">
      <c r="A226" s="649" t="s">
        <v>595</v>
      </c>
      <c r="B226" s="650" t="s">
        <v>6437</v>
      </c>
      <c r="C226" s="650" t="s">
        <v>6257</v>
      </c>
      <c r="D226" s="650" t="s">
        <v>6700</v>
      </c>
      <c r="E226" s="650" t="s">
        <v>6701</v>
      </c>
      <c r="F226" s="653">
        <v>3</v>
      </c>
      <c r="G226" s="653">
        <v>9396.93</v>
      </c>
      <c r="H226" s="653">
        <v>1</v>
      </c>
      <c r="I226" s="653">
        <v>3132.31</v>
      </c>
      <c r="J226" s="653"/>
      <c r="K226" s="653"/>
      <c r="L226" s="653"/>
      <c r="M226" s="653"/>
      <c r="N226" s="653">
        <v>7</v>
      </c>
      <c r="O226" s="653">
        <v>21926.17</v>
      </c>
      <c r="P226" s="666">
        <v>2.333333333333333</v>
      </c>
      <c r="Q226" s="654">
        <v>3132.31</v>
      </c>
    </row>
    <row r="227" spans="1:17" ht="14.4" customHeight="1" x14ac:dyDescent="0.3">
      <c r="A227" s="649" t="s">
        <v>595</v>
      </c>
      <c r="B227" s="650" t="s">
        <v>6437</v>
      </c>
      <c r="C227" s="650" t="s">
        <v>6257</v>
      </c>
      <c r="D227" s="650" t="s">
        <v>6702</v>
      </c>
      <c r="E227" s="650" t="s">
        <v>6703</v>
      </c>
      <c r="F227" s="653">
        <v>6</v>
      </c>
      <c r="G227" s="653">
        <v>19959.72</v>
      </c>
      <c r="H227" s="653">
        <v>1</v>
      </c>
      <c r="I227" s="653">
        <v>3326.6200000000003</v>
      </c>
      <c r="J227" s="653">
        <v>3</v>
      </c>
      <c r="K227" s="653">
        <v>9979.86</v>
      </c>
      <c r="L227" s="653">
        <v>0.5</v>
      </c>
      <c r="M227" s="653">
        <v>3326.6200000000003</v>
      </c>
      <c r="N227" s="653">
        <v>5</v>
      </c>
      <c r="O227" s="653">
        <v>16633.099999999999</v>
      </c>
      <c r="P227" s="666">
        <v>0.83333333333333326</v>
      </c>
      <c r="Q227" s="654">
        <v>3326.62</v>
      </c>
    </row>
    <row r="228" spans="1:17" ht="14.4" customHeight="1" x14ac:dyDescent="0.3">
      <c r="A228" s="649" t="s">
        <v>595</v>
      </c>
      <c r="B228" s="650" t="s">
        <v>6437</v>
      </c>
      <c r="C228" s="650" t="s">
        <v>6257</v>
      </c>
      <c r="D228" s="650" t="s">
        <v>6704</v>
      </c>
      <c r="E228" s="650" t="s">
        <v>6705</v>
      </c>
      <c r="F228" s="653"/>
      <c r="G228" s="653"/>
      <c r="H228" s="653"/>
      <c r="I228" s="653"/>
      <c r="J228" s="653">
        <v>13</v>
      </c>
      <c r="K228" s="653">
        <v>18554.64</v>
      </c>
      <c r="L228" s="653"/>
      <c r="M228" s="653">
        <v>1427.28</v>
      </c>
      <c r="N228" s="653"/>
      <c r="O228" s="653"/>
      <c r="P228" s="666"/>
      <c r="Q228" s="654"/>
    </row>
    <row r="229" spans="1:17" ht="14.4" customHeight="1" x14ac:dyDescent="0.3">
      <c r="A229" s="649" t="s">
        <v>595</v>
      </c>
      <c r="B229" s="650" t="s">
        <v>6437</v>
      </c>
      <c r="C229" s="650" t="s">
        <v>6257</v>
      </c>
      <c r="D229" s="650" t="s">
        <v>6706</v>
      </c>
      <c r="E229" s="650" t="s">
        <v>6707</v>
      </c>
      <c r="F229" s="653"/>
      <c r="G229" s="653"/>
      <c r="H229" s="653"/>
      <c r="I229" s="653"/>
      <c r="J229" s="653">
        <v>3</v>
      </c>
      <c r="K229" s="653">
        <v>25348.41</v>
      </c>
      <c r="L229" s="653"/>
      <c r="M229" s="653">
        <v>8449.4699999999993</v>
      </c>
      <c r="N229" s="653"/>
      <c r="O229" s="653"/>
      <c r="P229" s="666"/>
      <c r="Q229" s="654"/>
    </row>
    <row r="230" spans="1:17" ht="14.4" customHeight="1" x14ac:dyDescent="0.3">
      <c r="A230" s="649" t="s">
        <v>595</v>
      </c>
      <c r="B230" s="650" t="s">
        <v>6437</v>
      </c>
      <c r="C230" s="650" t="s">
        <v>6257</v>
      </c>
      <c r="D230" s="650" t="s">
        <v>6708</v>
      </c>
      <c r="E230" s="650" t="s">
        <v>6709</v>
      </c>
      <c r="F230" s="653"/>
      <c r="G230" s="653"/>
      <c r="H230" s="653"/>
      <c r="I230" s="653"/>
      <c r="J230" s="653">
        <v>49</v>
      </c>
      <c r="K230" s="653">
        <v>54996.62</v>
      </c>
      <c r="L230" s="653"/>
      <c r="M230" s="653">
        <v>1122.3800000000001</v>
      </c>
      <c r="N230" s="653"/>
      <c r="O230" s="653"/>
      <c r="P230" s="666"/>
      <c r="Q230" s="654"/>
    </row>
    <row r="231" spans="1:17" ht="14.4" customHeight="1" x14ac:dyDescent="0.3">
      <c r="A231" s="649" t="s">
        <v>595</v>
      </c>
      <c r="B231" s="650" t="s">
        <v>6437</v>
      </c>
      <c r="C231" s="650" t="s">
        <v>6257</v>
      </c>
      <c r="D231" s="650" t="s">
        <v>6710</v>
      </c>
      <c r="E231" s="650" t="s">
        <v>6711</v>
      </c>
      <c r="F231" s="653">
        <v>1</v>
      </c>
      <c r="G231" s="653">
        <v>16896.27</v>
      </c>
      <c r="H231" s="653">
        <v>1</v>
      </c>
      <c r="I231" s="653">
        <v>16896.27</v>
      </c>
      <c r="J231" s="653">
        <v>1</v>
      </c>
      <c r="K231" s="653">
        <v>17510.68</v>
      </c>
      <c r="L231" s="653">
        <v>1.0363636471244837</v>
      </c>
      <c r="M231" s="653">
        <v>17510.68</v>
      </c>
      <c r="N231" s="653"/>
      <c r="O231" s="653"/>
      <c r="P231" s="666"/>
      <c r="Q231" s="654"/>
    </row>
    <row r="232" spans="1:17" ht="14.4" customHeight="1" x14ac:dyDescent="0.3">
      <c r="A232" s="649" t="s">
        <v>595</v>
      </c>
      <c r="B232" s="650" t="s">
        <v>6437</v>
      </c>
      <c r="C232" s="650" t="s">
        <v>6257</v>
      </c>
      <c r="D232" s="650" t="s">
        <v>6712</v>
      </c>
      <c r="E232" s="650" t="s">
        <v>6713</v>
      </c>
      <c r="F232" s="653">
        <v>1</v>
      </c>
      <c r="G232" s="653">
        <v>14256.04</v>
      </c>
      <c r="H232" s="653">
        <v>1</v>
      </c>
      <c r="I232" s="653">
        <v>14256.04</v>
      </c>
      <c r="J232" s="653">
        <v>1</v>
      </c>
      <c r="K232" s="653">
        <v>14774.44</v>
      </c>
      <c r="L232" s="653">
        <v>1.0363635343335176</v>
      </c>
      <c r="M232" s="653">
        <v>14774.44</v>
      </c>
      <c r="N232" s="653"/>
      <c r="O232" s="653"/>
      <c r="P232" s="666"/>
      <c r="Q232" s="654"/>
    </row>
    <row r="233" spans="1:17" ht="14.4" customHeight="1" x14ac:dyDescent="0.3">
      <c r="A233" s="649" t="s">
        <v>595</v>
      </c>
      <c r="B233" s="650" t="s">
        <v>6437</v>
      </c>
      <c r="C233" s="650" t="s">
        <v>6257</v>
      </c>
      <c r="D233" s="650" t="s">
        <v>6714</v>
      </c>
      <c r="E233" s="650" t="s">
        <v>6715</v>
      </c>
      <c r="F233" s="653">
        <v>1</v>
      </c>
      <c r="G233" s="653">
        <v>11616.1</v>
      </c>
      <c r="H233" s="653">
        <v>1</v>
      </c>
      <c r="I233" s="653">
        <v>11616.1</v>
      </c>
      <c r="J233" s="653">
        <v>1</v>
      </c>
      <c r="K233" s="653">
        <v>12038.5</v>
      </c>
      <c r="L233" s="653">
        <v>1.0363633233184977</v>
      </c>
      <c r="M233" s="653">
        <v>12038.5</v>
      </c>
      <c r="N233" s="653"/>
      <c r="O233" s="653"/>
      <c r="P233" s="666"/>
      <c r="Q233" s="654"/>
    </row>
    <row r="234" spans="1:17" ht="14.4" customHeight="1" x14ac:dyDescent="0.3">
      <c r="A234" s="649" t="s">
        <v>595</v>
      </c>
      <c r="B234" s="650" t="s">
        <v>6437</v>
      </c>
      <c r="C234" s="650" t="s">
        <v>6257</v>
      </c>
      <c r="D234" s="650" t="s">
        <v>6716</v>
      </c>
      <c r="E234" s="650" t="s">
        <v>6717</v>
      </c>
      <c r="F234" s="653">
        <v>1</v>
      </c>
      <c r="G234" s="653">
        <v>1056.04</v>
      </c>
      <c r="H234" s="653">
        <v>1</v>
      </c>
      <c r="I234" s="653">
        <v>1056.04</v>
      </c>
      <c r="J234" s="653">
        <v>1</v>
      </c>
      <c r="K234" s="653">
        <v>1094.44</v>
      </c>
      <c r="L234" s="653">
        <v>1.0363622590053407</v>
      </c>
      <c r="M234" s="653">
        <v>1094.44</v>
      </c>
      <c r="N234" s="653"/>
      <c r="O234" s="653"/>
      <c r="P234" s="666"/>
      <c r="Q234" s="654"/>
    </row>
    <row r="235" spans="1:17" ht="14.4" customHeight="1" x14ac:dyDescent="0.3">
      <c r="A235" s="649" t="s">
        <v>595</v>
      </c>
      <c r="B235" s="650" t="s">
        <v>6437</v>
      </c>
      <c r="C235" s="650" t="s">
        <v>6257</v>
      </c>
      <c r="D235" s="650" t="s">
        <v>6718</v>
      </c>
      <c r="E235" s="650" t="s">
        <v>6719</v>
      </c>
      <c r="F235" s="653">
        <v>3</v>
      </c>
      <c r="G235" s="653">
        <v>7128</v>
      </c>
      <c r="H235" s="653">
        <v>1</v>
      </c>
      <c r="I235" s="653">
        <v>2376</v>
      </c>
      <c r="J235" s="653">
        <v>3</v>
      </c>
      <c r="K235" s="653">
        <v>7387.2</v>
      </c>
      <c r="L235" s="653">
        <v>1.0363636363636364</v>
      </c>
      <c r="M235" s="653">
        <v>2462.4</v>
      </c>
      <c r="N235" s="653"/>
      <c r="O235" s="653"/>
      <c r="P235" s="666"/>
      <c r="Q235" s="654"/>
    </row>
    <row r="236" spans="1:17" ht="14.4" customHeight="1" x14ac:dyDescent="0.3">
      <c r="A236" s="649" t="s">
        <v>595</v>
      </c>
      <c r="B236" s="650" t="s">
        <v>6437</v>
      </c>
      <c r="C236" s="650" t="s">
        <v>6257</v>
      </c>
      <c r="D236" s="650" t="s">
        <v>6720</v>
      </c>
      <c r="E236" s="650" t="s">
        <v>6721</v>
      </c>
      <c r="F236" s="653">
        <v>1</v>
      </c>
      <c r="G236" s="653">
        <v>1557.88</v>
      </c>
      <c r="H236" s="653">
        <v>1</v>
      </c>
      <c r="I236" s="653">
        <v>1557.88</v>
      </c>
      <c r="J236" s="653">
        <v>1</v>
      </c>
      <c r="K236" s="653">
        <v>1614.53</v>
      </c>
      <c r="L236" s="653">
        <v>1.0363635196549155</v>
      </c>
      <c r="M236" s="653">
        <v>1614.53</v>
      </c>
      <c r="N236" s="653"/>
      <c r="O236" s="653"/>
      <c r="P236" s="666"/>
      <c r="Q236" s="654"/>
    </row>
    <row r="237" spans="1:17" ht="14.4" customHeight="1" x14ac:dyDescent="0.3">
      <c r="A237" s="649" t="s">
        <v>595</v>
      </c>
      <c r="B237" s="650" t="s">
        <v>6437</v>
      </c>
      <c r="C237" s="650" t="s">
        <v>6257</v>
      </c>
      <c r="D237" s="650" t="s">
        <v>6722</v>
      </c>
      <c r="E237" s="650" t="s">
        <v>6723</v>
      </c>
      <c r="F237" s="653">
        <v>1</v>
      </c>
      <c r="G237" s="653">
        <v>1320.27</v>
      </c>
      <c r="H237" s="653">
        <v>1</v>
      </c>
      <c r="I237" s="653">
        <v>1320.27</v>
      </c>
      <c r="J237" s="653">
        <v>1</v>
      </c>
      <c r="K237" s="653">
        <v>1368.28</v>
      </c>
      <c r="L237" s="653">
        <v>1.0363637740765146</v>
      </c>
      <c r="M237" s="653">
        <v>1368.28</v>
      </c>
      <c r="N237" s="653"/>
      <c r="O237" s="653"/>
      <c r="P237" s="666"/>
      <c r="Q237" s="654"/>
    </row>
    <row r="238" spans="1:17" ht="14.4" customHeight="1" x14ac:dyDescent="0.3">
      <c r="A238" s="649" t="s">
        <v>595</v>
      </c>
      <c r="B238" s="650" t="s">
        <v>6437</v>
      </c>
      <c r="C238" s="650" t="s">
        <v>6257</v>
      </c>
      <c r="D238" s="650" t="s">
        <v>6724</v>
      </c>
      <c r="E238" s="650" t="s">
        <v>6725</v>
      </c>
      <c r="F238" s="653">
        <v>5</v>
      </c>
      <c r="G238" s="653">
        <v>40176.5</v>
      </c>
      <c r="H238" s="653">
        <v>1</v>
      </c>
      <c r="I238" s="653">
        <v>8035.3</v>
      </c>
      <c r="J238" s="653">
        <v>13</v>
      </c>
      <c r="K238" s="653">
        <v>104458.90000000001</v>
      </c>
      <c r="L238" s="653">
        <v>2.6</v>
      </c>
      <c r="M238" s="653">
        <v>8035.3000000000011</v>
      </c>
      <c r="N238" s="653">
        <v>22</v>
      </c>
      <c r="O238" s="653">
        <v>176776.6</v>
      </c>
      <c r="P238" s="666">
        <v>4.4000000000000004</v>
      </c>
      <c r="Q238" s="654">
        <v>8035.3</v>
      </c>
    </row>
    <row r="239" spans="1:17" ht="14.4" customHeight="1" x14ac:dyDescent="0.3">
      <c r="A239" s="649" t="s">
        <v>595</v>
      </c>
      <c r="B239" s="650" t="s">
        <v>6437</v>
      </c>
      <c r="C239" s="650" t="s">
        <v>6257</v>
      </c>
      <c r="D239" s="650" t="s">
        <v>6726</v>
      </c>
      <c r="E239" s="650" t="s">
        <v>6727</v>
      </c>
      <c r="F239" s="653"/>
      <c r="G239" s="653"/>
      <c r="H239" s="653"/>
      <c r="I239" s="653"/>
      <c r="J239" s="653">
        <v>1</v>
      </c>
      <c r="K239" s="653">
        <v>979</v>
      </c>
      <c r="L239" s="653"/>
      <c r="M239" s="653">
        <v>979</v>
      </c>
      <c r="N239" s="653"/>
      <c r="O239" s="653"/>
      <c r="P239" s="666"/>
      <c r="Q239" s="654"/>
    </row>
    <row r="240" spans="1:17" ht="14.4" customHeight="1" x14ac:dyDescent="0.3">
      <c r="A240" s="649" t="s">
        <v>595</v>
      </c>
      <c r="B240" s="650" t="s">
        <v>6437</v>
      </c>
      <c r="C240" s="650" t="s">
        <v>6257</v>
      </c>
      <c r="D240" s="650" t="s">
        <v>6728</v>
      </c>
      <c r="E240" s="650" t="s">
        <v>6729</v>
      </c>
      <c r="F240" s="653"/>
      <c r="G240" s="653"/>
      <c r="H240" s="653"/>
      <c r="I240" s="653"/>
      <c r="J240" s="653"/>
      <c r="K240" s="653"/>
      <c r="L240" s="653"/>
      <c r="M240" s="653"/>
      <c r="N240" s="653">
        <v>3</v>
      </c>
      <c r="O240" s="653">
        <v>1689</v>
      </c>
      <c r="P240" s="666"/>
      <c r="Q240" s="654">
        <v>563</v>
      </c>
    </row>
    <row r="241" spans="1:17" ht="14.4" customHeight="1" x14ac:dyDescent="0.3">
      <c r="A241" s="649" t="s">
        <v>595</v>
      </c>
      <c r="B241" s="650" t="s">
        <v>6437</v>
      </c>
      <c r="C241" s="650" t="s">
        <v>6257</v>
      </c>
      <c r="D241" s="650" t="s">
        <v>6730</v>
      </c>
      <c r="E241" s="650" t="s">
        <v>6731</v>
      </c>
      <c r="F241" s="653"/>
      <c r="G241" s="653"/>
      <c r="H241" s="653"/>
      <c r="I241" s="653"/>
      <c r="J241" s="653"/>
      <c r="K241" s="653"/>
      <c r="L241" s="653"/>
      <c r="M241" s="653"/>
      <c r="N241" s="653">
        <v>1</v>
      </c>
      <c r="O241" s="653">
        <v>11323.93</v>
      </c>
      <c r="P241" s="666"/>
      <c r="Q241" s="654">
        <v>11323.93</v>
      </c>
    </row>
    <row r="242" spans="1:17" ht="14.4" customHeight="1" x14ac:dyDescent="0.3">
      <c r="A242" s="649" t="s">
        <v>595</v>
      </c>
      <c r="B242" s="650" t="s">
        <v>6437</v>
      </c>
      <c r="C242" s="650" t="s">
        <v>6257</v>
      </c>
      <c r="D242" s="650" t="s">
        <v>6732</v>
      </c>
      <c r="E242" s="650" t="s">
        <v>6733</v>
      </c>
      <c r="F242" s="653">
        <v>5</v>
      </c>
      <c r="G242" s="653">
        <v>98815</v>
      </c>
      <c r="H242" s="653">
        <v>1</v>
      </c>
      <c r="I242" s="653">
        <v>19763</v>
      </c>
      <c r="J242" s="653">
        <v>1</v>
      </c>
      <c r="K242" s="653">
        <v>19763</v>
      </c>
      <c r="L242" s="653">
        <v>0.2</v>
      </c>
      <c r="M242" s="653">
        <v>19763</v>
      </c>
      <c r="N242" s="653">
        <v>1</v>
      </c>
      <c r="O242" s="653">
        <v>19763</v>
      </c>
      <c r="P242" s="666">
        <v>0.2</v>
      </c>
      <c r="Q242" s="654">
        <v>19763</v>
      </c>
    </row>
    <row r="243" spans="1:17" ht="14.4" customHeight="1" x14ac:dyDescent="0.3">
      <c r="A243" s="649" t="s">
        <v>595</v>
      </c>
      <c r="B243" s="650" t="s">
        <v>6437</v>
      </c>
      <c r="C243" s="650" t="s">
        <v>6257</v>
      </c>
      <c r="D243" s="650" t="s">
        <v>6734</v>
      </c>
      <c r="E243" s="650" t="s">
        <v>6735</v>
      </c>
      <c r="F243" s="653">
        <v>1</v>
      </c>
      <c r="G243" s="653">
        <v>12161.4</v>
      </c>
      <c r="H243" s="653">
        <v>1</v>
      </c>
      <c r="I243" s="653">
        <v>12161.4</v>
      </c>
      <c r="J243" s="653"/>
      <c r="K243" s="653"/>
      <c r="L243" s="653"/>
      <c r="M243" s="653"/>
      <c r="N243" s="653"/>
      <c r="O243" s="653"/>
      <c r="P243" s="666"/>
      <c r="Q243" s="654"/>
    </row>
    <row r="244" spans="1:17" ht="14.4" customHeight="1" x14ac:dyDescent="0.3">
      <c r="A244" s="649" t="s">
        <v>595</v>
      </c>
      <c r="B244" s="650" t="s">
        <v>6437</v>
      </c>
      <c r="C244" s="650" t="s">
        <v>6257</v>
      </c>
      <c r="D244" s="650" t="s">
        <v>6736</v>
      </c>
      <c r="E244" s="650" t="s">
        <v>6737</v>
      </c>
      <c r="F244" s="653">
        <v>2</v>
      </c>
      <c r="G244" s="653">
        <v>6832</v>
      </c>
      <c r="H244" s="653">
        <v>1</v>
      </c>
      <c r="I244" s="653">
        <v>3416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595</v>
      </c>
      <c r="B245" s="650" t="s">
        <v>6437</v>
      </c>
      <c r="C245" s="650" t="s">
        <v>6257</v>
      </c>
      <c r="D245" s="650" t="s">
        <v>6738</v>
      </c>
      <c r="E245" s="650" t="s">
        <v>6739</v>
      </c>
      <c r="F245" s="653"/>
      <c r="G245" s="653"/>
      <c r="H245" s="653"/>
      <c r="I245" s="653"/>
      <c r="J245" s="653"/>
      <c r="K245" s="653"/>
      <c r="L245" s="653"/>
      <c r="M245" s="653"/>
      <c r="N245" s="653">
        <v>1</v>
      </c>
      <c r="O245" s="653">
        <v>5705.8</v>
      </c>
      <c r="P245" s="666"/>
      <c r="Q245" s="654">
        <v>5705.8</v>
      </c>
    </row>
    <row r="246" spans="1:17" ht="14.4" customHeight="1" x14ac:dyDescent="0.3">
      <c r="A246" s="649" t="s">
        <v>595</v>
      </c>
      <c r="B246" s="650" t="s">
        <v>6437</v>
      </c>
      <c r="C246" s="650" t="s">
        <v>6257</v>
      </c>
      <c r="D246" s="650" t="s">
        <v>6740</v>
      </c>
      <c r="E246" s="650" t="s">
        <v>6741</v>
      </c>
      <c r="F246" s="653"/>
      <c r="G246" s="653"/>
      <c r="H246" s="653"/>
      <c r="I246" s="653"/>
      <c r="J246" s="653">
        <v>1</v>
      </c>
      <c r="K246" s="653">
        <v>12442.58</v>
      </c>
      <c r="L246" s="653"/>
      <c r="M246" s="653">
        <v>12442.58</v>
      </c>
      <c r="N246" s="653"/>
      <c r="O246" s="653"/>
      <c r="P246" s="666"/>
      <c r="Q246" s="654"/>
    </row>
    <row r="247" spans="1:17" ht="14.4" customHeight="1" x14ac:dyDescent="0.3">
      <c r="A247" s="649" t="s">
        <v>595</v>
      </c>
      <c r="B247" s="650" t="s">
        <v>6437</v>
      </c>
      <c r="C247" s="650" t="s">
        <v>6257</v>
      </c>
      <c r="D247" s="650" t="s">
        <v>6742</v>
      </c>
      <c r="E247" s="650" t="s">
        <v>6743</v>
      </c>
      <c r="F247" s="653"/>
      <c r="G247" s="653"/>
      <c r="H247" s="653"/>
      <c r="I247" s="653"/>
      <c r="J247" s="653"/>
      <c r="K247" s="653"/>
      <c r="L247" s="653"/>
      <c r="M247" s="653"/>
      <c r="N247" s="653">
        <v>3</v>
      </c>
      <c r="O247" s="653">
        <v>20217.18</v>
      </c>
      <c r="P247" s="666"/>
      <c r="Q247" s="654">
        <v>6739.06</v>
      </c>
    </row>
    <row r="248" spans="1:17" ht="14.4" customHeight="1" x14ac:dyDescent="0.3">
      <c r="A248" s="649" t="s">
        <v>595</v>
      </c>
      <c r="B248" s="650" t="s">
        <v>6437</v>
      </c>
      <c r="C248" s="650" t="s">
        <v>6257</v>
      </c>
      <c r="D248" s="650" t="s">
        <v>6744</v>
      </c>
      <c r="E248" s="650" t="s">
        <v>6745</v>
      </c>
      <c r="F248" s="653">
        <v>1</v>
      </c>
      <c r="G248" s="653">
        <v>8160</v>
      </c>
      <c r="H248" s="653">
        <v>1</v>
      </c>
      <c r="I248" s="653">
        <v>8160</v>
      </c>
      <c r="J248" s="653"/>
      <c r="K248" s="653"/>
      <c r="L248" s="653"/>
      <c r="M248" s="653"/>
      <c r="N248" s="653">
        <v>2</v>
      </c>
      <c r="O248" s="653">
        <v>16320</v>
      </c>
      <c r="P248" s="666">
        <v>2</v>
      </c>
      <c r="Q248" s="654">
        <v>8160</v>
      </c>
    </row>
    <row r="249" spans="1:17" ht="14.4" customHeight="1" x14ac:dyDescent="0.3">
      <c r="A249" s="649" t="s">
        <v>595</v>
      </c>
      <c r="B249" s="650" t="s">
        <v>6437</v>
      </c>
      <c r="C249" s="650" t="s">
        <v>6257</v>
      </c>
      <c r="D249" s="650" t="s">
        <v>6746</v>
      </c>
      <c r="E249" s="650" t="s">
        <v>6747</v>
      </c>
      <c r="F249" s="653">
        <v>3</v>
      </c>
      <c r="G249" s="653">
        <v>24720</v>
      </c>
      <c r="H249" s="653">
        <v>1</v>
      </c>
      <c r="I249" s="653">
        <v>8240</v>
      </c>
      <c r="J249" s="653">
        <v>1</v>
      </c>
      <c r="K249" s="653">
        <v>8240</v>
      </c>
      <c r="L249" s="653">
        <v>0.33333333333333331</v>
      </c>
      <c r="M249" s="653">
        <v>8240</v>
      </c>
      <c r="N249" s="653">
        <v>1</v>
      </c>
      <c r="O249" s="653">
        <v>8240</v>
      </c>
      <c r="P249" s="666">
        <v>0.33333333333333331</v>
      </c>
      <c r="Q249" s="654">
        <v>8240</v>
      </c>
    </row>
    <row r="250" spans="1:17" ht="14.4" customHeight="1" x14ac:dyDescent="0.3">
      <c r="A250" s="649" t="s">
        <v>595</v>
      </c>
      <c r="B250" s="650" t="s">
        <v>6437</v>
      </c>
      <c r="C250" s="650" t="s">
        <v>6257</v>
      </c>
      <c r="D250" s="650" t="s">
        <v>6748</v>
      </c>
      <c r="E250" s="650" t="s">
        <v>6749</v>
      </c>
      <c r="F250" s="653">
        <v>2</v>
      </c>
      <c r="G250" s="653">
        <v>31692</v>
      </c>
      <c r="H250" s="653">
        <v>1</v>
      </c>
      <c r="I250" s="653">
        <v>15846</v>
      </c>
      <c r="J250" s="653"/>
      <c r="K250" s="653"/>
      <c r="L250" s="653"/>
      <c r="M250" s="653"/>
      <c r="N250" s="653">
        <v>5</v>
      </c>
      <c r="O250" s="653">
        <v>79230</v>
      </c>
      <c r="P250" s="666">
        <v>2.5</v>
      </c>
      <c r="Q250" s="654">
        <v>15846</v>
      </c>
    </row>
    <row r="251" spans="1:17" ht="14.4" customHeight="1" x14ac:dyDescent="0.3">
      <c r="A251" s="649" t="s">
        <v>595</v>
      </c>
      <c r="B251" s="650" t="s">
        <v>6437</v>
      </c>
      <c r="C251" s="650" t="s">
        <v>6257</v>
      </c>
      <c r="D251" s="650" t="s">
        <v>6750</v>
      </c>
      <c r="E251" s="650" t="s">
        <v>6751</v>
      </c>
      <c r="F251" s="653"/>
      <c r="G251" s="653"/>
      <c r="H251" s="653"/>
      <c r="I251" s="653"/>
      <c r="J251" s="653"/>
      <c r="K251" s="653"/>
      <c r="L251" s="653"/>
      <c r="M251" s="653"/>
      <c r="N251" s="653">
        <v>1</v>
      </c>
      <c r="O251" s="653">
        <v>1212.55</v>
      </c>
      <c r="P251" s="666"/>
      <c r="Q251" s="654">
        <v>1212.55</v>
      </c>
    </row>
    <row r="252" spans="1:17" ht="14.4" customHeight="1" x14ac:dyDescent="0.3">
      <c r="A252" s="649" t="s">
        <v>595</v>
      </c>
      <c r="B252" s="650" t="s">
        <v>6437</v>
      </c>
      <c r="C252" s="650" t="s">
        <v>6257</v>
      </c>
      <c r="D252" s="650" t="s">
        <v>6752</v>
      </c>
      <c r="E252" s="650" t="s">
        <v>6753</v>
      </c>
      <c r="F252" s="653">
        <v>1</v>
      </c>
      <c r="G252" s="653">
        <v>10980.7</v>
      </c>
      <c r="H252" s="653">
        <v>1</v>
      </c>
      <c r="I252" s="653">
        <v>10980.7</v>
      </c>
      <c r="J252" s="653">
        <v>1</v>
      </c>
      <c r="K252" s="653">
        <v>10980.7</v>
      </c>
      <c r="L252" s="653">
        <v>1</v>
      </c>
      <c r="M252" s="653">
        <v>10980.7</v>
      </c>
      <c r="N252" s="653"/>
      <c r="O252" s="653"/>
      <c r="P252" s="666"/>
      <c r="Q252" s="654"/>
    </row>
    <row r="253" spans="1:17" ht="14.4" customHeight="1" x14ac:dyDescent="0.3">
      <c r="A253" s="649" t="s">
        <v>595</v>
      </c>
      <c r="B253" s="650" t="s">
        <v>6437</v>
      </c>
      <c r="C253" s="650" t="s">
        <v>6257</v>
      </c>
      <c r="D253" s="650" t="s">
        <v>6754</v>
      </c>
      <c r="E253" s="650" t="s">
        <v>6755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8322</v>
      </c>
      <c r="P253" s="666"/>
      <c r="Q253" s="654">
        <v>8322</v>
      </c>
    </row>
    <row r="254" spans="1:17" ht="14.4" customHeight="1" x14ac:dyDescent="0.3">
      <c r="A254" s="649" t="s">
        <v>595</v>
      </c>
      <c r="B254" s="650" t="s">
        <v>6437</v>
      </c>
      <c r="C254" s="650" t="s">
        <v>6257</v>
      </c>
      <c r="D254" s="650" t="s">
        <v>6756</v>
      </c>
      <c r="E254" s="650" t="s">
        <v>6757</v>
      </c>
      <c r="F254" s="653">
        <v>1</v>
      </c>
      <c r="G254" s="653">
        <v>8181.99</v>
      </c>
      <c r="H254" s="653">
        <v>1</v>
      </c>
      <c r="I254" s="653">
        <v>8181.99</v>
      </c>
      <c r="J254" s="653">
        <v>1</v>
      </c>
      <c r="K254" s="653">
        <v>8181.99</v>
      </c>
      <c r="L254" s="653">
        <v>1</v>
      </c>
      <c r="M254" s="653">
        <v>8181.99</v>
      </c>
      <c r="N254" s="653"/>
      <c r="O254" s="653"/>
      <c r="P254" s="666"/>
      <c r="Q254" s="654"/>
    </row>
    <row r="255" spans="1:17" ht="14.4" customHeight="1" x14ac:dyDescent="0.3">
      <c r="A255" s="649" t="s">
        <v>595</v>
      </c>
      <c r="B255" s="650" t="s">
        <v>6437</v>
      </c>
      <c r="C255" s="650" t="s">
        <v>6257</v>
      </c>
      <c r="D255" s="650" t="s">
        <v>6758</v>
      </c>
      <c r="E255" s="650" t="s">
        <v>6759</v>
      </c>
      <c r="F255" s="653">
        <v>1</v>
      </c>
      <c r="G255" s="653">
        <v>13795</v>
      </c>
      <c r="H255" s="653">
        <v>1</v>
      </c>
      <c r="I255" s="653">
        <v>13795</v>
      </c>
      <c r="J255" s="653"/>
      <c r="K255" s="653"/>
      <c r="L255" s="653"/>
      <c r="M255" s="653"/>
      <c r="N255" s="653">
        <v>2</v>
      </c>
      <c r="O255" s="653">
        <v>27590</v>
      </c>
      <c r="P255" s="666">
        <v>2</v>
      </c>
      <c r="Q255" s="654">
        <v>13795</v>
      </c>
    </row>
    <row r="256" spans="1:17" ht="14.4" customHeight="1" x14ac:dyDescent="0.3">
      <c r="A256" s="649" t="s">
        <v>595</v>
      </c>
      <c r="B256" s="650" t="s">
        <v>6437</v>
      </c>
      <c r="C256" s="650" t="s">
        <v>6257</v>
      </c>
      <c r="D256" s="650" t="s">
        <v>6760</v>
      </c>
      <c r="E256" s="650" t="s">
        <v>6761</v>
      </c>
      <c r="F256" s="653"/>
      <c r="G256" s="653"/>
      <c r="H256" s="653"/>
      <c r="I256" s="653"/>
      <c r="J256" s="653"/>
      <c r="K256" s="653"/>
      <c r="L256" s="653"/>
      <c r="M256" s="653"/>
      <c r="N256" s="653">
        <v>2</v>
      </c>
      <c r="O256" s="653">
        <v>11801.2</v>
      </c>
      <c r="P256" s="666"/>
      <c r="Q256" s="654">
        <v>5900.6</v>
      </c>
    </row>
    <row r="257" spans="1:17" ht="14.4" customHeight="1" x14ac:dyDescent="0.3">
      <c r="A257" s="649" t="s">
        <v>595</v>
      </c>
      <c r="B257" s="650" t="s">
        <v>6437</v>
      </c>
      <c r="C257" s="650" t="s">
        <v>6257</v>
      </c>
      <c r="D257" s="650" t="s">
        <v>6762</v>
      </c>
      <c r="E257" s="650" t="s">
        <v>6763</v>
      </c>
      <c r="F257" s="653"/>
      <c r="G257" s="653"/>
      <c r="H257" s="653"/>
      <c r="I257" s="653"/>
      <c r="J257" s="653"/>
      <c r="K257" s="653"/>
      <c r="L257" s="653"/>
      <c r="M257" s="653"/>
      <c r="N257" s="653">
        <v>1</v>
      </c>
      <c r="O257" s="653">
        <v>5030</v>
      </c>
      <c r="P257" s="666"/>
      <c r="Q257" s="654">
        <v>5030</v>
      </c>
    </row>
    <row r="258" spans="1:17" ht="14.4" customHeight="1" x14ac:dyDescent="0.3">
      <c r="A258" s="649" t="s">
        <v>595</v>
      </c>
      <c r="B258" s="650" t="s">
        <v>6437</v>
      </c>
      <c r="C258" s="650" t="s">
        <v>6257</v>
      </c>
      <c r="D258" s="650" t="s">
        <v>6764</v>
      </c>
      <c r="E258" s="650" t="s">
        <v>6765</v>
      </c>
      <c r="F258" s="653"/>
      <c r="G258" s="653"/>
      <c r="H258" s="653"/>
      <c r="I258" s="653"/>
      <c r="J258" s="653">
        <v>1</v>
      </c>
      <c r="K258" s="653">
        <v>13448</v>
      </c>
      <c r="L258" s="653"/>
      <c r="M258" s="653">
        <v>13448</v>
      </c>
      <c r="N258" s="653"/>
      <c r="O258" s="653"/>
      <c r="P258" s="666"/>
      <c r="Q258" s="654"/>
    </row>
    <row r="259" spans="1:17" ht="14.4" customHeight="1" x14ac:dyDescent="0.3">
      <c r="A259" s="649" t="s">
        <v>595</v>
      </c>
      <c r="B259" s="650" t="s">
        <v>6437</v>
      </c>
      <c r="C259" s="650" t="s">
        <v>6270</v>
      </c>
      <c r="D259" s="650" t="s">
        <v>6766</v>
      </c>
      <c r="E259" s="650" t="s">
        <v>6767</v>
      </c>
      <c r="F259" s="653">
        <v>157</v>
      </c>
      <c r="G259" s="653">
        <v>29029</v>
      </c>
      <c r="H259" s="653">
        <v>1</v>
      </c>
      <c r="I259" s="653">
        <v>184.89808917197453</v>
      </c>
      <c r="J259" s="653">
        <v>116</v>
      </c>
      <c r="K259" s="653">
        <v>21460</v>
      </c>
      <c r="L259" s="653">
        <v>0.73926073926073921</v>
      </c>
      <c r="M259" s="653">
        <v>185</v>
      </c>
      <c r="N259" s="653">
        <v>80</v>
      </c>
      <c r="O259" s="653">
        <v>14929</v>
      </c>
      <c r="P259" s="666">
        <v>0.51427882462365226</v>
      </c>
      <c r="Q259" s="654">
        <v>186.61250000000001</v>
      </c>
    </row>
    <row r="260" spans="1:17" ht="14.4" customHeight="1" x14ac:dyDescent="0.3">
      <c r="A260" s="649" t="s">
        <v>595</v>
      </c>
      <c r="B260" s="650" t="s">
        <v>6437</v>
      </c>
      <c r="C260" s="650" t="s">
        <v>6270</v>
      </c>
      <c r="D260" s="650" t="s">
        <v>6768</v>
      </c>
      <c r="E260" s="650" t="s">
        <v>6769</v>
      </c>
      <c r="F260" s="653">
        <v>858</v>
      </c>
      <c r="G260" s="653">
        <v>326898</v>
      </c>
      <c r="H260" s="653">
        <v>1</v>
      </c>
      <c r="I260" s="653">
        <v>381</v>
      </c>
      <c r="J260" s="653">
        <v>660</v>
      </c>
      <c r="K260" s="653">
        <v>252113</v>
      </c>
      <c r="L260" s="653">
        <v>0.77122833422046022</v>
      </c>
      <c r="M260" s="653">
        <v>381.98939393939395</v>
      </c>
      <c r="N260" s="653">
        <v>818</v>
      </c>
      <c r="O260" s="653">
        <v>313002</v>
      </c>
      <c r="P260" s="666">
        <v>0.95749132757006772</v>
      </c>
      <c r="Q260" s="654">
        <v>382.64303178484107</v>
      </c>
    </row>
    <row r="261" spans="1:17" ht="14.4" customHeight="1" x14ac:dyDescent="0.3">
      <c r="A261" s="649" t="s">
        <v>595</v>
      </c>
      <c r="B261" s="650" t="s">
        <v>6437</v>
      </c>
      <c r="C261" s="650" t="s">
        <v>6270</v>
      </c>
      <c r="D261" s="650" t="s">
        <v>6289</v>
      </c>
      <c r="E261" s="650" t="s">
        <v>6290</v>
      </c>
      <c r="F261" s="653">
        <v>3</v>
      </c>
      <c r="G261" s="653">
        <v>1827</v>
      </c>
      <c r="H261" s="653">
        <v>1</v>
      </c>
      <c r="I261" s="653">
        <v>609</v>
      </c>
      <c r="J261" s="653">
        <v>1</v>
      </c>
      <c r="K261" s="653">
        <v>611</v>
      </c>
      <c r="L261" s="653">
        <v>0.3344280240831965</v>
      </c>
      <c r="M261" s="653">
        <v>611</v>
      </c>
      <c r="N261" s="653">
        <v>3</v>
      </c>
      <c r="O261" s="653">
        <v>1843</v>
      </c>
      <c r="P261" s="666">
        <v>1.0087575259989052</v>
      </c>
      <c r="Q261" s="654">
        <v>614.33333333333337</v>
      </c>
    </row>
    <row r="262" spans="1:17" ht="14.4" customHeight="1" x14ac:dyDescent="0.3">
      <c r="A262" s="649" t="s">
        <v>595</v>
      </c>
      <c r="B262" s="650" t="s">
        <v>6437</v>
      </c>
      <c r="C262" s="650" t="s">
        <v>6270</v>
      </c>
      <c r="D262" s="650" t="s">
        <v>6291</v>
      </c>
      <c r="E262" s="650" t="s">
        <v>6292</v>
      </c>
      <c r="F262" s="653">
        <v>8</v>
      </c>
      <c r="G262" s="653">
        <v>3080</v>
      </c>
      <c r="H262" s="653">
        <v>1</v>
      </c>
      <c r="I262" s="653">
        <v>385</v>
      </c>
      <c r="J262" s="653">
        <v>10</v>
      </c>
      <c r="K262" s="653">
        <v>3860</v>
      </c>
      <c r="L262" s="653">
        <v>1.2532467532467533</v>
      </c>
      <c r="M262" s="653">
        <v>386</v>
      </c>
      <c r="N262" s="653">
        <v>6</v>
      </c>
      <c r="O262" s="653">
        <v>2328</v>
      </c>
      <c r="P262" s="666">
        <v>0.75584415584415587</v>
      </c>
      <c r="Q262" s="654">
        <v>388</v>
      </c>
    </row>
    <row r="263" spans="1:17" ht="14.4" customHeight="1" x14ac:dyDescent="0.3">
      <c r="A263" s="649" t="s">
        <v>595</v>
      </c>
      <c r="B263" s="650" t="s">
        <v>6437</v>
      </c>
      <c r="C263" s="650" t="s">
        <v>6270</v>
      </c>
      <c r="D263" s="650" t="s">
        <v>6302</v>
      </c>
      <c r="E263" s="650" t="s">
        <v>6303</v>
      </c>
      <c r="F263" s="653">
        <v>1</v>
      </c>
      <c r="G263" s="653">
        <v>4424</v>
      </c>
      <c r="H263" s="653">
        <v>1</v>
      </c>
      <c r="I263" s="653">
        <v>4424</v>
      </c>
      <c r="J263" s="653"/>
      <c r="K263" s="653"/>
      <c r="L263" s="653"/>
      <c r="M263" s="653"/>
      <c r="N263" s="653"/>
      <c r="O263" s="653"/>
      <c r="P263" s="666"/>
      <c r="Q263" s="654"/>
    </row>
    <row r="264" spans="1:17" ht="14.4" customHeight="1" x14ac:dyDescent="0.3">
      <c r="A264" s="649" t="s">
        <v>595</v>
      </c>
      <c r="B264" s="650" t="s">
        <v>6437</v>
      </c>
      <c r="C264" s="650" t="s">
        <v>6270</v>
      </c>
      <c r="D264" s="650" t="s">
        <v>6308</v>
      </c>
      <c r="E264" s="650" t="s">
        <v>6309</v>
      </c>
      <c r="F264" s="653">
        <v>2178</v>
      </c>
      <c r="G264" s="653">
        <v>542317</v>
      </c>
      <c r="H264" s="653">
        <v>1</v>
      </c>
      <c r="I264" s="653">
        <v>248.99770431588612</v>
      </c>
      <c r="J264" s="653">
        <v>1987</v>
      </c>
      <c r="K264" s="653">
        <v>460984</v>
      </c>
      <c r="L264" s="653">
        <v>0.8500268293267591</v>
      </c>
      <c r="M264" s="653">
        <v>232</v>
      </c>
      <c r="N264" s="653">
        <v>1893</v>
      </c>
      <c r="O264" s="653">
        <v>441516</v>
      </c>
      <c r="P264" s="666">
        <v>0.8141290057291215</v>
      </c>
      <c r="Q264" s="654">
        <v>233.23613312202852</v>
      </c>
    </row>
    <row r="265" spans="1:17" ht="14.4" customHeight="1" x14ac:dyDescent="0.3">
      <c r="A265" s="649" t="s">
        <v>595</v>
      </c>
      <c r="B265" s="650" t="s">
        <v>6437</v>
      </c>
      <c r="C265" s="650" t="s">
        <v>6270</v>
      </c>
      <c r="D265" s="650" t="s">
        <v>6770</v>
      </c>
      <c r="E265" s="650" t="s">
        <v>6771</v>
      </c>
      <c r="F265" s="653"/>
      <c r="G265" s="653"/>
      <c r="H265" s="653"/>
      <c r="I265" s="653"/>
      <c r="J265" s="653">
        <v>1</v>
      </c>
      <c r="K265" s="653">
        <v>1581</v>
      </c>
      <c r="L265" s="653"/>
      <c r="M265" s="653">
        <v>1581</v>
      </c>
      <c r="N265" s="653"/>
      <c r="O265" s="653"/>
      <c r="P265" s="666"/>
      <c r="Q265" s="654"/>
    </row>
    <row r="266" spans="1:17" ht="14.4" customHeight="1" x14ac:dyDescent="0.3">
      <c r="A266" s="649" t="s">
        <v>595</v>
      </c>
      <c r="B266" s="650" t="s">
        <v>6437</v>
      </c>
      <c r="C266" s="650" t="s">
        <v>6270</v>
      </c>
      <c r="D266" s="650" t="s">
        <v>6772</v>
      </c>
      <c r="E266" s="650" t="s">
        <v>6773</v>
      </c>
      <c r="F266" s="653"/>
      <c r="G266" s="653"/>
      <c r="H266" s="653"/>
      <c r="I266" s="653"/>
      <c r="J266" s="653"/>
      <c r="K266" s="653"/>
      <c r="L266" s="653"/>
      <c r="M266" s="653"/>
      <c r="N266" s="653">
        <v>1</v>
      </c>
      <c r="O266" s="653">
        <v>1307</v>
      </c>
      <c r="P266" s="666"/>
      <c r="Q266" s="654">
        <v>1307</v>
      </c>
    </row>
    <row r="267" spans="1:17" ht="14.4" customHeight="1" x14ac:dyDescent="0.3">
      <c r="A267" s="649" t="s">
        <v>595</v>
      </c>
      <c r="B267" s="650" t="s">
        <v>6437</v>
      </c>
      <c r="C267" s="650" t="s">
        <v>6270</v>
      </c>
      <c r="D267" s="650" t="s">
        <v>6774</v>
      </c>
      <c r="E267" s="650" t="s">
        <v>6775</v>
      </c>
      <c r="F267" s="653">
        <v>1</v>
      </c>
      <c r="G267" s="653">
        <v>7045</v>
      </c>
      <c r="H267" s="653">
        <v>1</v>
      </c>
      <c r="I267" s="653">
        <v>7045</v>
      </c>
      <c r="J267" s="653"/>
      <c r="K267" s="653"/>
      <c r="L267" s="653"/>
      <c r="M267" s="653"/>
      <c r="N267" s="653"/>
      <c r="O267" s="653"/>
      <c r="P267" s="666"/>
      <c r="Q267" s="654"/>
    </row>
    <row r="268" spans="1:17" ht="14.4" customHeight="1" x14ac:dyDescent="0.3">
      <c r="A268" s="649" t="s">
        <v>595</v>
      </c>
      <c r="B268" s="650" t="s">
        <v>6437</v>
      </c>
      <c r="C268" s="650" t="s">
        <v>6270</v>
      </c>
      <c r="D268" s="650" t="s">
        <v>6312</v>
      </c>
      <c r="E268" s="650" t="s">
        <v>6313</v>
      </c>
      <c r="F268" s="653">
        <v>33</v>
      </c>
      <c r="G268" s="653">
        <v>19239</v>
      </c>
      <c r="H268" s="653">
        <v>1</v>
      </c>
      <c r="I268" s="653">
        <v>583</v>
      </c>
      <c r="J268" s="653">
        <v>41</v>
      </c>
      <c r="K268" s="653">
        <v>24067</v>
      </c>
      <c r="L268" s="653">
        <v>1.2509485940017673</v>
      </c>
      <c r="M268" s="653">
        <v>587</v>
      </c>
      <c r="N268" s="653">
        <v>39</v>
      </c>
      <c r="O268" s="653">
        <v>23096</v>
      </c>
      <c r="P268" s="666">
        <v>1.2004781953323977</v>
      </c>
      <c r="Q268" s="654">
        <v>592.20512820512818</v>
      </c>
    </row>
    <row r="269" spans="1:17" ht="14.4" customHeight="1" x14ac:dyDescent="0.3">
      <c r="A269" s="649" t="s">
        <v>595</v>
      </c>
      <c r="B269" s="650" t="s">
        <v>6437</v>
      </c>
      <c r="C269" s="650" t="s">
        <v>6270</v>
      </c>
      <c r="D269" s="650" t="s">
        <v>6776</v>
      </c>
      <c r="E269" s="650" t="s">
        <v>6777</v>
      </c>
      <c r="F269" s="653">
        <v>40</v>
      </c>
      <c r="G269" s="653">
        <v>117960</v>
      </c>
      <c r="H269" s="653">
        <v>1</v>
      </c>
      <c r="I269" s="653">
        <v>2949</v>
      </c>
      <c r="J269" s="653">
        <v>49</v>
      </c>
      <c r="K269" s="653">
        <v>145089</v>
      </c>
      <c r="L269" s="653">
        <v>1.2299847405900306</v>
      </c>
      <c r="M269" s="653">
        <v>2961</v>
      </c>
      <c r="N269" s="653">
        <v>41</v>
      </c>
      <c r="O269" s="653">
        <v>121989</v>
      </c>
      <c r="P269" s="666">
        <v>1.0341556459816887</v>
      </c>
      <c r="Q269" s="654">
        <v>2975.3414634146343</v>
      </c>
    </row>
    <row r="270" spans="1:17" ht="14.4" customHeight="1" x14ac:dyDescent="0.3">
      <c r="A270" s="649" t="s">
        <v>595</v>
      </c>
      <c r="B270" s="650" t="s">
        <v>6437</v>
      </c>
      <c r="C270" s="650" t="s">
        <v>6270</v>
      </c>
      <c r="D270" s="650" t="s">
        <v>6778</v>
      </c>
      <c r="E270" s="650" t="s">
        <v>6779</v>
      </c>
      <c r="F270" s="653"/>
      <c r="G270" s="653"/>
      <c r="H270" s="653"/>
      <c r="I270" s="653"/>
      <c r="J270" s="653"/>
      <c r="K270" s="653"/>
      <c r="L270" s="653"/>
      <c r="M270" s="653"/>
      <c r="N270" s="653">
        <v>1</v>
      </c>
      <c r="O270" s="653">
        <v>3764</v>
      </c>
      <c r="P270" s="666"/>
      <c r="Q270" s="654">
        <v>3764</v>
      </c>
    </row>
    <row r="271" spans="1:17" ht="14.4" customHeight="1" x14ac:dyDescent="0.3">
      <c r="A271" s="649" t="s">
        <v>595</v>
      </c>
      <c r="B271" s="650" t="s">
        <v>6437</v>
      </c>
      <c r="C271" s="650" t="s">
        <v>6270</v>
      </c>
      <c r="D271" s="650" t="s">
        <v>6780</v>
      </c>
      <c r="E271" s="650" t="s">
        <v>6781</v>
      </c>
      <c r="F271" s="653">
        <v>28</v>
      </c>
      <c r="G271" s="653">
        <v>392224</v>
      </c>
      <c r="H271" s="653">
        <v>1</v>
      </c>
      <c r="I271" s="653">
        <v>14008</v>
      </c>
      <c r="J271" s="653">
        <v>18</v>
      </c>
      <c r="K271" s="653">
        <v>253386</v>
      </c>
      <c r="L271" s="653">
        <v>0.64602370074243287</v>
      </c>
      <c r="M271" s="653">
        <v>14077</v>
      </c>
      <c r="N271" s="653">
        <v>23</v>
      </c>
      <c r="O271" s="653">
        <v>325113</v>
      </c>
      <c r="P271" s="666">
        <v>0.82889624296320474</v>
      </c>
      <c r="Q271" s="654">
        <v>14135.347826086956</v>
      </c>
    </row>
    <row r="272" spans="1:17" ht="14.4" customHeight="1" x14ac:dyDescent="0.3">
      <c r="A272" s="649" t="s">
        <v>595</v>
      </c>
      <c r="B272" s="650" t="s">
        <v>6437</v>
      </c>
      <c r="C272" s="650" t="s">
        <v>6270</v>
      </c>
      <c r="D272" s="650" t="s">
        <v>6782</v>
      </c>
      <c r="E272" s="650" t="s">
        <v>6783</v>
      </c>
      <c r="F272" s="653">
        <v>3</v>
      </c>
      <c r="G272" s="653">
        <v>17976</v>
      </c>
      <c r="H272" s="653">
        <v>1</v>
      </c>
      <c r="I272" s="653">
        <v>5992</v>
      </c>
      <c r="J272" s="653">
        <v>2</v>
      </c>
      <c r="K272" s="653">
        <v>12028</v>
      </c>
      <c r="L272" s="653">
        <v>0.66911437472185131</v>
      </c>
      <c r="M272" s="653">
        <v>6014</v>
      </c>
      <c r="N272" s="653">
        <v>7</v>
      </c>
      <c r="O272" s="653">
        <v>42254</v>
      </c>
      <c r="P272" s="666">
        <v>2.3505785491766802</v>
      </c>
      <c r="Q272" s="654">
        <v>6036.2857142857147</v>
      </c>
    </row>
    <row r="273" spans="1:17" ht="14.4" customHeight="1" x14ac:dyDescent="0.3">
      <c r="A273" s="649" t="s">
        <v>595</v>
      </c>
      <c r="B273" s="650" t="s">
        <v>6437</v>
      </c>
      <c r="C273" s="650" t="s">
        <v>6270</v>
      </c>
      <c r="D273" s="650" t="s">
        <v>6784</v>
      </c>
      <c r="E273" s="650" t="s">
        <v>6785</v>
      </c>
      <c r="F273" s="653">
        <v>4</v>
      </c>
      <c r="G273" s="653">
        <v>39284</v>
      </c>
      <c r="H273" s="653">
        <v>1</v>
      </c>
      <c r="I273" s="653">
        <v>9821</v>
      </c>
      <c r="J273" s="653">
        <v>4</v>
      </c>
      <c r="K273" s="653">
        <v>39464</v>
      </c>
      <c r="L273" s="653">
        <v>1.0045820181244272</v>
      </c>
      <c r="M273" s="653">
        <v>9866</v>
      </c>
      <c r="N273" s="653">
        <v>1</v>
      </c>
      <c r="O273" s="653">
        <v>9866</v>
      </c>
      <c r="P273" s="666">
        <v>0.25114550453110679</v>
      </c>
      <c r="Q273" s="654">
        <v>9866</v>
      </c>
    </row>
    <row r="274" spans="1:17" ht="14.4" customHeight="1" x14ac:dyDescent="0.3">
      <c r="A274" s="649" t="s">
        <v>595</v>
      </c>
      <c r="B274" s="650" t="s">
        <v>6437</v>
      </c>
      <c r="C274" s="650" t="s">
        <v>6270</v>
      </c>
      <c r="D274" s="650" t="s">
        <v>6786</v>
      </c>
      <c r="E274" s="650" t="s">
        <v>6787</v>
      </c>
      <c r="F274" s="653">
        <v>26</v>
      </c>
      <c r="G274" s="653">
        <v>62998</v>
      </c>
      <c r="H274" s="653">
        <v>1</v>
      </c>
      <c r="I274" s="653">
        <v>2423</v>
      </c>
      <c r="J274" s="653">
        <v>21</v>
      </c>
      <c r="K274" s="653">
        <v>51030</v>
      </c>
      <c r="L274" s="653">
        <v>0.81002571510206678</v>
      </c>
      <c r="M274" s="653">
        <v>2430</v>
      </c>
      <c r="N274" s="653">
        <v>19</v>
      </c>
      <c r="O274" s="653">
        <v>46352</v>
      </c>
      <c r="P274" s="666">
        <v>0.73576938950442872</v>
      </c>
      <c r="Q274" s="654">
        <v>2439.5789473684213</v>
      </c>
    </row>
    <row r="275" spans="1:17" ht="14.4" customHeight="1" x14ac:dyDescent="0.3">
      <c r="A275" s="649" t="s">
        <v>595</v>
      </c>
      <c r="B275" s="650" t="s">
        <v>6437</v>
      </c>
      <c r="C275" s="650" t="s">
        <v>6270</v>
      </c>
      <c r="D275" s="650" t="s">
        <v>6788</v>
      </c>
      <c r="E275" s="650" t="s">
        <v>6789</v>
      </c>
      <c r="F275" s="653">
        <v>3</v>
      </c>
      <c r="G275" s="653">
        <v>10309</v>
      </c>
      <c r="H275" s="653">
        <v>1</v>
      </c>
      <c r="I275" s="653">
        <v>3436.3333333333335</v>
      </c>
      <c r="J275" s="653">
        <v>3</v>
      </c>
      <c r="K275" s="653">
        <v>10359</v>
      </c>
      <c r="L275" s="653">
        <v>1.0048501309535358</v>
      </c>
      <c r="M275" s="653">
        <v>3453</v>
      </c>
      <c r="N275" s="653">
        <v>2</v>
      </c>
      <c r="O275" s="653">
        <v>6906</v>
      </c>
      <c r="P275" s="666">
        <v>0.66990008730235717</v>
      </c>
      <c r="Q275" s="654">
        <v>3453</v>
      </c>
    </row>
    <row r="276" spans="1:17" ht="14.4" customHeight="1" x14ac:dyDescent="0.3">
      <c r="A276" s="649" t="s">
        <v>595</v>
      </c>
      <c r="B276" s="650" t="s">
        <v>6437</v>
      </c>
      <c r="C276" s="650" t="s">
        <v>6270</v>
      </c>
      <c r="D276" s="650" t="s">
        <v>6790</v>
      </c>
      <c r="E276" s="650" t="s">
        <v>6791</v>
      </c>
      <c r="F276" s="653">
        <v>199</v>
      </c>
      <c r="G276" s="653">
        <v>531529</v>
      </c>
      <c r="H276" s="653">
        <v>1</v>
      </c>
      <c r="I276" s="653">
        <v>2671</v>
      </c>
      <c r="J276" s="653">
        <v>194</v>
      </c>
      <c r="K276" s="653">
        <v>519532</v>
      </c>
      <c r="L276" s="653">
        <v>0.97742926538345043</v>
      </c>
      <c r="M276" s="653">
        <v>2678</v>
      </c>
      <c r="N276" s="653">
        <v>229</v>
      </c>
      <c r="O276" s="653">
        <v>615208</v>
      </c>
      <c r="P276" s="666">
        <v>1.1574307328480666</v>
      </c>
      <c r="Q276" s="654">
        <v>2686.4978165938865</v>
      </c>
    </row>
    <row r="277" spans="1:17" ht="14.4" customHeight="1" x14ac:dyDescent="0.3">
      <c r="A277" s="649" t="s">
        <v>595</v>
      </c>
      <c r="B277" s="650" t="s">
        <v>6437</v>
      </c>
      <c r="C277" s="650" t="s">
        <v>6270</v>
      </c>
      <c r="D277" s="650" t="s">
        <v>6792</v>
      </c>
      <c r="E277" s="650" t="s">
        <v>6793</v>
      </c>
      <c r="F277" s="653">
        <v>108</v>
      </c>
      <c r="G277" s="653">
        <v>639360</v>
      </c>
      <c r="H277" s="653">
        <v>1</v>
      </c>
      <c r="I277" s="653">
        <v>5920</v>
      </c>
      <c r="J277" s="653">
        <v>113</v>
      </c>
      <c r="K277" s="653">
        <v>671220</v>
      </c>
      <c r="L277" s="653">
        <v>1.0498310810810811</v>
      </c>
      <c r="M277" s="653">
        <v>5940</v>
      </c>
      <c r="N277" s="653">
        <v>126</v>
      </c>
      <c r="O277" s="653">
        <v>751058</v>
      </c>
      <c r="P277" s="666">
        <v>1.1747028278278278</v>
      </c>
      <c r="Q277" s="654">
        <v>5960.7777777777774</v>
      </c>
    </row>
    <row r="278" spans="1:17" ht="14.4" customHeight="1" x14ac:dyDescent="0.3">
      <c r="A278" s="649" t="s">
        <v>595</v>
      </c>
      <c r="B278" s="650" t="s">
        <v>6437</v>
      </c>
      <c r="C278" s="650" t="s">
        <v>6270</v>
      </c>
      <c r="D278" s="650" t="s">
        <v>6794</v>
      </c>
      <c r="E278" s="650" t="s">
        <v>6795</v>
      </c>
      <c r="F278" s="653">
        <v>4</v>
      </c>
      <c r="G278" s="653">
        <v>42820</v>
      </c>
      <c r="H278" s="653">
        <v>1</v>
      </c>
      <c r="I278" s="653">
        <v>10705</v>
      </c>
      <c r="J278" s="653">
        <v>2</v>
      </c>
      <c r="K278" s="653">
        <v>21524</v>
      </c>
      <c r="L278" s="653">
        <v>0.50266230733302197</v>
      </c>
      <c r="M278" s="653">
        <v>10762</v>
      </c>
      <c r="N278" s="653">
        <v>3</v>
      </c>
      <c r="O278" s="653">
        <v>32592</v>
      </c>
      <c r="P278" s="666">
        <v>0.76113965436711817</v>
      </c>
      <c r="Q278" s="654">
        <v>10864</v>
      </c>
    </row>
    <row r="279" spans="1:17" ht="14.4" customHeight="1" x14ac:dyDescent="0.3">
      <c r="A279" s="649" t="s">
        <v>595</v>
      </c>
      <c r="B279" s="650" t="s">
        <v>6437</v>
      </c>
      <c r="C279" s="650" t="s">
        <v>6270</v>
      </c>
      <c r="D279" s="650" t="s">
        <v>6796</v>
      </c>
      <c r="E279" s="650" t="s">
        <v>6797</v>
      </c>
      <c r="F279" s="653">
        <v>8</v>
      </c>
      <c r="G279" s="653">
        <v>18880</v>
      </c>
      <c r="H279" s="653">
        <v>1</v>
      </c>
      <c r="I279" s="653">
        <v>2360</v>
      </c>
      <c r="J279" s="653">
        <v>6</v>
      </c>
      <c r="K279" s="653">
        <v>14202</v>
      </c>
      <c r="L279" s="653">
        <v>0.75222457627118644</v>
      </c>
      <c r="M279" s="653">
        <v>2367</v>
      </c>
      <c r="N279" s="653">
        <v>9</v>
      </c>
      <c r="O279" s="653">
        <v>21359</v>
      </c>
      <c r="P279" s="666">
        <v>1.1313029661016949</v>
      </c>
      <c r="Q279" s="654">
        <v>2373.2222222222222</v>
      </c>
    </row>
    <row r="280" spans="1:17" ht="14.4" customHeight="1" x14ac:dyDescent="0.3">
      <c r="A280" s="649" t="s">
        <v>595</v>
      </c>
      <c r="B280" s="650" t="s">
        <v>6437</v>
      </c>
      <c r="C280" s="650" t="s">
        <v>6270</v>
      </c>
      <c r="D280" s="650" t="s">
        <v>6798</v>
      </c>
      <c r="E280" s="650" t="s">
        <v>6799</v>
      </c>
      <c r="F280" s="653">
        <v>1</v>
      </c>
      <c r="G280" s="653">
        <v>2436</v>
      </c>
      <c r="H280" s="653">
        <v>1</v>
      </c>
      <c r="I280" s="653">
        <v>2436</v>
      </c>
      <c r="J280" s="653">
        <v>1</v>
      </c>
      <c r="K280" s="653">
        <v>2445</v>
      </c>
      <c r="L280" s="653">
        <v>1.0036945812807883</v>
      </c>
      <c r="M280" s="653">
        <v>2445</v>
      </c>
      <c r="N280" s="653"/>
      <c r="O280" s="653"/>
      <c r="P280" s="666"/>
      <c r="Q280" s="654"/>
    </row>
    <row r="281" spans="1:17" ht="14.4" customHeight="1" x14ac:dyDescent="0.3">
      <c r="A281" s="649" t="s">
        <v>595</v>
      </c>
      <c r="B281" s="650" t="s">
        <v>6437</v>
      </c>
      <c r="C281" s="650" t="s">
        <v>6270</v>
      </c>
      <c r="D281" s="650" t="s">
        <v>6800</v>
      </c>
      <c r="E281" s="650" t="s">
        <v>6801</v>
      </c>
      <c r="F281" s="653">
        <v>8</v>
      </c>
      <c r="G281" s="653">
        <v>25272</v>
      </c>
      <c r="H281" s="653">
        <v>1</v>
      </c>
      <c r="I281" s="653">
        <v>3159</v>
      </c>
      <c r="J281" s="653">
        <v>11</v>
      </c>
      <c r="K281" s="653">
        <v>34881</v>
      </c>
      <c r="L281" s="653">
        <v>1.3802231718898386</v>
      </c>
      <c r="M281" s="653">
        <v>3171</v>
      </c>
      <c r="N281" s="653">
        <v>12</v>
      </c>
      <c r="O281" s="653">
        <v>38178</v>
      </c>
      <c r="P281" s="666">
        <v>1.5106837606837606</v>
      </c>
      <c r="Q281" s="654">
        <v>3181.5</v>
      </c>
    </row>
    <row r="282" spans="1:17" ht="14.4" customHeight="1" x14ac:dyDescent="0.3">
      <c r="A282" s="649" t="s">
        <v>595</v>
      </c>
      <c r="B282" s="650" t="s">
        <v>6437</v>
      </c>
      <c r="C282" s="650" t="s">
        <v>6270</v>
      </c>
      <c r="D282" s="650" t="s">
        <v>6802</v>
      </c>
      <c r="E282" s="650" t="s">
        <v>6803</v>
      </c>
      <c r="F282" s="653">
        <v>9</v>
      </c>
      <c r="G282" s="653">
        <v>27729</v>
      </c>
      <c r="H282" s="653">
        <v>1</v>
      </c>
      <c r="I282" s="653">
        <v>3081</v>
      </c>
      <c r="J282" s="653"/>
      <c r="K282" s="653"/>
      <c r="L282" s="653"/>
      <c r="M282" s="653"/>
      <c r="N282" s="653">
        <v>6</v>
      </c>
      <c r="O282" s="653">
        <v>18684</v>
      </c>
      <c r="P282" s="666">
        <v>0.67380720545277506</v>
      </c>
      <c r="Q282" s="654">
        <v>3114</v>
      </c>
    </row>
    <row r="283" spans="1:17" ht="14.4" customHeight="1" x14ac:dyDescent="0.3">
      <c r="A283" s="649" t="s">
        <v>595</v>
      </c>
      <c r="B283" s="650" t="s">
        <v>6437</v>
      </c>
      <c r="C283" s="650" t="s">
        <v>6270</v>
      </c>
      <c r="D283" s="650" t="s">
        <v>651</v>
      </c>
      <c r="E283" s="650" t="s">
        <v>6804</v>
      </c>
      <c r="F283" s="653">
        <v>19</v>
      </c>
      <c r="G283" s="653">
        <v>44897</v>
      </c>
      <c r="H283" s="653">
        <v>1</v>
      </c>
      <c r="I283" s="653">
        <v>2363</v>
      </c>
      <c r="J283" s="653">
        <v>18</v>
      </c>
      <c r="K283" s="653">
        <v>42660</v>
      </c>
      <c r="L283" s="653">
        <v>0.95017484464440827</v>
      </c>
      <c r="M283" s="653">
        <v>2370</v>
      </c>
      <c r="N283" s="653">
        <v>24</v>
      </c>
      <c r="O283" s="653">
        <v>57104</v>
      </c>
      <c r="P283" s="666">
        <v>1.2718889903557031</v>
      </c>
      <c r="Q283" s="654">
        <v>2379.3333333333335</v>
      </c>
    </row>
    <row r="284" spans="1:17" ht="14.4" customHeight="1" x14ac:dyDescent="0.3">
      <c r="A284" s="649" t="s">
        <v>595</v>
      </c>
      <c r="B284" s="650" t="s">
        <v>6437</v>
      </c>
      <c r="C284" s="650" t="s">
        <v>6270</v>
      </c>
      <c r="D284" s="650" t="s">
        <v>6805</v>
      </c>
      <c r="E284" s="650" t="s">
        <v>6806</v>
      </c>
      <c r="F284" s="653">
        <v>23</v>
      </c>
      <c r="G284" s="653">
        <v>223652</v>
      </c>
      <c r="H284" s="653">
        <v>1</v>
      </c>
      <c r="I284" s="653">
        <v>9724</v>
      </c>
      <c r="J284" s="653">
        <v>21</v>
      </c>
      <c r="K284" s="653">
        <v>205149</v>
      </c>
      <c r="L284" s="653">
        <v>0.9172687925884857</v>
      </c>
      <c r="M284" s="653">
        <v>9769</v>
      </c>
      <c r="N284" s="653">
        <v>31</v>
      </c>
      <c r="O284" s="653">
        <v>304479</v>
      </c>
      <c r="P284" s="666">
        <v>1.3613962763579133</v>
      </c>
      <c r="Q284" s="654">
        <v>9821.9032258064508</v>
      </c>
    </row>
    <row r="285" spans="1:17" ht="14.4" customHeight="1" x14ac:dyDescent="0.3">
      <c r="A285" s="649" t="s">
        <v>595</v>
      </c>
      <c r="B285" s="650" t="s">
        <v>6437</v>
      </c>
      <c r="C285" s="650" t="s">
        <v>6270</v>
      </c>
      <c r="D285" s="650" t="s">
        <v>6807</v>
      </c>
      <c r="E285" s="650" t="s">
        <v>6808</v>
      </c>
      <c r="F285" s="653">
        <v>27</v>
      </c>
      <c r="G285" s="653">
        <v>89856</v>
      </c>
      <c r="H285" s="653">
        <v>1</v>
      </c>
      <c r="I285" s="653">
        <v>3328</v>
      </c>
      <c r="J285" s="653">
        <v>30</v>
      </c>
      <c r="K285" s="653">
        <v>100200</v>
      </c>
      <c r="L285" s="653">
        <v>1.1151175213675213</v>
      </c>
      <c r="M285" s="653">
        <v>3340</v>
      </c>
      <c r="N285" s="653">
        <v>33</v>
      </c>
      <c r="O285" s="653">
        <v>110703</v>
      </c>
      <c r="P285" s="666">
        <v>1.2320045405982907</v>
      </c>
      <c r="Q285" s="654">
        <v>3354.6363636363635</v>
      </c>
    </row>
    <row r="286" spans="1:17" ht="14.4" customHeight="1" x14ac:dyDescent="0.3">
      <c r="A286" s="649" t="s">
        <v>595</v>
      </c>
      <c r="B286" s="650" t="s">
        <v>6437</v>
      </c>
      <c r="C286" s="650" t="s">
        <v>6270</v>
      </c>
      <c r="D286" s="650" t="s">
        <v>6809</v>
      </c>
      <c r="E286" s="650" t="s">
        <v>6810</v>
      </c>
      <c r="F286" s="653">
        <v>1</v>
      </c>
      <c r="G286" s="653">
        <v>4202</v>
      </c>
      <c r="H286" s="653">
        <v>1</v>
      </c>
      <c r="I286" s="653">
        <v>4202</v>
      </c>
      <c r="J286" s="653">
        <v>3</v>
      </c>
      <c r="K286" s="653">
        <v>12654</v>
      </c>
      <c r="L286" s="653">
        <v>3.0114231318419802</v>
      </c>
      <c r="M286" s="653">
        <v>4218</v>
      </c>
      <c r="N286" s="653">
        <v>2</v>
      </c>
      <c r="O286" s="653">
        <v>8436</v>
      </c>
      <c r="P286" s="666">
        <v>2.0076154212279866</v>
      </c>
      <c r="Q286" s="654">
        <v>4218</v>
      </c>
    </row>
    <row r="287" spans="1:17" ht="14.4" customHeight="1" x14ac:dyDescent="0.3">
      <c r="A287" s="649" t="s">
        <v>595</v>
      </c>
      <c r="B287" s="650" t="s">
        <v>6437</v>
      </c>
      <c r="C287" s="650" t="s">
        <v>6270</v>
      </c>
      <c r="D287" s="650" t="s">
        <v>6811</v>
      </c>
      <c r="E287" s="650" t="s">
        <v>6812</v>
      </c>
      <c r="F287" s="653">
        <v>35</v>
      </c>
      <c r="G287" s="653">
        <v>71610</v>
      </c>
      <c r="H287" s="653">
        <v>1</v>
      </c>
      <c r="I287" s="653">
        <v>2046</v>
      </c>
      <c r="J287" s="653">
        <v>25</v>
      </c>
      <c r="K287" s="653">
        <v>51325</v>
      </c>
      <c r="L287" s="653">
        <v>0.71672950705208771</v>
      </c>
      <c r="M287" s="653">
        <v>2053</v>
      </c>
      <c r="N287" s="653">
        <v>23</v>
      </c>
      <c r="O287" s="653">
        <v>47415</v>
      </c>
      <c r="P287" s="666">
        <v>0.66212819438625892</v>
      </c>
      <c r="Q287" s="654">
        <v>2061.521739130435</v>
      </c>
    </row>
    <row r="288" spans="1:17" ht="14.4" customHeight="1" x14ac:dyDescent="0.3">
      <c r="A288" s="649" t="s">
        <v>595</v>
      </c>
      <c r="B288" s="650" t="s">
        <v>6437</v>
      </c>
      <c r="C288" s="650" t="s">
        <v>6270</v>
      </c>
      <c r="D288" s="650" t="s">
        <v>6813</v>
      </c>
      <c r="E288" s="650" t="s">
        <v>6814</v>
      </c>
      <c r="F288" s="653">
        <v>10</v>
      </c>
      <c r="G288" s="653">
        <v>16110</v>
      </c>
      <c r="H288" s="653">
        <v>1</v>
      </c>
      <c r="I288" s="653">
        <v>1611</v>
      </c>
      <c r="J288" s="653">
        <v>6</v>
      </c>
      <c r="K288" s="653">
        <v>9702</v>
      </c>
      <c r="L288" s="653">
        <v>0.60223463687150836</v>
      </c>
      <c r="M288" s="653">
        <v>1617</v>
      </c>
      <c r="N288" s="653">
        <v>8</v>
      </c>
      <c r="O288" s="653">
        <v>12972</v>
      </c>
      <c r="P288" s="666">
        <v>0.80521415270018626</v>
      </c>
      <c r="Q288" s="654">
        <v>1621.5</v>
      </c>
    </row>
    <row r="289" spans="1:17" ht="14.4" customHeight="1" x14ac:dyDescent="0.3">
      <c r="A289" s="649" t="s">
        <v>595</v>
      </c>
      <c r="B289" s="650" t="s">
        <v>6437</v>
      </c>
      <c r="C289" s="650" t="s">
        <v>6270</v>
      </c>
      <c r="D289" s="650" t="s">
        <v>6815</v>
      </c>
      <c r="E289" s="650" t="s">
        <v>6816</v>
      </c>
      <c r="F289" s="653">
        <v>10</v>
      </c>
      <c r="G289" s="653">
        <v>22144</v>
      </c>
      <c r="H289" s="653">
        <v>1</v>
      </c>
      <c r="I289" s="653">
        <v>2214.4</v>
      </c>
      <c r="J289" s="653">
        <v>7</v>
      </c>
      <c r="K289" s="653">
        <v>15554</v>
      </c>
      <c r="L289" s="653">
        <v>0.70240245664739887</v>
      </c>
      <c r="M289" s="653">
        <v>2222</v>
      </c>
      <c r="N289" s="653">
        <v>4</v>
      </c>
      <c r="O289" s="653">
        <v>8930</v>
      </c>
      <c r="P289" s="666">
        <v>0.40326950867052025</v>
      </c>
      <c r="Q289" s="654">
        <v>2232.5</v>
      </c>
    </row>
    <row r="290" spans="1:17" ht="14.4" customHeight="1" x14ac:dyDescent="0.3">
      <c r="A290" s="649" t="s">
        <v>595</v>
      </c>
      <c r="B290" s="650" t="s">
        <v>6437</v>
      </c>
      <c r="C290" s="650" t="s">
        <v>6270</v>
      </c>
      <c r="D290" s="650" t="s">
        <v>6817</v>
      </c>
      <c r="E290" s="650" t="s">
        <v>6818</v>
      </c>
      <c r="F290" s="653">
        <v>9</v>
      </c>
      <c r="G290" s="653">
        <v>24030</v>
      </c>
      <c r="H290" s="653">
        <v>1</v>
      </c>
      <c r="I290" s="653">
        <v>2670</v>
      </c>
      <c r="J290" s="653">
        <v>2</v>
      </c>
      <c r="K290" s="653">
        <v>5354</v>
      </c>
      <c r="L290" s="653">
        <v>0.22280482729920933</v>
      </c>
      <c r="M290" s="653">
        <v>2677</v>
      </c>
      <c r="N290" s="653">
        <v>9</v>
      </c>
      <c r="O290" s="653">
        <v>24191</v>
      </c>
      <c r="P290" s="666">
        <v>1.0066999583853515</v>
      </c>
      <c r="Q290" s="654">
        <v>2687.8888888888887</v>
      </c>
    </row>
    <row r="291" spans="1:17" ht="14.4" customHeight="1" x14ac:dyDescent="0.3">
      <c r="A291" s="649" t="s">
        <v>595</v>
      </c>
      <c r="B291" s="650" t="s">
        <v>6437</v>
      </c>
      <c r="C291" s="650" t="s">
        <v>6270</v>
      </c>
      <c r="D291" s="650" t="s">
        <v>6819</v>
      </c>
      <c r="E291" s="650" t="s">
        <v>6820</v>
      </c>
      <c r="F291" s="653">
        <v>37</v>
      </c>
      <c r="G291" s="653">
        <v>117244</v>
      </c>
      <c r="H291" s="653">
        <v>1</v>
      </c>
      <c r="I291" s="653">
        <v>3168.7567567567567</v>
      </c>
      <c r="J291" s="653">
        <v>23</v>
      </c>
      <c r="K291" s="653">
        <v>73163</v>
      </c>
      <c r="L291" s="653">
        <v>0.62402340418273006</v>
      </c>
      <c r="M291" s="653">
        <v>3181</v>
      </c>
      <c r="N291" s="653">
        <v>27</v>
      </c>
      <c r="O291" s="653">
        <v>86286</v>
      </c>
      <c r="P291" s="666">
        <v>0.73595237282931325</v>
      </c>
      <c r="Q291" s="654">
        <v>3195.7777777777778</v>
      </c>
    </row>
    <row r="292" spans="1:17" ht="14.4" customHeight="1" x14ac:dyDescent="0.3">
      <c r="A292" s="649" t="s">
        <v>595</v>
      </c>
      <c r="B292" s="650" t="s">
        <v>6437</v>
      </c>
      <c r="C292" s="650" t="s">
        <v>6270</v>
      </c>
      <c r="D292" s="650" t="s">
        <v>6316</v>
      </c>
      <c r="E292" s="650" t="s">
        <v>6317</v>
      </c>
      <c r="F292" s="653">
        <v>19</v>
      </c>
      <c r="G292" s="653">
        <v>1710</v>
      </c>
      <c r="H292" s="653">
        <v>1</v>
      </c>
      <c r="I292" s="653">
        <v>90</v>
      </c>
      <c r="J292" s="653">
        <v>15</v>
      </c>
      <c r="K292" s="653">
        <v>1350</v>
      </c>
      <c r="L292" s="653">
        <v>0.78947368421052633</v>
      </c>
      <c r="M292" s="653">
        <v>90</v>
      </c>
      <c r="N292" s="653">
        <v>14</v>
      </c>
      <c r="O292" s="653">
        <v>1280</v>
      </c>
      <c r="P292" s="666">
        <v>0.74853801169590639</v>
      </c>
      <c r="Q292" s="654">
        <v>91.428571428571431</v>
      </c>
    </row>
    <row r="293" spans="1:17" ht="14.4" customHeight="1" x14ac:dyDescent="0.3">
      <c r="A293" s="649" t="s">
        <v>595</v>
      </c>
      <c r="B293" s="650" t="s">
        <v>6437</v>
      </c>
      <c r="C293" s="650" t="s">
        <v>6270</v>
      </c>
      <c r="D293" s="650" t="s">
        <v>6821</v>
      </c>
      <c r="E293" s="650" t="s">
        <v>6822</v>
      </c>
      <c r="F293" s="653">
        <v>5</v>
      </c>
      <c r="G293" s="653">
        <v>15985</v>
      </c>
      <c r="H293" s="653">
        <v>1</v>
      </c>
      <c r="I293" s="653">
        <v>3197</v>
      </c>
      <c r="J293" s="653">
        <v>14</v>
      </c>
      <c r="K293" s="653">
        <v>44814</v>
      </c>
      <c r="L293" s="653">
        <v>2.8035032843290586</v>
      </c>
      <c r="M293" s="653">
        <v>3201</v>
      </c>
      <c r="N293" s="653">
        <v>22</v>
      </c>
      <c r="O293" s="653">
        <v>70542</v>
      </c>
      <c r="P293" s="666">
        <v>4.413012198936503</v>
      </c>
      <c r="Q293" s="654">
        <v>3206.4545454545455</v>
      </c>
    </row>
    <row r="294" spans="1:17" ht="14.4" customHeight="1" x14ac:dyDescent="0.3">
      <c r="A294" s="649" t="s">
        <v>595</v>
      </c>
      <c r="B294" s="650" t="s">
        <v>6437</v>
      </c>
      <c r="C294" s="650" t="s">
        <v>6270</v>
      </c>
      <c r="D294" s="650" t="s">
        <v>6823</v>
      </c>
      <c r="E294" s="650" t="s">
        <v>6824</v>
      </c>
      <c r="F294" s="653">
        <v>1</v>
      </c>
      <c r="G294" s="653">
        <v>3474</v>
      </c>
      <c r="H294" s="653">
        <v>1</v>
      </c>
      <c r="I294" s="653">
        <v>3474</v>
      </c>
      <c r="J294" s="653">
        <v>5</v>
      </c>
      <c r="K294" s="653">
        <v>17430</v>
      </c>
      <c r="L294" s="653">
        <v>5.0172711571675306</v>
      </c>
      <c r="M294" s="653">
        <v>3486</v>
      </c>
      <c r="N294" s="653">
        <v>3</v>
      </c>
      <c r="O294" s="653">
        <v>10521</v>
      </c>
      <c r="P294" s="666">
        <v>3.028497409326425</v>
      </c>
      <c r="Q294" s="654">
        <v>3507</v>
      </c>
    </row>
    <row r="295" spans="1:17" ht="14.4" customHeight="1" x14ac:dyDescent="0.3">
      <c r="A295" s="649" t="s">
        <v>595</v>
      </c>
      <c r="B295" s="650" t="s">
        <v>6437</v>
      </c>
      <c r="C295" s="650" t="s">
        <v>6270</v>
      </c>
      <c r="D295" s="650" t="s">
        <v>6825</v>
      </c>
      <c r="E295" s="650" t="s">
        <v>6826</v>
      </c>
      <c r="F295" s="653">
        <v>1</v>
      </c>
      <c r="G295" s="653">
        <v>2366</v>
      </c>
      <c r="H295" s="653">
        <v>1</v>
      </c>
      <c r="I295" s="653">
        <v>2366</v>
      </c>
      <c r="J295" s="653">
        <v>1</v>
      </c>
      <c r="K295" s="653">
        <v>2373</v>
      </c>
      <c r="L295" s="653">
        <v>1.0029585798816567</v>
      </c>
      <c r="M295" s="653">
        <v>2373</v>
      </c>
      <c r="N295" s="653">
        <v>1</v>
      </c>
      <c r="O295" s="653">
        <v>2387</v>
      </c>
      <c r="P295" s="666">
        <v>1.0088757396449703</v>
      </c>
      <c r="Q295" s="654">
        <v>2387</v>
      </c>
    </row>
    <row r="296" spans="1:17" ht="14.4" customHeight="1" x14ac:dyDescent="0.3">
      <c r="A296" s="649" t="s">
        <v>595</v>
      </c>
      <c r="B296" s="650" t="s">
        <v>6437</v>
      </c>
      <c r="C296" s="650" t="s">
        <v>6270</v>
      </c>
      <c r="D296" s="650" t="s">
        <v>6827</v>
      </c>
      <c r="E296" s="650" t="s">
        <v>6828</v>
      </c>
      <c r="F296" s="653">
        <v>9</v>
      </c>
      <c r="G296" s="653">
        <v>25695</v>
      </c>
      <c r="H296" s="653">
        <v>1</v>
      </c>
      <c r="I296" s="653">
        <v>2855</v>
      </c>
      <c r="J296" s="653">
        <v>6</v>
      </c>
      <c r="K296" s="653">
        <v>17202</v>
      </c>
      <c r="L296" s="653">
        <v>0.66946876824284884</v>
      </c>
      <c r="M296" s="653">
        <v>2867</v>
      </c>
      <c r="N296" s="653">
        <v>10</v>
      </c>
      <c r="O296" s="653">
        <v>28796</v>
      </c>
      <c r="P296" s="666">
        <v>1.1206849581630667</v>
      </c>
      <c r="Q296" s="654">
        <v>2879.6</v>
      </c>
    </row>
    <row r="297" spans="1:17" ht="14.4" customHeight="1" x14ac:dyDescent="0.3">
      <c r="A297" s="649" t="s">
        <v>595</v>
      </c>
      <c r="B297" s="650" t="s">
        <v>6437</v>
      </c>
      <c r="C297" s="650" t="s">
        <v>6270</v>
      </c>
      <c r="D297" s="650" t="s">
        <v>6829</v>
      </c>
      <c r="E297" s="650" t="s">
        <v>6830</v>
      </c>
      <c r="F297" s="653">
        <v>5</v>
      </c>
      <c r="G297" s="653">
        <v>1345</v>
      </c>
      <c r="H297" s="653">
        <v>1</v>
      </c>
      <c r="I297" s="653">
        <v>269</v>
      </c>
      <c r="J297" s="653">
        <v>1</v>
      </c>
      <c r="K297" s="653">
        <v>271</v>
      </c>
      <c r="L297" s="653">
        <v>0.20148698884758365</v>
      </c>
      <c r="M297" s="653">
        <v>271</v>
      </c>
      <c r="N297" s="653">
        <v>2</v>
      </c>
      <c r="O297" s="653">
        <v>546</v>
      </c>
      <c r="P297" s="666">
        <v>0.40594795539033457</v>
      </c>
      <c r="Q297" s="654">
        <v>273</v>
      </c>
    </row>
    <row r="298" spans="1:17" ht="14.4" customHeight="1" x14ac:dyDescent="0.3">
      <c r="A298" s="649" t="s">
        <v>595</v>
      </c>
      <c r="B298" s="650" t="s">
        <v>6437</v>
      </c>
      <c r="C298" s="650" t="s">
        <v>6270</v>
      </c>
      <c r="D298" s="650" t="s">
        <v>6831</v>
      </c>
      <c r="E298" s="650" t="s">
        <v>6832</v>
      </c>
      <c r="F298" s="653">
        <v>144</v>
      </c>
      <c r="G298" s="653">
        <v>741312</v>
      </c>
      <c r="H298" s="653">
        <v>1</v>
      </c>
      <c r="I298" s="653">
        <v>5148</v>
      </c>
      <c r="J298" s="653">
        <v>103</v>
      </c>
      <c r="K298" s="653">
        <v>530244</v>
      </c>
      <c r="L298" s="653">
        <v>0.71527777777777779</v>
      </c>
      <c r="M298" s="653">
        <v>5148</v>
      </c>
      <c r="N298" s="653">
        <v>163</v>
      </c>
      <c r="O298" s="653">
        <v>839124</v>
      </c>
      <c r="P298" s="666">
        <v>1.1319444444444444</v>
      </c>
      <c r="Q298" s="654">
        <v>5148</v>
      </c>
    </row>
    <row r="299" spans="1:17" ht="14.4" customHeight="1" x14ac:dyDescent="0.3">
      <c r="A299" s="649" t="s">
        <v>595</v>
      </c>
      <c r="B299" s="650" t="s">
        <v>6437</v>
      </c>
      <c r="C299" s="650" t="s">
        <v>6270</v>
      </c>
      <c r="D299" s="650" t="s">
        <v>6833</v>
      </c>
      <c r="E299" s="650" t="s">
        <v>6834</v>
      </c>
      <c r="F299" s="653">
        <v>127</v>
      </c>
      <c r="G299" s="653">
        <v>620649</v>
      </c>
      <c r="H299" s="653">
        <v>1</v>
      </c>
      <c r="I299" s="653">
        <v>4887</v>
      </c>
      <c r="J299" s="653">
        <v>91</v>
      </c>
      <c r="K299" s="653">
        <v>445081</v>
      </c>
      <c r="L299" s="653">
        <v>0.7171219159299379</v>
      </c>
      <c r="M299" s="653">
        <v>4891</v>
      </c>
      <c r="N299" s="653">
        <v>94</v>
      </c>
      <c r="O299" s="653">
        <v>460181</v>
      </c>
      <c r="P299" s="666">
        <v>0.7414512872815392</v>
      </c>
      <c r="Q299" s="654">
        <v>4895.5425531914898</v>
      </c>
    </row>
    <row r="300" spans="1:17" ht="14.4" customHeight="1" x14ac:dyDescent="0.3">
      <c r="A300" s="649" t="s">
        <v>595</v>
      </c>
      <c r="B300" s="650" t="s">
        <v>6437</v>
      </c>
      <c r="C300" s="650" t="s">
        <v>6270</v>
      </c>
      <c r="D300" s="650" t="s">
        <v>6835</v>
      </c>
      <c r="E300" s="650" t="s">
        <v>6836</v>
      </c>
      <c r="F300" s="653">
        <v>2</v>
      </c>
      <c r="G300" s="653">
        <v>17468</v>
      </c>
      <c r="H300" s="653">
        <v>1</v>
      </c>
      <c r="I300" s="653">
        <v>8734</v>
      </c>
      <c r="J300" s="653">
        <v>6</v>
      </c>
      <c r="K300" s="653">
        <v>52674</v>
      </c>
      <c r="L300" s="653">
        <v>3.0154568353560798</v>
      </c>
      <c r="M300" s="653">
        <v>8779</v>
      </c>
      <c r="N300" s="653">
        <v>4</v>
      </c>
      <c r="O300" s="653">
        <v>35280</v>
      </c>
      <c r="P300" s="666">
        <v>2.0196931531944124</v>
      </c>
      <c r="Q300" s="654">
        <v>8820</v>
      </c>
    </row>
    <row r="301" spans="1:17" ht="14.4" customHeight="1" x14ac:dyDescent="0.3">
      <c r="A301" s="649" t="s">
        <v>595</v>
      </c>
      <c r="B301" s="650" t="s">
        <v>6437</v>
      </c>
      <c r="C301" s="650" t="s">
        <v>6270</v>
      </c>
      <c r="D301" s="650" t="s">
        <v>6837</v>
      </c>
      <c r="E301" s="650" t="s">
        <v>6838</v>
      </c>
      <c r="F301" s="653">
        <v>5</v>
      </c>
      <c r="G301" s="653">
        <v>12880</v>
      </c>
      <c r="H301" s="653">
        <v>1</v>
      </c>
      <c r="I301" s="653">
        <v>2576</v>
      </c>
      <c r="J301" s="653">
        <v>4</v>
      </c>
      <c r="K301" s="653">
        <v>10352</v>
      </c>
      <c r="L301" s="653">
        <v>0.80372670807453417</v>
      </c>
      <c r="M301" s="653">
        <v>2588</v>
      </c>
      <c r="N301" s="653"/>
      <c r="O301" s="653"/>
      <c r="P301" s="666"/>
      <c r="Q301" s="654"/>
    </row>
    <row r="302" spans="1:17" ht="14.4" customHeight="1" x14ac:dyDescent="0.3">
      <c r="A302" s="649" t="s">
        <v>595</v>
      </c>
      <c r="B302" s="650" t="s">
        <v>6437</v>
      </c>
      <c r="C302" s="650" t="s">
        <v>6270</v>
      </c>
      <c r="D302" s="650" t="s">
        <v>6839</v>
      </c>
      <c r="E302" s="650" t="s">
        <v>6840</v>
      </c>
      <c r="F302" s="653">
        <v>3</v>
      </c>
      <c r="G302" s="653">
        <v>2025</v>
      </c>
      <c r="H302" s="653">
        <v>1</v>
      </c>
      <c r="I302" s="653">
        <v>675</v>
      </c>
      <c r="J302" s="653">
        <v>1</v>
      </c>
      <c r="K302" s="653">
        <v>681</v>
      </c>
      <c r="L302" s="653">
        <v>0.33629629629629632</v>
      </c>
      <c r="M302" s="653">
        <v>681</v>
      </c>
      <c r="N302" s="653">
        <v>2</v>
      </c>
      <c r="O302" s="653">
        <v>1382</v>
      </c>
      <c r="P302" s="666">
        <v>0.68246913580246915</v>
      </c>
      <c r="Q302" s="654">
        <v>691</v>
      </c>
    </row>
    <row r="303" spans="1:17" ht="14.4" customHeight="1" x14ac:dyDescent="0.3">
      <c r="A303" s="649" t="s">
        <v>595</v>
      </c>
      <c r="B303" s="650" t="s">
        <v>6437</v>
      </c>
      <c r="C303" s="650" t="s">
        <v>6270</v>
      </c>
      <c r="D303" s="650" t="s">
        <v>6841</v>
      </c>
      <c r="E303" s="650" t="s">
        <v>6842</v>
      </c>
      <c r="F303" s="653">
        <v>1</v>
      </c>
      <c r="G303" s="653">
        <v>2390</v>
      </c>
      <c r="H303" s="653">
        <v>1</v>
      </c>
      <c r="I303" s="653">
        <v>2390</v>
      </c>
      <c r="J303" s="653"/>
      <c r="K303" s="653"/>
      <c r="L303" s="653"/>
      <c r="M303" s="653"/>
      <c r="N303" s="653"/>
      <c r="O303" s="653"/>
      <c r="P303" s="666"/>
      <c r="Q303" s="654"/>
    </row>
    <row r="304" spans="1:17" ht="14.4" customHeight="1" x14ac:dyDescent="0.3">
      <c r="A304" s="649" t="s">
        <v>595</v>
      </c>
      <c r="B304" s="650" t="s">
        <v>6437</v>
      </c>
      <c r="C304" s="650" t="s">
        <v>6270</v>
      </c>
      <c r="D304" s="650" t="s">
        <v>6843</v>
      </c>
      <c r="E304" s="650" t="s">
        <v>6844</v>
      </c>
      <c r="F304" s="653">
        <v>8</v>
      </c>
      <c r="G304" s="653">
        <v>28048</v>
      </c>
      <c r="H304" s="653">
        <v>1</v>
      </c>
      <c r="I304" s="653">
        <v>3506</v>
      </c>
      <c r="J304" s="653">
        <v>11</v>
      </c>
      <c r="K304" s="653">
        <v>38643</v>
      </c>
      <c r="L304" s="653">
        <v>1.3777452937820878</v>
      </c>
      <c r="M304" s="653">
        <v>3513</v>
      </c>
      <c r="N304" s="653">
        <v>3</v>
      </c>
      <c r="O304" s="653">
        <v>10567</v>
      </c>
      <c r="P304" s="666">
        <v>0.3767470051340559</v>
      </c>
      <c r="Q304" s="654">
        <v>3522.3333333333335</v>
      </c>
    </row>
    <row r="305" spans="1:17" ht="14.4" customHeight="1" x14ac:dyDescent="0.3">
      <c r="A305" s="649" t="s">
        <v>595</v>
      </c>
      <c r="B305" s="650" t="s">
        <v>6437</v>
      </c>
      <c r="C305" s="650" t="s">
        <v>6270</v>
      </c>
      <c r="D305" s="650" t="s">
        <v>6845</v>
      </c>
      <c r="E305" s="650" t="s">
        <v>6846</v>
      </c>
      <c r="F305" s="653">
        <v>4</v>
      </c>
      <c r="G305" s="653">
        <v>37524</v>
      </c>
      <c r="H305" s="653">
        <v>1</v>
      </c>
      <c r="I305" s="653">
        <v>9381</v>
      </c>
      <c r="J305" s="653">
        <v>5</v>
      </c>
      <c r="K305" s="653">
        <v>47075</v>
      </c>
      <c r="L305" s="653">
        <v>1.2545304338556658</v>
      </c>
      <c r="M305" s="653">
        <v>9415</v>
      </c>
      <c r="N305" s="653">
        <v>3</v>
      </c>
      <c r="O305" s="653">
        <v>28307</v>
      </c>
      <c r="P305" s="666">
        <v>0.75437053619017158</v>
      </c>
      <c r="Q305" s="654">
        <v>9435.6666666666661</v>
      </c>
    </row>
    <row r="306" spans="1:17" ht="14.4" customHeight="1" x14ac:dyDescent="0.3">
      <c r="A306" s="649" t="s">
        <v>595</v>
      </c>
      <c r="B306" s="650" t="s">
        <v>6437</v>
      </c>
      <c r="C306" s="650" t="s">
        <v>6270</v>
      </c>
      <c r="D306" s="650" t="s">
        <v>6847</v>
      </c>
      <c r="E306" s="650" t="s">
        <v>6848</v>
      </c>
      <c r="F306" s="653">
        <v>15</v>
      </c>
      <c r="G306" s="653">
        <v>14025</v>
      </c>
      <c r="H306" s="653">
        <v>1</v>
      </c>
      <c r="I306" s="653">
        <v>935</v>
      </c>
      <c r="J306" s="653">
        <v>8</v>
      </c>
      <c r="K306" s="653">
        <v>7512</v>
      </c>
      <c r="L306" s="653">
        <v>0.53561497326203211</v>
      </c>
      <c r="M306" s="653">
        <v>939</v>
      </c>
      <c r="N306" s="653">
        <v>10</v>
      </c>
      <c r="O306" s="653">
        <v>9446</v>
      </c>
      <c r="P306" s="666">
        <v>0.67351158645276288</v>
      </c>
      <c r="Q306" s="654">
        <v>944.6</v>
      </c>
    </row>
    <row r="307" spans="1:17" ht="14.4" customHeight="1" x14ac:dyDescent="0.3">
      <c r="A307" s="649" t="s">
        <v>595</v>
      </c>
      <c r="B307" s="650" t="s">
        <v>6437</v>
      </c>
      <c r="C307" s="650" t="s">
        <v>6270</v>
      </c>
      <c r="D307" s="650" t="s">
        <v>6849</v>
      </c>
      <c r="E307" s="650" t="s">
        <v>6850</v>
      </c>
      <c r="F307" s="653"/>
      <c r="G307" s="653"/>
      <c r="H307" s="653"/>
      <c r="I307" s="653"/>
      <c r="J307" s="653">
        <v>2</v>
      </c>
      <c r="K307" s="653">
        <v>17860</v>
      </c>
      <c r="L307" s="653"/>
      <c r="M307" s="653">
        <v>8930</v>
      </c>
      <c r="N307" s="653"/>
      <c r="O307" s="653"/>
      <c r="P307" s="666"/>
      <c r="Q307" s="654"/>
    </row>
    <row r="308" spans="1:17" ht="14.4" customHeight="1" x14ac:dyDescent="0.3">
      <c r="A308" s="649" t="s">
        <v>595</v>
      </c>
      <c r="B308" s="650" t="s">
        <v>6437</v>
      </c>
      <c r="C308" s="650" t="s">
        <v>6270</v>
      </c>
      <c r="D308" s="650" t="s">
        <v>6851</v>
      </c>
      <c r="E308" s="650" t="s">
        <v>6852</v>
      </c>
      <c r="F308" s="653">
        <v>9</v>
      </c>
      <c r="G308" s="653">
        <v>3690</v>
      </c>
      <c r="H308" s="653">
        <v>1</v>
      </c>
      <c r="I308" s="653">
        <v>410</v>
      </c>
      <c r="J308" s="653">
        <v>4</v>
      </c>
      <c r="K308" s="653">
        <v>1644</v>
      </c>
      <c r="L308" s="653">
        <v>0.44552845528455287</v>
      </c>
      <c r="M308" s="653">
        <v>411</v>
      </c>
      <c r="N308" s="653">
        <v>6</v>
      </c>
      <c r="O308" s="653">
        <v>2481</v>
      </c>
      <c r="P308" s="666">
        <v>0.67235772357723578</v>
      </c>
      <c r="Q308" s="654">
        <v>413.5</v>
      </c>
    </row>
    <row r="309" spans="1:17" ht="14.4" customHeight="1" x14ac:dyDescent="0.3">
      <c r="A309" s="649" t="s">
        <v>595</v>
      </c>
      <c r="B309" s="650" t="s">
        <v>6437</v>
      </c>
      <c r="C309" s="650" t="s">
        <v>6270</v>
      </c>
      <c r="D309" s="650" t="s">
        <v>6853</v>
      </c>
      <c r="E309" s="650" t="s">
        <v>6854</v>
      </c>
      <c r="F309" s="653">
        <v>5</v>
      </c>
      <c r="G309" s="653">
        <v>47800</v>
      </c>
      <c r="H309" s="653">
        <v>1</v>
      </c>
      <c r="I309" s="653">
        <v>9560</v>
      </c>
      <c r="J309" s="653">
        <v>5</v>
      </c>
      <c r="K309" s="653">
        <v>48025</v>
      </c>
      <c r="L309" s="653">
        <v>1.0047071129707112</v>
      </c>
      <c r="M309" s="653">
        <v>9605</v>
      </c>
      <c r="N309" s="653">
        <v>1</v>
      </c>
      <c r="O309" s="653">
        <v>9687</v>
      </c>
      <c r="P309" s="666">
        <v>0.20265690376569037</v>
      </c>
      <c r="Q309" s="654">
        <v>9687</v>
      </c>
    </row>
    <row r="310" spans="1:17" ht="14.4" customHeight="1" x14ac:dyDescent="0.3">
      <c r="A310" s="649" t="s">
        <v>595</v>
      </c>
      <c r="B310" s="650" t="s">
        <v>6437</v>
      </c>
      <c r="C310" s="650" t="s">
        <v>6270</v>
      </c>
      <c r="D310" s="650" t="s">
        <v>6855</v>
      </c>
      <c r="E310" s="650" t="s">
        <v>6856</v>
      </c>
      <c r="F310" s="653">
        <v>10</v>
      </c>
      <c r="G310" s="653">
        <v>47380</v>
      </c>
      <c r="H310" s="653">
        <v>1</v>
      </c>
      <c r="I310" s="653">
        <v>4738</v>
      </c>
      <c r="J310" s="653">
        <v>6</v>
      </c>
      <c r="K310" s="653">
        <v>28512</v>
      </c>
      <c r="L310" s="653">
        <v>0.60177289995778804</v>
      </c>
      <c r="M310" s="653">
        <v>4752</v>
      </c>
      <c r="N310" s="653">
        <v>6</v>
      </c>
      <c r="O310" s="653">
        <v>28562</v>
      </c>
      <c r="P310" s="666">
        <v>0.60282819755170958</v>
      </c>
      <c r="Q310" s="654">
        <v>4760.333333333333</v>
      </c>
    </row>
    <row r="311" spans="1:17" ht="14.4" customHeight="1" x14ac:dyDescent="0.3">
      <c r="A311" s="649" t="s">
        <v>595</v>
      </c>
      <c r="B311" s="650" t="s">
        <v>6437</v>
      </c>
      <c r="C311" s="650" t="s">
        <v>6270</v>
      </c>
      <c r="D311" s="650" t="s">
        <v>6857</v>
      </c>
      <c r="E311" s="650" t="s">
        <v>6858</v>
      </c>
      <c r="F311" s="653"/>
      <c r="G311" s="653"/>
      <c r="H311" s="653"/>
      <c r="I311" s="653"/>
      <c r="J311" s="653">
        <v>1</v>
      </c>
      <c r="K311" s="653">
        <v>232</v>
      </c>
      <c r="L311" s="653"/>
      <c r="M311" s="653">
        <v>232</v>
      </c>
      <c r="N311" s="653"/>
      <c r="O311" s="653"/>
      <c r="P311" s="666"/>
      <c r="Q311" s="654"/>
    </row>
    <row r="312" spans="1:17" ht="14.4" customHeight="1" x14ac:dyDescent="0.3">
      <c r="A312" s="649" t="s">
        <v>595</v>
      </c>
      <c r="B312" s="650" t="s">
        <v>6437</v>
      </c>
      <c r="C312" s="650" t="s">
        <v>6270</v>
      </c>
      <c r="D312" s="650" t="s">
        <v>6859</v>
      </c>
      <c r="E312" s="650" t="s">
        <v>6860</v>
      </c>
      <c r="F312" s="653">
        <v>2</v>
      </c>
      <c r="G312" s="653">
        <v>1050</v>
      </c>
      <c r="H312" s="653">
        <v>1</v>
      </c>
      <c r="I312" s="653">
        <v>525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595</v>
      </c>
      <c r="B313" s="650" t="s">
        <v>6437</v>
      </c>
      <c r="C313" s="650" t="s">
        <v>6270</v>
      </c>
      <c r="D313" s="650" t="s">
        <v>6328</v>
      </c>
      <c r="E313" s="650" t="s">
        <v>6329</v>
      </c>
      <c r="F313" s="653">
        <v>1</v>
      </c>
      <c r="G313" s="653">
        <v>656</v>
      </c>
      <c r="H313" s="653">
        <v>1</v>
      </c>
      <c r="I313" s="653">
        <v>656</v>
      </c>
      <c r="J313" s="653"/>
      <c r="K313" s="653"/>
      <c r="L313" s="653"/>
      <c r="M313" s="653"/>
      <c r="N313" s="653">
        <v>12</v>
      </c>
      <c r="O313" s="653">
        <v>7968</v>
      </c>
      <c r="P313" s="666">
        <v>12.146341463414634</v>
      </c>
      <c r="Q313" s="654">
        <v>664</v>
      </c>
    </row>
    <row r="314" spans="1:17" ht="14.4" customHeight="1" x14ac:dyDescent="0.3">
      <c r="A314" s="649" t="s">
        <v>595</v>
      </c>
      <c r="B314" s="650" t="s">
        <v>6437</v>
      </c>
      <c r="C314" s="650" t="s">
        <v>6270</v>
      </c>
      <c r="D314" s="650" t="s">
        <v>6861</v>
      </c>
      <c r="E314" s="650" t="s">
        <v>6862</v>
      </c>
      <c r="F314" s="653">
        <v>3</v>
      </c>
      <c r="G314" s="653">
        <v>13476</v>
      </c>
      <c r="H314" s="653">
        <v>1</v>
      </c>
      <c r="I314" s="653">
        <v>4492</v>
      </c>
      <c r="J314" s="653"/>
      <c r="K314" s="653"/>
      <c r="L314" s="653"/>
      <c r="M314" s="653"/>
      <c r="N314" s="653"/>
      <c r="O314" s="653"/>
      <c r="P314" s="666"/>
      <c r="Q314" s="654"/>
    </row>
    <row r="315" spans="1:17" ht="14.4" customHeight="1" x14ac:dyDescent="0.3">
      <c r="A315" s="649" t="s">
        <v>595</v>
      </c>
      <c r="B315" s="650" t="s">
        <v>6437</v>
      </c>
      <c r="C315" s="650" t="s">
        <v>6270</v>
      </c>
      <c r="D315" s="650" t="s">
        <v>6863</v>
      </c>
      <c r="E315" s="650" t="s">
        <v>6864</v>
      </c>
      <c r="F315" s="653">
        <v>5</v>
      </c>
      <c r="G315" s="653">
        <v>8275</v>
      </c>
      <c r="H315" s="653">
        <v>1</v>
      </c>
      <c r="I315" s="653">
        <v>1655</v>
      </c>
      <c r="J315" s="653">
        <v>3</v>
      </c>
      <c r="K315" s="653">
        <v>4986</v>
      </c>
      <c r="L315" s="653">
        <v>0.60253776435045314</v>
      </c>
      <c r="M315" s="653">
        <v>1662</v>
      </c>
      <c r="N315" s="653">
        <v>1</v>
      </c>
      <c r="O315" s="653">
        <v>1676</v>
      </c>
      <c r="P315" s="666">
        <v>0.20253776435045318</v>
      </c>
      <c r="Q315" s="654">
        <v>1676</v>
      </c>
    </row>
    <row r="316" spans="1:17" ht="14.4" customHeight="1" x14ac:dyDescent="0.3">
      <c r="A316" s="649" t="s">
        <v>595</v>
      </c>
      <c r="B316" s="650" t="s">
        <v>6437</v>
      </c>
      <c r="C316" s="650" t="s">
        <v>6270</v>
      </c>
      <c r="D316" s="650" t="s">
        <v>6865</v>
      </c>
      <c r="E316" s="650" t="s">
        <v>6866</v>
      </c>
      <c r="F316" s="653"/>
      <c r="G316" s="653"/>
      <c r="H316" s="653"/>
      <c r="I316" s="653"/>
      <c r="J316" s="653"/>
      <c r="K316" s="653"/>
      <c r="L316" s="653"/>
      <c r="M316" s="653"/>
      <c r="N316" s="653">
        <v>1</v>
      </c>
      <c r="O316" s="653">
        <v>2214</v>
      </c>
      <c r="P316" s="666"/>
      <c r="Q316" s="654">
        <v>2214</v>
      </c>
    </row>
    <row r="317" spans="1:17" ht="14.4" customHeight="1" x14ac:dyDescent="0.3">
      <c r="A317" s="649" t="s">
        <v>595</v>
      </c>
      <c r="B317" s="650" t="s">
        <v>6437</v>
      </c>
      <c r="C317" s="650" t="s">
        <v>6270</v>
      </c>
      <c r="D317" s="650" t="s">
        <v>6330</v>
      </c>
      <c r="E317" s="650" t="s">
        <v>6331</v>
      </c>
      <c r="F317" s="653"/>
      <c r="G317" s="653"/>
      <c r="H317" s="653"/>
      <c r="I317" s="653"/>
      <c r="J317" s="653"/>
      <c r="K317" s="653"/>
      <c r="L317" s="653"/>
      <c r="M317" s="653"/>
      <c r="N317" s="653">
        <v>1</v>
      </c>
      <c r="O317" s="653">
        <v>998</v>
      </c>
      <c r="P317" s="666"/>
      <c r="Q317" s="654">
        <v>998</v>
      </c>
    </row>
    <row r="318" spans="1:17" ht="14.4" customHeight="1" x14ac:dyDescent="0.3">
      <c r="A318" s="649" t="s">
        <v>595</v>
      </c>
      <c r="B318" s="650" t="s">
        <v>6437</v>
      </c>
      <c r="C318" s="650" t="s">
        <v>6270</v>
      </c>
      <c r="D318" s="650" t="s">
        <v>6867</v>
      </c>
      <c r="E318" s="650" t="s">
        <v>6868</v>
      </c>
      <c r="F318" s="653">
        <v>1</v>
      </c>
      <c r="G318" s="653">
        <v>800</v>
      </c>
      <c r="H318" s="653">
        <v>1</v>
      </c>
      <c r="I318" s="653">
        <v>800</v>
      </c>
      <c r="J318" s="653"/>
      <c r="K318" s="653"/>
      <c r="L318" s="653"/>
      <c r="M318" s="653"/>
      <c r="N318" s="653">
        <v>1</v>
      </c>
      <c r="O318" s="653">
        <v>806</v>
      </c>
      <c r="P318" s="666">
        <v>1.0075000000000001</v>
      </c>
      <c r="Q318" s="654">
        <v>806</v>
      </c>
    </row>
    <row r="319" spans="1:17" ht="14.4" customHeight="1" x14ac:dyDescent="0.3">
      <c r="A319" s="649" t="s">
        <v>595</v>
      </c>
      <c r="B319" s="650" t="s">
        <v>6437</v>
      </c>
      <c r="C319" s="650" t="s">
        <v>6270</v>
      </c>
      <c r="D319" s="650" t="s">
        <v>6869</v>
      </c>
      <c r="E319" s="650" t="s">
        <v>6870</v>
      </c>
      <c r="F319" s="653">
        <v>13</v>
      </c>
      <c r="G319" s="653">
        <v>4212</v>
      </c>
      <c r="H319" s="653">
        <v>1</v>
      </c>
      <c r="I319" s="653">
        <v>324</v>
      </c>
      <c r="J319" s="653"/>
      <c r="K319" s="653"/>
      <c r="L319" s="653"/>
      <c r="M319" s="653"/>
      <c r="N319" s="653"/>
      <c r="O319" s="653"/>
      <c r="P319" s="666"/>
      <c r="Q319" s="654"/>
    </row>
    <row r="320" spans="1:17" ht="14.4" customHeight="1" x14ac:dyDescent="0.3">
      <c r="A320" s="649" t="s">
        <v>595</v>
      </c>
      <c r="B320" s="650" t="s">
        <v>6437</v>
      </c>
      <c r="C320" s="650" t="s">
        <v>6270</v>
      </c>
      <c r="D320" s="650" t="s">
        <v>6871</v>
      </c>
      <c r="E320" s="650" t="s">
        <v>6872</v>
      </c>
      <c r="F320" s="653">
        <v>1</v>
      </c>
      <c r="G320" s="653">
        <v>2900</v>
      </c>
      <c r="H320" s="653">
        <v>1</v>
      </c>
      <c r="I320" s="653">
        <v>2900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595</v>
      </c>
      <c r="B321" s="650" t="s">
        <v>6437</v>
      </c>
      <c r="C321" s="650" t="s">
        <v>6270</v>
      </c>
      <c r="D321" s="650" t="s">
        <v>6873</v>
      </c>
      <c r="E321" s="650" t="s">
        <v>6874</v>
      </c>
      <c r="F321" s="653">
        <v>1</v>
      </c>
      <c r="G321" s="653">
        <v>511</v>
      </c>
      <c r="H321" s="653">
        <v>1</v>
      </c>
      <c r="I321" s="653">
        <v>511</v>
      </c>
      <c r="J321" s="653"/>
      <c r="K321" s="653"/>
      <c r="L321" s="653"/>
      <c r="M321" s="653"/>
      <c r="N321" s="653"/>
      <c r="O321" s="653"/>
      <c r="P321" s="666"/>
      <c r="Q321" s="654"/>
    </row>
    <row r="322" spans="1:17" ht="14.4" customHeight="1" x14ac:dyDescent="0.3">
      <c r="A322" s="649" t="s">
        <v>595</v>
      </c>
      <c r="B322" s="650" t="s">
        <v>6437</v>
      </c>
      <c r="C322" s="650" t="s">
        <v>6270</v>
      </c>
      <c r="D322" s="650" t="s">
        <v>6875</v>
      </c>
      <c r="E322" s="650" t="s">
        <v>6876</v>
      </c>
      <c r="F322" s="653">
        <v>3</v>
      </c>
      <c r="G322" s="653">
        <v>11850</v>
      </c>
      <c r="H322" s="653">
        <v>1</v>
      </c>
      <c r="I322" s="653">
        <v>3950</v>
      </c>
      <c r="J322" s="653"/>
      <c r="K322" s="653"/>
      <c r="L322" s="653"/>
      <c r="M322" s="653"/>
      <c r="N322" s="653"/>
      <c r="O322" s="653"/>
      <c r="P322" s="666"/>
      <c r="Q322" s="654"/>
    </row>
    <row r="323" spans="1:17" ht="14.4" customHeight="1" x14ac:dyDescent="0.3">
      <c r="A323" s="649" t="s">
        <v>595</v>
      </c>
      <c r="B323" s="650" t="s">
        <v>6437</v>
      </c>
      <c r="C323" s="650" t="s">
        <v>6270</v>
      </c>
      <c r="D323" s="650" t="s">
        <v>6877</v>
      </c>
      <c r="E323" s="650" t="s">
        <v>6878</v>
      </c>
      <c r="F323" s="653">
        <v>0</v>
      </c>
      <c r="G323" s="653">
        <v>0</v>
      </c>
      <c r="H323" s="653"/>
      <c r="I323" s="653"/>
      <c r="J323" s="653">
        <v>0</v>
      </c>
      <c r="K323" s="653">
        <v>0</v>
      </c>
      <c r="L323" s="653"/>
      <c r="M323" s="653"/>
      <c r="N323" s="653">
        <v>0</v>
      </c>
      <c r="O323" s="653">
        <v>0</v>
      </c>
      <c r="P323" s="666"/>
      <c r="Q323" s="654"/>
    </row>
    <row r="324" spans="1:17" ht="14.4" customHeight="1" x14ac:dyDescent="0.3">
      <c r="A324" s="649" t="s">
        <v>595</v>
      </c>
      <c r="B324" s="650" t="s">
        <v>6437</v>
      </c>
      <c r="C324" s="650" t="s">
        <v>6270</v>
      </c>
      <c r="D324" s="650" t="s">
        <v>6879</v>
      </c>
      <c r="E324" s="650" t="s">
        <v>6880</v>
      </c>
      <c r="F324" s="653">
        <v>3257</v>
      </c>
      <c r="G324" s="653">
        <v>0</v>
      </c>
      <c r="H324" s="653"/>
      <c r="I324" s="653">
        <v>0</v>
      </c>
      <c r="J324" s="653">
        <v>2679</v>
      </c>
      <c r="K324" s="653">
        <v>0</v>
      </c>
      <c r="L324" s="653"/>
      <c r="M324" s="653">
        <v>0</v>
      </c>
      <c r="N324" s="653">
        <v>4157</v>
      </c>
      <c r="O324" s="653">
        <v>0</v>
      </c>
      <c r="P324" s="666"/>
      <c r="Q324" s="654">
        <v>0</v>
      </c>
    </row>
    <row r="325" spans="1:17" ht="14.4" customHeight="1" x14ac:dyDescent="0.3">
      <c r="A325" s="649" t="s">
        <v>595</v>
      </c>
      <c r="B325" s="650" t="s">
        <v>6437</v>
      </c>
      <c r="C325" s="650" t="s">
        <v>6270</v>
      </c>
      <c r="D325" s="650" t="s">
        <v>6332</v>
      </c>
      <c r="E325" s="650" t="s">
        <v>6333</v>
      </c>
      <c r="F325" s="653">
        <v>95</v>
      </c>
      <c r="G325" s="653">
        <v>0</v>
      </c>
      <c r="H325" s="653"/>
      <c r="I325" s="653">
        <v>0</v>
      </c>
      <c r="J325" s="653">
        <v>211</v>
      </c>
      <c r="K325" s="653">
        <v>0</v>
      </c>
      <c r="L325" s="653"/>
      <c r="M325" s="653">
        <v>0</v>
      </c>
      <c r="N325" s="653"/>
      <c r="O325" s="653"/>
      <c r="P325" s="666"/>
      <c r="Q325" s="654"/>
    </row>
    <row r="326" spans="1:17" ht="14.4" customHeight="1" x14ac:dyDescent="0.3">
      <c r="A326" s="649" t="s">
        <v>595</v>
      </c>
      <c r="B326" s="650" t="s">
        <v>6437</v>
      </c>
      <c r="C326" s="650" t="s">
        <v>6270</v>
      </c>
      <c r="D326" s="650" t="s">
        <v>6881</v>
      </c>
      <c r="E326" s="650" t="s">
        <v>6882</v>
      </c>
      <c r="F326" s="653">
        <v>5</v>
      </c>
      <c r="G326" s="653">
        <v>0</v>
      </c>
      <c r="H326" s="653"/>
      <c r="I326" s="653">
        <v>0</v>
      </c>
      <c r="J326" s="653">
        <v>1</v>
      </c>
      <c r="K326" s="653">
        <v>0</v>
      </c>
      <c r="L326" s="653"/>
      <c r="M326" s="653">
        <v>0</v>
      </c>
      <c r="N326" s="653">
        <v>1</v>
      </c>
      <c r="O326" s="653">
        <v>0</v>
      </c>
      <c r="P326" s="666"/>
      <c r="Q326" s="654">
        <v>0</v>
      </c>
    </row>
    <row r="327" spans="1:17" ht="14.4" customHeight="1" x14ac:dyDescent="0.3">
      <c r="A327" s="649" t="s">
        <v>595</v>
      </c>
      <c r="B327" s="650" t="s">
        <v>6437</v>
      </c>
      <c r="C327" s="650" t="s">
        <v>6270</v>
      </c>
      <c r="D327" s="650" t="s">
        <v>6883</v>
      </c>
      <c r="E327" s="650" t="s">
        <v>6884</v>
      </c>
      <c r="F327" s="653">
        <v>1</v>
      </c>
      <c r="G327" s="653">
        <v>0</v>
      </c>
      <c r="H327" s="653"/>
      <c r="I327" s="653">
        <v>0</v>
      </c>
      <c r="J327" s="653">
        <v>1</v>
      </c>
      <c r="K327" s="653">
        <v>0</v>
      </c>
      <c r="L327" s="653"/>
      <c r="M327" s="653">
        <v>0</v>
      </c>
      <c r="N327" s="653"/>
      <c r="O327" s="653"/>
      <c r="P327" s="666"/>
      <c r="Q327" s="654"/>
    </row>
    <row r="328" spans="1:17" ht="14.4" customHeight="1" x14ac:dyDescent="0.3">
      <c r="A328" s="649" t="s">
        <v>595</v>
      </c>
      <c r="B328" s="650" t="s">
        <v>6437</v>
      </c>
      <c r="C328" s="650" t="s">
        <v>6270</v>
      </c>
      <c r="D328" s="650" t="s">
        <v>6885</v>
      </c>
      <c r="E328" s="650" t="s">
        <v>6886</v>
      </c>
      <c r="F328" s="653">
        <v>1</v>
      </c>
      <c r="G328" s="653">
        <v>0</v>
      </c>
      <c r="H328" s="653"/>
      <c r="I328" s="653">
        <v>0</v>
      </c>
      <c r="J328" s="653"/>
      <c r="K328" s="653"/>
      <c r="L328" s="653"/>
      <c r="M328" s="653"/>
      <c r="N328" s="653">
        <v>2</v>
      </c>
      <c r="O328" s="653">
        <v>0</v>
      </c>
      <c r="P328" s="666"/>
      <c r="Q328" s="654">
        <v>0</v>
      </c>
    </row>
    <row r="329" spans="1:17" ht="14.4" customHeight="1" x14ac:dyDescent="0.3">
      <c r="A329" s="649" t="s">
        <v>595</v>
      </c>
      <c r="B329" s="650" t="s">
        <v>6437</v>
      </c>
      <c r="C329" s="650" t="s">
        <v>6270</v>
      </c>
      <c r="D329" s="650" t="s">
        <v>6887</v>
      </c>
      <c r="E329" s="650" t="s">
        <v>6888</v>
      </c>
      <c r="F329" s="653">
        <v>2</v>
      </c>
      <c r="G329" s="653">
        <v>0</v>
      </c>
      <c r="H329" s="653"/>
      <c r="I329" s="653">
        <v>0</v>
      </c>
      <c r="J329" s="653">
        <v>2</v>
      </c>
      <c r="K329" s="653">
        <v>0</v>
      </c>
      <c r="L329" s="653"/>
      <c r="M329" s="653">
        <v>0</v>
      </c>
      <c r="N329" s="653">
        <v>9</v>
      </c>
      <c r="O329" s="653">
        <v>0</v>
      </c>
      <c r="P329" s="666"/>
      <c r="Q329" s="654">
        <v>0</v>
      </c>
    </row>
    <row r="330" spans="1:17" ht="14.4" customHeight="1" x14ac:dyDescent="0.3">
      <c r="A330" s="649" t="s">
        <v>595</v>
      </c>
      <c r="B330" s="650" t="s">
        <v>6437</v>
      </c>
      <c r="C330" s="650" t="s">
        <v>6270</v>
      </c>
      <c r="D330" s="650" t="s">
        <v>6889</v>
      </c>
      <c r="E330" s="650" t="s">
        <v>6890</v>
      </c>
      <c r="F330" s="653"/>
      <c r="G330" s="653"/>
      <c r="H330" s="653"/>
      <c r="I330" s="653"/>
      <c r="J330" s="653">
        <v>4</v>
      </c>
      <c r="K330" s="653">
        <v>0</v>
      </c>
      <c r="L330" s="653"/>
      <c r="M330" s="653">
        <v>0</v>
      </c>
      <c r="N330" s="653">
        <v>3</v>
      </c>
      <c r="O330" s="653">
        <v>0</v>
      </c>
      <c r="P330" s="666"/>
      <c r="Q330" s="654">
        <v>0</v>
      </c>
    </row>
    <row r="331" spans="1:17" ht="14.4" customHeight="1" x14ac:dyDescent="0.3">
      <c r="A331" s="649" t="s">
        <v>595</v>
      </c>
      <c r="B331" s="650" t="s">
        <v>6437</v>
      </c>
      <c r="C331" s="650" t="s">
        <v>6270</v>
      </c>
      <c r="D331" s="650" t="s">
        <v>6891</v>
      </c>
      <c r="E331" s="650" t="s">
        <v>6892</v>
      </c>
      <c r="F331" s="653">
        <v>1</v>
      </c>
      <c r="G331" s="653">
        <v>0</v>
      </c>
      <c r="H331" s="653"/>
      <c r="I331" s="653">
        <v>0</v>
      </c>
      <c r="J331" s="653">
        <v>2</v>
      </c>
      <c r="K331" s="653">
        <v>0</v>
      </c>
      <c r="L331" s="653"/>
      <c r="M331" s="653">
        <v>0</v>
      </c>
      <c r="N331" s="653">
        <v>3</v>
      </c>
      <c r="O331" s="653">
        <v>0</v>
      </c>
      <c r="P331" s="666"/>
      <c r="Q331" s="654">
        <v>0</v>
      </c>
    </row>
    <row r="332" spans="1:17" ht="14.4" customHeight="1" x14ac:dyDescent="0.3">
      <c r="A332" s="649" t="s">
        <v>595</v>
      </c>
      <c r="B332" s="650" t="s">
        <v>6437</v>
      </c>
      <c r="C332" s="650" t="s">
        <v>6270</v>
      </c>
      <c r="D332" s="650" t="s">
        <v>6893</v>
      </c>
      <c r="E332" s="650" t="s">
        <v>6894</v>
      </c>
      <c r="F332" s="653">
        <v>2</v>
      </c>
      <c r="G332" s="653">
        <v>0</v>
      </c>
      <c r="H332" s="653"/>
      <c r="I332" s="653">
        <v>0</v>
      </c>
      <c r="J332" s="653">
        <v>1</v>
      </c>
      <c r="K332" s="653">
        <v>0</v>
      </c>
      <c r="L332" s="653"/>
      <c r="M332" s="653">
        <v>0</v>
      </c>
      <c r="N332" s="653">
        <v>4</v>
      </c>
      <c r="O332" s="653">
        <v>0</v>
      </c>
      <c r="P332" s="666"/>
      <c r="Q332" s="654">
        <v>0</v>
      </c>
    </row>
    <row r="333" spans="1:17" ht="14.4" customHeight="1" x14ac:dyDescent="0.3">
      <c r="A333" s="649" t="s">
        <v>595</v>
      </c>
      <c r="B333" s="650" t="s">
        <v>6437</v>
      </c>
      <c r="C333" s="650" t="s">
        <v>6270</v>
      </c>
      <c r="D333" s="650" t="s">
        <v>6895</v>
      </c>
      <c r="E333" s="650" t="s">
        <v>6896</v>
      </c>
      <c r="F333" s="653"/>
      <c r="G333" s="653"/>
      <c r="H333" s="653"/>
      <c r="I333" s="653"/>
      <c r="J333" s="653">
        <v>1</v>
      </c>
      <c r="K333" s="653">
        <v>0</v>
      </c>
      <c r="L333" s="653"/>
      <c r="M333" s="653">
        <v>0</v>
      </c>
      <c r="N333" s="653"/>
      <c r="O333" s="653"/>
      <c r="P333" s="666"/>
      <c r="Q333" s="654"/>
    </row>
    <row r="334" spans="1:17" ht="14.4" customHeight="1" x14ac:dyDescent="0.3">
      <c r="A334" s="649" t="s">
        <v>595</v>
      </c>
      <c r="B334" s="650" t="s">
        <v>6437</v>
      </c>
      <c r="C334" s="650" t="s">
        <v>6270</v>
      </c>
      <c r="D334" s="650" t="s">
        <v>6897</v>
      </c>
      <c r="E334" s="650" t="s">
        <v>6898</v>
      </c>
      <c r="F334" s="653">
        <v>1</v>
      </c>
      <c r="G334" s="653">
        <v>0</v>
      </c>
      <c r="H334" s="653"/>
      <c r="I334" s="653">
        <v>0</v>
      </c>
      <c r="J334" s="653">
        <v>2</v>
      </c>
      <c r="K334" s="653">
        <v>0</v>
      </c>
      <c r="L334" s="653"/>
      <c r="M334" s="653">
        <v>0</v>
      </c>
      <c r="N334" s="653">
        <v>8</v>
      </c>
      <c r="O334" s="653">
        <v>0</v>
      </c>
      <c r="P334" s="666"/>
      <c r="Q334" s="654">
        <v>0</v>
      </c>
    </row>
    <row r="335" spans="1:17" ht="14.4" customHeight="1" x14ac:dyDescent="0.3">
      <c r="A335" s="649" t="s">
        <v>595</v>
      </c>
      <c r="B335" s="650" t="s">
        <v>6437</v>
      </c>
      <c r="C335" s="650" t="s">
        <v>6270</v>
      </c>
      <c r="D335" s="650" t="s">
        <v>6899</v>
      </c>
      <c r="E335" s="650" t="s">
        <v>6900</v>
      </c>
      <c r="F335" s="653">
        <v>7</v>
      </c>
      <c r="G335" s="653">
        <v>0</v>
      </c>
      <c r="H335" s="653"/>
      <c r="I335" s="653">
        <v>0</v>
      </c>
      <c r="J335" s="653">
        <v>6</v>
      </c>
      <c r="K335" s="653">
        <v>0</v>
      </c>
      <c r="L335" s="653"/>
      <c r="M335" s="653">
        <v>0</v>
      </c>
      <c r="N335" s="653">
        <v>6</v>
      </c>
      <c r="O335" s="653">
        <v>0</v>
      </c>
      <c r="P335" s="666"/>
      <c r="Q335" s="654">
        <v>0</v>
      </c>
    </row>
    <row r="336" spans="1:17" ht="14.4" customHeight="1" x14ac:dyDescent="0.3">
      <c r="A336" s="649" t="s">
        <v>595</v>
      </c>
      <c r="B336" s="650" t="s">
        <v>6437</v>
      </c>
      <c r="C336" s="650" t="s">
        <v>6270</v>
      </c>
      <c r="D336" s="650" t="s">
        <v>6901</v>
      </c>
      <c r="E336" s="650" t="s">
        <v>6902</v>
      </c>
      <c r="F336" s="653"/>
      <c r="G336" s="653"/>
      <c r="H336" s="653"/>
      <c r="I336" s="653"/>
      <c r="J336" s="653"/>
      <c r="K336" s="653"/>
      <c r="L336" s="653"/>
      <c r="M336" s="653"/>
      <c r="N336" s="653">
        <v>2</v>
      </c>
      <c r="O336" s="653">
        <v>0</v>
      </c>
      <c r="P336" s="666"/>
      <c r="Q336" s="654">
        <v>0</v>
      </c>
    </row>
    <row r="337" spans="1:17" ht="14.4" customHeight="1" x14ac:dyDescent="0.3">
      <c r="A337" s="649" t="s">
        <v>595</v>
      </c>
      <c r="B337" s="650" t="s">
        <v>6437</v>
      </c>
      <c r="C337" s="650" t="s">
        <v>6270</v>
      </c>
      <c r="D337" s="650" t="s">
        <v>6903</v>
      </c>
      <c r="E337" s="650" t="s">
        <v>6904</v>
      </c>
      <c r="F337" s="653">
        <v>1</v>
      </c>
      <c r="G337" s="653">
        <v>0</v>
      </c>
      <c r="H337" s="653"/>
      <c r="I337" s="653">
        <v>0</v>
      </c>
      <c r="J337" s="653"/>
      <c r="K337" s="653"/>
      <c r="L337" s="653"/>
      <c r="M337" s="653"/>
      <c r="N337" s="653">
        <v>3</v>
      </c>
      <c r="O337" s="653">
        <v>0</v>
      </c>
      <c r="P337" s="666"/>
      <c r="Q337" s="654">
        <v>0</v>
      </c>
    </row>
    <row r="338" spans="1:17" ht="14.4" customHeight="1" x14ac:dyDescent="0.3">
      <c r="A338" s="649" t="s">
        <v>595</v>
      </c>
      <c r="B338" s="650" t="s">
        <v>6437</v>
      </c>
      <c r="C338" s="650" t="s">
        <v>6270</v>
      </c>
      <c r="D338" s="650" t="s">
        <v>6905</v>
      </c>
      <c r="E338" s="650" t="s">
        <v>6906</v>
      </c>
      <c r="F338" s="653">
        <v>1</v>
      </c>
      <c r="G338" s="653">
        <v>0</v>
      </c>
      <c r="H338" s="653"/>
      <c r="I338" s="653">
        <v>0</v>
      </c>
      <c r="J338" s="653">
        <v>3</v>
      </c>
      <c r="K338" s="653">
        <v>0</v>
      </c>
      <c r="L338" s="653"/>
      <c r="M338" s="653">
        <v>0</v>
      </c>
      <c r="N338" s="653"/>
      <c r="O338" s="653"/>
      <c r="P338" s="666"/>
      <c r="Q338" s="654"/>
    </row>
    <row r="339" spans="1:17" ht="14.4" customHeight="1" x14ac:dyDescent="0.3">
      <c r="A339" s="649" t="s">
        <v>595</v>
      </c>
      <c r="B339" s="650" t="s">
        <v>6437</v>
      </c>
      <c r="C339" s="650" t="s">
        <v>6270</v>
      </c>
      <c r="D339" s="650" t="s">
        <v>6907</v>
      </c>
      <c r="E339" s="650" t="s">
        <v>6908</v>
      </c>
      <c r="F339" s="653">
        <v>1</v>
      </c>
      <c r="G339" s="653">
        <v>0</v>
      </c>
      <c r="H339" s="653"/>
      <c r="I339" s="653">
        <v>0</v>
      </c>
      <c r="J339" s="653"/>
      <c r="K339" s="653"/>
      <c r="L339" s="653"/>
      <c r="M339" s="653"/>
      <c r="N339" s="653">
        <v>1</v>
      </c>
      <c r="O339" s="653">
        <v>0</v>
      </c>
      <c r="P339" s="666"/>
      <c r="Q339" s="654">
        <v>0</v>
      </c>
    </row>
    <row r="340" spans="1:17" ht="14.4" customHeight="1" x14ac:dyDescent="0.3">
      <c r="A340" s="649" t="s">
        <v>595</v>
      </c>
      <c r="B340" s="650" t="s">
        <v>6437</v>
      </c>
      <c r="C340" s="650" t="s">
        <v>6270</v>
      </c>
      <c r="D340" s="650" t="s">
        <v>6909</v>
      </c>
      <c r="E340" s="650" t="s">
        <v>6910</v>
      </c>
      <c r="F340" s="653">
        <v>1</v>
      </c>
      <c r="G340" s="653">
        <v>0</v>
      </c>
      <c r="H340" s="653"/>
      <c r="I340" s="653">
        <v>0</v>
      </c>
      <c r="J340" s="653"/>
      <c r="K340" s="653"/>
      <c r="L340" s="653"/>
      <c r="M340" s="653"/>
      <c r="N340" s="653">
        <v>5</v>
      </c>
      <c r="O340" s="653">
        <v>0</v>
      </c>
      <c r="P340" s="666"/>
      <c r="Q340" s="654">
        <v>0</v>
      </c>
    </row>
    <row r="341" spans="1:17" ht="14.4" customHeight="1" x14ac:dyDescent="0.3">
      <c r="A341" s="649" t="s">
        <v>595</v>
      </c>
      <c r="B341" s="650" t="s">
        <v>6437</v>
      </c>
      <c r="C341" s="650" t="s">
        <v>6270</v>
      </c>
      <c r="D341" s="650" t="s">
        <v>6911</v>
      </c>
      <c r="E341" s="650" t="s">
        <v>6912</v>
      </c>
      <c r="F341" s="653">
        <v>1</v>
      </c>
      <c r="G341" s="653">
        <v>0</v>
      </c>
      <c r="H341" s="653"/>
      <c r="I341" s="653">
        <v>0</v>
      </c>
      <c r="J341" s="653"/>
      <c r="K341" s="653"/>
      <c r="L341" s="653"/>
      <c r="M341" s="653"/>
      <c r="N341" s="653">
        <v>1</v>
      </c>
      <c r="O341" s="653">
        <v>0</v>
      </c>
      <c r="P341" s="666"/>
      <c r="Q341" s="654">
        <v>0</v>
      </c>
    </row>
    <row r="342" spans="1:17" ht="14.4" customHeight="1" x14ac:dyDescent="0.3">
      <c r="A342" s="649" t="s">
        <v>595</v>
      </c>
      <c r="B342" s="650" t="s">
        <v>6437</v>
      </c>
      <c r="C342" s="650" t="s">
        <v>6270</v>
      </c>
      <c r="D342" s="650" t="s">
        <v>6913</v>
      </c>
      <c r="E342" s="650" t="s">
        <v>6914</v>
      </c>
      <c r="F342" s="653">
        <v>1</v>
      </c>
      <c r="G342" s="653">
        <v>0</v>
      </c>
      <c r="H342" s="653"/>
      <c r="I342" s="653">
        <v>0</v>
      </c>
      <c r="J342" s="653"/>
      <c r="K342" s="653"/>
      <c r="L342" s="653"/>
      <c r="M342" s="653"/>
      <c r="N342" s="653">
        <v>1</v>
      </c>
      <c r="O342" s="653">
        <v>0</v>
      </c>
      <c r="P342" s="666"/>
      <c r="Q342" s="654">
        <v>0</v>
      </c>
    </row>
    <row r="343" spans="1:17" ht="14.4" customHeight="1" x14ac:dyDescent="0.3">
      <c r="A343" s="649" t="s">
        <v>595</v>
      </c>
      <c r="B343" s="650" t="s">
        <v>6437</v>
      </c>
      <c r="C343" s="650" t="s">
        <v>6270</v>
      </c>
      <c r="D343" s="650" t="s">
        <v>6915</v>
      </c>
      <c r="E343" s="650" t="s">
        <v>6916</v>
      </c>
      <c r="F343" s="653"/>
      <c r="G343" s="653"/>
      <c r="H343" s="653"/>
      <c r="I343" s="653"/>
      <c r="J343" s="653">
        <v>1</v>
      </c>
      <c r="K343" s="653">
        <v>344</v>
      </c>
      <c r="L343" s="653"/>
      <c r="M343" s="653">
        <v>344</v>
      </c>
      <c r="N343" s="653"/>
      <c r="O343" s="653"/>
      <c r="P343" s="666"/>
      <c r="Q343" s="654"/>
    </row>
    <row r="344" spans="1:17" ht="14.4" customHeight="1" x14ac:dyDescent="0.3">
      <c r="A344" s="649" t="s">
        <v>595</v>
      </c>
      <c r="B344" s="650" t="s">
        <v>6437</v>
      </c>
      <c r="C344" s="650" t="s">
        <v>6270</v>
      </c>
      <c r="D344" s="650" t="s">
        <v>6917</v>
      </c>
      <c r="E344" s="650" t="s">
        <v>6918</v>
      </c>
      <c r="F344" s="653">
        <v>9</v>
      </c>
      <c r="G344" s="653">
        <v>7668</v>
      </c>
      <c r="H344" s="653">
        <v>1</v>
      </c>
      <c r="I344" s="653">
        <v>852</v>
      </c>
      <c r="J344" s="653">
        <v>4</v>
      </c>
      <c r="K344" s="653">
        <v>2961</v>
      </c>
      <c r="L344" s="653">
        <v>0.38615023474178406</v>
      </c>
      <c r="M344" s="653">
        <v>740.25</v>
      </c>
      <c r="N344" s="653">
        <v>10</v>
      </c>
      <c r="O344" s="653">
        <v>7039</v>
      </c>
      <c r="P344" s="666">
        <v>0.91797078768909757</v>
      </c>
      <c r="Q344" s="654">
        <v>703.9</v>
      </c>
    </row>
    <row r="345" spans="1:17" ht="14.4" customHeight="1" x14ac:dyDescent="0.3">
      <c r="A345" s="649" t="s">
        <v>595</v>
      </c>
      <c r="B345" s="650" t="s">
        <v>6437</v>
      </c>
      <c r="C345" s="650" t="s">
        <v>6270</v>
      </c>
      <c r="D345" s="650" t="s">
        <v>6336</v>
      </c>
      <c r="E345" s="650" t="s">
        <v>6337</v>
      </c>
      <c r="F345" s="653">
        <v>1</v>
      </c>
      <c r="G345" s="653">
        <v>943</v>
      </c>
      <c r="H345" s="653">
        <v>1</v>
      </c>
      <c r="I345" s="653">
        <v>943</v>
      </c>
      <c r="J345" s="653"/>
      <c r="K345" s="653"/>
      <c r="L345" s="653"/>
      <c r="M345" s="653"/>
      <c r="N345" s="653">
        <v>1</v>
      </c>
      <c r="O345" s="653">
        <v>953</v>
      </c>
      <c r="P345" s="666">
        <v>1.0106044538706256</v>
      </c>
      <c r="Q345" s="654">
        <v>953</v>
      </c>
    </row>
    <row r="346" spans="1:17" ht="14.4" customHeight="1" x14ac:dyDescent="0.3">
      <c r="A346" s="649" t="s">
        <v>595</v>
      </c>
      <c r="B346" s="650" t="s">
        <v>6437</v>
      </c>
      <c r="C346" s="650" t="s">
        <v>6270</v>
      </c>
      <c r="D346" s="650" t="s">
        <v>6919</v>
      </c>
      <c r="E346" s="650" t="s">
        <v>6920</v>
      </c>
      <c r="F346" s="653">
        <v>9</v>
      </c>
      <c r="G346" s="653">
        <v>6669</v>
      </c>
      <c r="H346" s="653">
        <v>1</v>
      </c>
      <c r="I346" s="653">
        <v>741</v>
      </c>
      <c r="J346" s="653">
        <v>3</v>
      </c>
      <c r="K346" s="653">
        <v>2235</v>
      </c>
      <c r="L346" s="653">
        <v>0.33513270355375618</v>
      </c>
      <c r="M346" s="653">
        <v>745</v>
      </c>
      <c r="N346" s="653">
        <v>5</v>
      </c>
      <c r="O346" s="653">
        <v>3746</v>
      </c>
      <c r="P346" s="666">
        <v>0.56170340380866701</v>
      </c>
      <c r="Q346" s="654">
        <v>749.2</v>
      </c>
    </row>
    <row r="347" spans="1:17" ht="14.4" customHeight="1" x14ac:dyDescent="0.3">
      <c r="A347" s="649" t="s">
        <v>595</v>
      </c>
      <c r="B347" s="650" t="s">
        <v>6437</v>
      </c>
      <c r="C347" s="650" t="s">
        <v>6270</v>
      </c>
      <c r="D347" s="650" t="s">
        <v>6921</v>
      </c>
      <c r="E347" s="650" t="s">
        <v>6922</v>
      </c>
      <c r="F347" s="653">
        <v>12329</v>
      </c>
      <c r="G347" s="653">
        <v>0</v>
      </c>
      <c r="H347" s="653"/>
      <c r="I347" s="653">
        <v>0</v>
      </c>
      <c r="J347" s="653">
        <v>9768</v>
      </c>
      <c r="K347" s="653">
        <v>0</v>
      </c>
      <c r="L347" s="653"/>
      <c r="M347" s="653">
        <v>0</v>
      </c>
      <c r="N347" s="653"/>
      <c r="O347" s="653"/>
      <c r="P347" s="666"/>
      <c r="Q347" s="654"/>
    </row>
    <row r="348" spans="1:17" ht="14.4" customHeight="1" x14ac:dyDescent="0.3">
      <c r="A348" s="649" t="s">
        <v>595</v>
      </c>
      <c r="B348" s="650" t="s">
        <v>6437</v>
      </c>
      <c r="C348" s="650" t="s">
        <v>6270</v>
      </c>
      <c r="D348" s="650" t="s">
        <v>6338</v>
      </c>
      <c r="E348" s="650" t="s">
        <v>6339</v>
      </c>
      <c r="F348" s="653">
        <v>2</v>
      </c>
      <c r="G348" s="653">
        <v>328</v>
      </c>
      <c r="H348" s="653">
        <v>1</v>
      </c>
      <c r="I348" s="653">
        <v>164</v>
      </c>
      <c r="J348" s="653">
        <v>2</v>
      </c>
      <c r="K348" s="653">
        <v>330</v>
      </c>
      <c r="L348" s="653">
        <v>1.0060975609756098</v>
      </c>
      <c r="M348" s="653">
        <v>165</v>
      </c>
      <c r="N348" s="653">
        <v>2</v>
      </c>
      <c r="O348" s="653">
        <v>336</v>
      </c>
      <c r="P348" s="666">
        <v>1.024390243902439</v>
      </c>
      <c r="Q348" s="654">
        <v>168</v>
      </c>
    </row>
    <row r="349" spans="1:17" ht="14.4" customHeight="1" x14ac:dyDescent="0.3">
      <c r="A349" s="649" t="s">
        <v>595</v>
      </c>
      <c r="B349" s="650" t="s">
        <v>6437</v>
      </c>
      <c r="C349" s="650" t="s">
        <v>6270</v>
      </c>
      <c r="D349" s="650" t="s">
        <v>6923</v>
      </c>
      <c r="E349" s="650" t="s">
        <v>6924</v>
      </c>
      <c r="F349" s="653">
        <v>1</v>
      </c>
      <c r="G349" s="653">
        <v>58</v>
      </c>
      <c r="H349" s="653">
        <v>1</v>
      </c>
      <c r="I349" s="653">
        <v>58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595</v>
      </c>
      <c r="B350" s="650" t="s">
        <v>6437</v>
      </c>
      <c r="C350" s="650" t="s">
        <v>6270</v>
      </c>
      <c r="D350" s="650" t="s">
        <v>6925</v>
      </c>
      <c r="E350" s="650" t="s">
        <v>6926</v>
      </c>
      <c r="F350" s="653">
        <v>111</v>
      </c>
      <c r="G350" s="653">
        <v>371295</v>
      </c>
      <c r="H350" s="653">
        <v>1</v>
      </c>
      <c r="I350" s="653">
        <v>3345</v>
      </c>
      <c r="J350" s="653">
        <v>150</v>
      </c>
      <c r="K350" s="653">
        <v>504150</v>
      </c>
      <c r="L350" s="653">
        <v>1.3578152143174564</v>
      </c>
      <c r="M350" s="653">
        <v>3361</v>
      </c>
      <c r="N350" s="653">
        <v>163</v>
      </c>
      <c r="O350" s="653">
        <v>550462</v>
      </c>
      <c r="P350" s="666">
        <v>1.4825462233533981</v>
      </c>
      <c r="Q350" s="654">
        <v>3377.0674846625766</v>
      </c>
    </row>
    <row r="351" spans="1:17" ht="14.4" customHeight="1" x14ac:dyDescent="0.3">
      <c r="A351" s="649" t="s">
        <v>595</v>
      </c>
      <c r="B351" s="650" t="s">
        <v>6437</v>
      </c>
      <c r="C351" s="650" t="s">
        <v>6270</v>
      </c>
      <c r="D351" s="650" t="s">
        <v>6927</v>
      </c>
      <c r="E351" s="650" t="s">
        <v>6928</v>
      </c>
      <c r="F351" s="653"/>
      <c r="G351" s="653"/>
      <c r="H351" s="653"/>
      <c r="I351" s="653"/>
      <c r="J351" s="653">
        <v>1</v>
      </c>
      <c r="K351" s="653">
        <v>509</v>
      </c>
      <c r="L351" s="653"/>
      <c r="M351" s="653">
        <v>509</v>
      </c>
      <c r="N351" s="653"/>
      <c r="O351" s="653"/>
      <c r="P351" s="666"/>
      <c r="Q351" s="654"/>
    </row>
    <row r="352" spans="1:17" ht="14.4" customHeight="1" x14ac:dyDescent="0.3">
      <c r="A352" s="649" t="s">
        <v>595</v>
      </c>
      <c r="B352" s="650" t="s">
        <v>6437</v>
      </c>
      <c r="C352" s="650" t="s">
        <v>6270</v>
      </c>
      <c r="D352" s="650" t="s">
        <v>6929</v>
      </c>
      <c r="E352" s="650" t="s">
        <v>6930</v>
      </c>
      <c r="F352" s="653"/>
      <c r="G352" s="653"/>
      <c r="H352" s="653"/>
      <c r="I352" s="653"/>
      <c r="J352" s="653"/>
      <c r="K352" s="653"/>
      <c r="L352" s="653"/>
      <c r="M352" s="653"/>
      <c r="N352" s="653">
        <v>1</v>
      </c>
      <c r="O352" s="653">
        <v>1798</v>
      </c>
      <c r="P352" s="666"/>
      <c r="Q352" s="654">
        <v>1798</v>
      </c>
    </row>
    <row r="353" spans="1:17" ht="14.4" customHeight="1" x14ac:dyDescent="0.3">
      <c r="A353" s="649" t="s">
        <v>595</v>
      </c>
      <c r="B353" s="650" t="s">
        <v>6437</v>
      </c>
      <c r="C353" s="650" t="s">
        <v>6270</v>
      </c>
      <c r="D353" s="650" t="s">
        <v>6931</v>
      </c>
      <c r="E353" s="650" t="s">
        <v>6932</v>
      </c>
      <c r="F353" s="653">
        <v>11655</v>
      </c>
      <c r="G353" s="653">
        <v>11959751</v>
      </c>
      <c r="H353" s="653">
        <v>1</v>
      </c>
      <c r="I353" s="653">
        <v>1026.1476619476618</v>
      </c>
      <c r="J353" s="653">
        <v>8882</v>
      </c>
      <c r="K353" s="653">
        <v>9511472</v>
      </c>
      <c r="L353" s="653">
        <v>0.79529013605718046</v>
      </c>
      <c r="M353" s="653">
        <v>1070.8705246566089</v>
      </c>
      <c r="N353" s="653">
        <v>9649</v>
      </c>
      <c r="O353" s="653">
        <v>9930355</v>
      </c>
      <c r="P353" s="666">
        <v>0.8303145274512822</v>
      </c>
      <c r="Q353" s="654">
        <v>1029.1589802052026</v>
      </c>
    </row>
    <row r="354" spans="1:17" ht="14.4" customHeight="1" x14ac:dyDescent="0.3">
      <c r="A354" s="649" t="s">
        <v>595</v>
      </c>
      <c r="B354" s="650" t="s">
        <v>6437</v>
      </c>
      <c r="C354" s="650" t="s">
        <v>6270</v>
      </c>
      <c r="D354" s="650" t="s">
        <v>6933</v>
      </c>
      <c r="E354" s="650" t="s">
        <v>6934</v>
      </c>
      <c r="F354" s="653">
        <v>2</v>
      </c>
      <c r="G354" s="653">
        <v>6980</v>
      </c>
      <c r="H354" s="653">
        <v>1</v>
      </c>
      <c r="I354" s="653">
        <v>3490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595</v>
      </c>
      <c r="B355" s="650" t="s">
        <v>6437</v>
      </c>
      <c r="C355" s="650" t="s">
        <v>6270</v>
      </c>
      <c r="D355" s="650" t="s">
        <v>6935</v>
      </c>
      <c r="E355" s="650" t="s">
        <v>6936</v>
      </c>
      <c r="F355" s="653">
        <v>82</v>
      </c>
      <c r="G355" s="653">
        <v>220812</v>
      </c>
      <c r="H355" s="653">
        <v>1</v>
      </c>
      <c r="I355" s="653">
        <v>2692.8292682926831</v>
      </c>
      <c r="J355" s="653">
        <v>72</v>
      </c>
      <c r="K355" s="653">
        <v>194544</v>
      </c>
      <c r="L355" s="653">
        <v>0.88103907396337156</v>
      </c>
      <c r="M355" s="653">
        <v>2702</v>
      </c>
      <c r="N355" s="653">
        <v>77</v>
      </c>
      <c r="O355" s="653">
        <v>208694</v>
      </c>
      <c r="P355" s="666">
        <v>0.94512073619187364</v>
      </c>
      <c r="Q355" s="654">
        <v>2710.3116883116882</v>
      </c>
    </row>
    <row r="356" spans="1:17" ht="14.4" customHeight="1" x14ac:dyDescent="0.3">
      <c r="A356" s="649" t="s">
        <v>595</v>
      </c>
      <c r="B356" s="650" t="s">
        <v>6437</v>
      </c>
      <c r="C356" s="650" t="s">
        <v>6270</v>
      </c>
      <c r="D356" s="650" t="s">
        <v>6352</v>
      </c>
      <c r="E356" s="650" t="s">
        <v>6353</v>
      </c>
      <c r="F356" s="653">
        <v>40</v>
      </c>
      <c r="G356" s="653">
        <v>0</v>
      </c>
      <c r="H356" s="653"/>
      <c r="I356" s="653">
        <v>0</v>
      </c>
      <c r="J356" s="653">
        <v>20</v>
      </c>
      <c r="K356" s="653">
        <v>0</v>
      </c>
      <c r="L356" s="653"/>
      <c r="M356" s="653">
        <v>0</v>
      </c>
      <c r="N356" s="653">
        <v>43</v>
      </c>
      <c r="O356" s="653">
        <v>0</v>
      </c>
      <c r="P356" s="666"/>
      <c r="Q356" s="654">
        <v>0</v>
      </c>
    </row>
    <row r="357" spans="1:17" ht="14.4" customHeight="1" x14ac:dyDescent="0.3">
      <c r="A357" s="649" t="s">
        <v>595</v>
      </c>
      <c r="B357" s="650" t="s">
        <v>6437</v>
      </c>
      <c r="C357" s="650" t="s">
        <v>6270</v>
      </c>
      <c r="D357" s="650" t="s">
        <v>6937</v>
      </c>
      <c r="E357" s="650" t="s">
        <v>6938</v>
      </c>
      <c r="F357" s="653">
        <v>36</v>
      </c>
      <c r="G357" s="653">
        <v>24048</v>
      </c>
      <c r="H357" s="653">
        <v>1</v>
      </c>
      <c r="I357" s="653">
        <v>668</v>
      </c>
      <c r="J357" s="653">
        <v>27</v>
      </c>
      <c r="K357" s="653">
        <v>18144</v>
      </c>
      <c r="L357" s="653">
        <v>0.75449101796407181</v>
      </c>
      <c r="M357" s="653">
        <v>672</v>
      </c>
      <c r="N357" s="653">
        <v>25</v>
      </c>
      <c r="O357" s="653">
        <v>16912</v>
      </c>
      <c r="P357" s="666">
        <v>0.70326014637391887</v>
      </c>
      <c r="Q357" s="654">
        <v>676.48</v>
      </c>
    </row>
    <row r="358" spans="1:17" ht="14.4" customHeight="1" x14ac:dyDescent="0.3">
      <c r="A358" s="649" t="s">
        <v>595</v>
      </c>
      <c r="B358" s="650" t="s">
        <v>6437</v>
      </c>
      <c r="C358" s="650" t="s">
        <v>6270</v>
      </c>
      <c r="D358" s="650" t="s">
        <v>6939</v>
      </c>
      <c r="E358" s="650" t="s">
        <v>6940</v>
      </c>
      <c r="F358" s="653">
        <v>50</v>
      </c>
      <c r="G358" s="653">
        <v>302900</v>
      </c>
      <c r="H358" s="653">
        <v>1</v>
      </c>
      <c r="I358" s="653">
        <v>6058</v>
      </c>
      <c r="J358" s="653">
        <v>65</v>
      </c>
      <c r="K358" s="653">
        <v>395005</v>
      </c>
      <c r="L358" s="653">
        <v>1.304077253218884</v>
      </c>
      <c r="M358" s="653">
        <v>6077</v>
      </c>
      <c r="N358" s="653">
        <v>51</v>
      </c>
      <c r="O358" s="653">
        <v>311219</v>
      </c>
      <c r="P358" s="666">
        <v>1.0274645097391879</v>
      </c>
      <c r="Q358" s="654">
        <v>6102.333333333333</v>
      </c>
    </row>
    <row r="359" spans="1:17" ht="14.4" customHeight="1" x14ac:dyDescent="0.3">
      <c r="A359" s="649" t="s">
        <v>595</v>
      </c>
      <c r="B359" s="650" t="s">
        <v>6437</v>
      </c>
      <c r="C359" s="650" t="s">
        <v>6270</v>
      </c>
      <c r="D359" s="650" t="s">
        <v>6941</v>
      </c>
      <c r="E359" s="650" t="s">
        <v>6942</v>
      </c>
      <c r="F359" s="653">
        <v>2</v>
      </c>
      <c r="G359" s="653">
        <v>18000</v>
      </c>
      <c r="H359" s="653">
        <v>1</v>
      </c>
      <c r="I359" s="653">
        <v>9000</v>
      </c>
      <c r="J359" s="653"/>
      <c r="K359" s="653"/>
      <c r="L359" s="653"/>
      <c r="M359" s="653"/>
      <c r="N359" s="653"/>
      <c r="O359" s="653"/>
      <c r="P359" s="666"/>
      <c r="Q359" s="654"/>
    </row>
    <row r="360" spans="1:17" ht="14.4" customHeight="1" x14ac:dyDescent="0.3">
      <c r="A360" s="649" t="s">
        <v>595</v>
      </c>
      <c r="B360" s="650" t="s">
        <v>6437</v>
      </c>
      <c r="C360" s="650" t="s">
        <v>6270</v>
      </c>
      <c r="D360" s="650" t="s">
        <v>6360</v>
      </c>
      <c r="E360" s="650" t="s">
        <v>6361</v>
      </c>
      <c r="F360" s="653">
        <v>7</v>
      </c>
      <c r="G360" s="653">
        <v>3003</v>
      </c>
      <c r="H360" s="653">
        <v>1</v>
      </c>
      <c r="I360" s="653">
        <v>429</v>
      </c>
      <c r="J360" s="653">
        <v>3</v>
      </c>
      <c r="K360" s="653">
        <v>1293</v>
      </c>
      <c r="L360" s="653">
        <v>0.43056943056943059</v>
      </c>
      <c r="M360" s="653">
        <v>431</v>
      </c>
      <c r="N360" s="653"/>
      <c r="O360" s="653"/>
      <c r="P360" s="666"/>
      <c r="Q360" s="654"/>
    </row>
    <row r="361" spans="1:17" ht="14.4" customHeight="1" x14ac:dyDescent="0.3">
      <c r="A361" s="649" t="s">
        <v>595</v>
      </c>
      <c r="B361" s="650" t="s">
        <v>6437</v>
      </c>
      <c r="C361" s="650" t="s">
        <v>6270</v>
      </c>
      <c r="D361" s="650" t="s">
        <v>6364</v>
      </c>
      <c r="E361" s="650" t="s">
        <v>6365</v>
      </c>
      <c r="F361" s="653">
        <v>7</v>
      </c>
      <c r="G361" s="653">
        <v>7280</v>
      </c>
      <c r="H361" s="653">
        <v>1</v>
      </c>
      <c r="I361" s="653">
        <v>1040</v>
      </c>
      <c r="J361" s="653">
        <v>11</v>
      </c>
      <c r="K361" s="653">
        <v>11473</v>
      </c>
      <c r="L361" s="653">
        <v>1.5759615384615384</v>
      </c>
      <c r="M361" s="653">
        <v>1043</v>
      </c>
      <c r="N361" s="653">
        <v>13</v>
      </c>
      <c r="O361" s="653">
        <v>13584</v>
      </c>
      <c r="P361" s="666">
        <v>1.865934065934066</v>
      </c>
      <c r="Q361" s="654">
        <v>1044.9230769230769</v>
      </c>
    </row>
    <row r="362" spans="1:17" ht="14.4" customHeight="1" x14ac:dyDescent="0.3">
      <c r="A362" s="649" t="s">
        <v>595</v>
      </c>
      <c r="B362" s="650" t="s">
        <v>6437</v>
      </c>
      <c r="C362" s="650" t="s">
        <v>6270</v>
      </c>
      <c r="D362" s="650" t="s">
        <v>6943</v>
      </c>
      <c r="E362" s="650" t="s">
        <v>6944</v>
      </c>
      <c r="F362" s="653">
        <v>17</v>
      </c>
      <c r="G362" s="653">
        <v>14314</v>
      </c>
      <c r="H362" s="653">
        <v>1</v>
      </c>
      <c r="I362" s="653">
        <v>842</v>
      </c>
      <c r="J362" s="653">
        <v>3</v>
      </c>
      <c r="K362" s="653">
        <v>2535</v>
      </c>
      <c r="L362" s="653">
        <v>0.17709934330026547</v>
      </c>
      <c r="M362" s="653">
        <v>845</v>
      </c>
      <c r="N362" s="653">
        <v>27</v>
      </c>
      <c r="O362" s="653">
        <v>22890</v>
      </c>
      <c r="P362" s="666">
        <v>1.5991337152438172</v>
      </c>
      <c r="Q362" s="654">
        <v>847.77777777777783</v>
      </c>
    </row>
    <row r="363" spans="1:17" ht="14.4" customHeight="1" x14ac:dyDescent="0.3">
      <c r="A363" s="649" t="s">
        <v>595</v>
      </c>
      <c r="B363" s="650" t="s">
        <v>6437</v>
      </c>
      <c r="C363" s="650" t="s">
        <v>6270</v>
      </c>
      <c r="D363" s="650" t="s">
        <v>6368</v>
      </c>
      <c r="E363" s="650" t="s">
        <v>6369</v>
      </c>
      <c r="F363" s="653">
        <v>1409</v>
      </c>
      <c r="G363" s="653">
        <v>507235</v>
      </c>
      <c r="H363" s="653">
        <v>1</v>
      </c>
      <c r="I363" s="653">
        <v>359.99645138396028</v>
      </c>
      <c r="J363" s="653">
        <v>1301</v>
      </c>
      <c r="K363" s="653">
        <v>447560</v>
      </c>
      <c r="L363" s="653">
        <v>0.88235236133153272</v>
      </c>
      <c r="M363" s="653">
        <v>344.01229823212913</v>
      </c>
      <c r="N363" s="653">
        <v>1381</v>
      </c>
      <c r="O363" s="653">
        <v>478372</v>
      </c>
      <c r="P363" s="666">
        <v>0.94309738089840012</v>
      </c>
      <c r="Q363" s="654">
        <v>346.39536567704562</v>
      </c>
    </row>
    <row r="364" spans="1:17" ht="14.4" customHeight="1" x14ac:dyDescent="0.3">
      <c r="A364" s="649" t="s">
        <v>595</v>
      </c>
      <c r="B364" s="650" t="s">
        <v>6437</v>
      </c>
      <c r="C364" s="650" t="s">
        <v>6270</v>
      </c>
      <c r="D364" s="650" t="s">
        <v>6945</v>
      </c>
      <c r="E364" s="650" t="s">
        <v>6946</v>
      </c>
      <c r="F364" s="653">
        <v>1</v>
      </c>
      <c r="G364" s="653">
        <v>5706</v>
      </c>
      <c r="H364" s="653">
        <v>1</v>
      </c>
      <c r="I364" s="653">
        <v>5706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595</v>
      </c>
      <c r="B365" s="650" t="s">
        <v>6437</v>
      </c>
      <c r="C365" s="650" t="s">
        <v>6270</v>
      </c>
      <c r="D365" s="650" t="s">
        <v>6947</v>
      </c>
      <c r="E365" s="650" t="s">
        <v>6948</v>
      </c>
      <c r="F365" s="653">
        <v>6</v>
      </c>
      <c r="G365" s="653">
        <v>85020</v>
      </c>
      <c r="H365" s="653">
        <v>1</v>
      </c>
      <c r="I365" s="653">
        <v>14170</v>
      </c>
      <c r="J365" s="653">
        <v>8</v>
      </c>
      <c r="K365" s="653">
        <v>114048</v>
      </c>
      <c r="L365" s="653">
        <v>1.3414255469301342</v>
      </c>
      <c r="M365" s="653">
        <v>14256</v>
      </c>
      <c r="N365" s="653">
        <v>2</v>
      </c>
      <c r="O365" s="653">
        <v>28648</v>
      </c>
      <c r="P365" s="666">
        <v>0.33695601035050576</v>
      </c>
      <c r="Q365" s="654">
        <v>14324</v>
      </c>
    </row>
    <row r="366" spans="1:17" ht="14.4" customHeight="1" x14ac:dyDescent="0.3">
      <c r="A366" s="649" t="s">
        <v>595</v>
      </c>
      <c r="B366" s="650" t="s">
        <v>6437</v>
      </c>
      <c r="C366" s="650" t="s">
        <v>6270</v>
      </c>
      <c r="D366" s="650" t="s">
        <v>6949</v>
      </c>
      <c r="E366" s="650" t="s">
        <v>6950</v>
      </c>
      <c r="F366" s="653"/>
      <c r="G366" s="653"/>
      <c r="H366" s="653"/>
      <c r="I366" s="653"/>
      <c r="J366" s="653">
        <v>1</v>
      </c>
      <c r="K366" s="653">
        <v>684</v>
      </c>
      <c r="L366" s="653"/>
      <c r="M366" s="653">
        <v>684</v>
      </c>
      <c r="N366" s="653"/>
      <c r="O366" s="653"/>
      <c r="P366" s="666"/>
      <c r="Q366" s="654"/>
    </row>
    <row r="367" spans="1:17" ht="14.4" customHeight="1" x14ac:dyDescent="0.3">
      <c r="A367" s="649" t="s">
        <v>595</v>
      </c>
      <c r="B367" s="650" t="s">
        <v>6437</v>
      </c>
      <c r="C367" s="650" t="s">
        <v>6270</v>
      </c>
      <c r="D367" s="650" t="s">
        <v>6951</v>
      </c>
      <c r="E367" s="650" t="s">
        <v>6952</v>
      </c>
      <c r="F367" s="653">
        <v>36</v>
      </c>
      <c r="G367" s="653">
        <v>124056</v>
      </c>
      <c r="H367" s="653">
        <v>1</v>
      </c>
      <c r="I367" s="653">
        <v>3446</v>
      </c>
      <c r="J367" s="653">
        <v>23</v>
      </c>
      <c r="K367" s="653">
        <v>79557</v>
      </c>
      <c r="L367" s="653">
        <v>0.64129909073321723</v>
      </c>
      <c r="M367" s="653">
        <v>3459</v>
      </c>
      <c r="N367" s="653">
        <v>41</v>
      </c>
      <c r="O367" s="653">
        <v>142325</v>
      </c>
      <c r="P367" s="666">
        <v>1.1472641387760367</v>
      </c>
      <c r="Q367" s="654">
        <v>3471.3414634146343</v>
      </c>
    </row>
    <row r="368" spans="1:17" ht="14.4" customHeight="1" x14ac:dyDescent="0.3">
      <c r="A368" s="649" t="s">
        <v>595</v>
      </c>
      <c r="B368" s="650" t="s">
        <v>6437</v>
      </c>
      <c r="C368" s="650" t="s">
        <v>6270</v>
      </c>
      <c r="D368" s="650" t="s">
        <v>6953</v>
      </c>
      <c r="E368" s="650" t="s">
        <v>6954</v>
      </c>
      <c r="F368" s="653">
        <v>153</v>
      </c>
      <c r="G368" s="653">
        <v>0</v>
      </c>
      <c r="H368" s="653"/>
      <c r="I368" s="653">
        <v>0</v>
      </c>
      <c r="J368" s="653">
        <v>129</v>
      </c>
      <c r="K368" s="653">
        <v>0</v>
      </c>
      <c r="L368" s="653"/>
      <c r="M368" s="653">
        <v>0</v>
      </c>
      <c r="N368" s="653">
        <v>165</v>
      </c>
      <c r="O368" s="653">
        <v>0</v>
      </c>
      <c r="P368" s="666"/>
      <c r="Q368" s="654">
        <v>0</v>
      </c>
    </row>
    <row r="369" spans="1:17" ht="14.4" customHeight="1" x14ac:dyDescent="0.3">
      <c r="A369" s="649" t="s">
        <v>595</v>
      </c>
      <c r="B369" s="650" t="s">
        <v>6437</v>
      </c>
      <c r="C369" s="650" t="s">
        <v>6270</v>
      </c>
      <c r="D369" s="650" t="s">
        <v>6955</v>
      </c>
      <c r="E369" s="650" t="s">
        <v>6956</v>
      </c>
      <c r="F369" s="653">
        <v>523</v>
      </c>
      <c r="G369" s="653">
        <v>530845</v>
      </c>
      <c r="H369" s="653">
        <v>1</v>
      </c>
      <c r="I369" s="653">
        <v>1015</v>
      </c>
      <c r="J369" s="653">
        <v>419</v>
      </c>
      <c r="K369" s="653">
        <v>426961</v>
      </c>
      <c r="L369" s="653">
        <v>0.80430445798679462</v>
      </c>
      <c r="M369" s="653">
        <v>1019</v>
      </c>
      <c r="N369" s="653">
        <v>620</v>
      </c>
      <c r="O369" s="653">
        <v>634244</v>
      </c>
      <c r="P369" s="666">
        <v>1.194781904322354</v>
      </c>
      <c r="Q369" s="654">
        <v>1022.9741935483871</v>
      </c>
    </row>
    <row r="370" spans="1:17" ht="14.4" customHeight="1" x14ac:dyDescent="0.3">
      <c r="A370" s="649" t="s">
        <v>595</v>
      </c>
      <c r="B370" s="650" t="s">
        <v>6437</v>
      </c>
      <c r="C370" s="650" t="s">
        <v>6270</v>
      </c>
      <c r="D370" s="650" t="s">
        <v>6957</v>
      </c>
      <c r="E370" s="650" t="s">
        <v>6958</v>
      </c>
      <c r="F370" s="653">
        <v>18</v>
      </c>
      <c r="G370" s="653">
        <v>63936</v>
      </c>
      <c r="H370" s="653">
        <v>1</v>
      </c>
      <c r="I370" s="653">
        <v>3552</v>
      </c>
      <c r="J370" s="653">
        <v>16</v>
      </c>
      <c r="K370" s="653">
        <v>57136</v>
      </c>
      <c r="L370" s="653">
        <v>0.89364364364364368</v>
      </c>
      <c r="M370" s="653">
        <v>3571</v>
      </c>
      <c r="N370" s="653">
        <v>13</v>
      </c>
      <c r="O370" s="653">
        <v>46627</v>
      </c>
      <c r="P370" s="666">
        <v>0.72927615115115119</v>
      </c>
      <c r="Q370" s="654">
        <v>3586.6923076923076</v>
      </c>
    </row>
    <row r="371" spans="1:17" ht="14.4" customHeight="1" x14ac:dyDescent="0.3">
      <c r="A371" s="649" t="s">
        <v>595</v>
      </c>
      <c r="B371" s="650" t="s">
        <v>6437</v>
      </c>
      <c r="C371" s="650" t="s">
        <v>6270</v>
      </c>
      <c r="D371" s="650" t="s">
        <v>6376</v>
      </c>
      <c r="E371" s="650" t="s">
        <v>6377</v>
      </c>
      <c r="F371" s="653">
        <v>64</v>
      </c>
      <c r="G371" s="653">
        <v>11261</v>
      </c>
      <c r="H371" s="653">
        <v>1</v>
      </c>
      <c r="I371" s="653">
        <v>175.953125</v>
      </c>
      <c r="J371" s="653">
        <v>48</v>
      </c>
      <c r="K371" s="653">
        <v>8495</v>
      </c>
      <c r="L371" s="653">
        <v>0.75437350146523396</v>
      </c>
      <c r="M371" s="653">
        <v>176.97916666666666</v>
      </c>
      <c r="N371" s="653">
        <v>47</v>
      </c>
      <c r="O371" s="653">
        <v>8351</v>
      </c>
      <c r="P371" s="666">
        <v>0.74158600479531123</v>
      </c>
      <c r="Q371" s="654">
        <v>177.68085106382978</v>
      </c>
    </row>
    <row r="372" spans="1:17" ht="14.4" customHeight="1" x14ac:dyDescent="0.3">
      <c r="A372" s="649" t="s">
        <v>595</v>
      </c>
      <c r="B372" s="650" t="s">
        <v>6437</v>
      </c>
      <c r="C372" s="650" t="s">
        <v>6270</v>
      </c>
      <c r="D372" s="650" t="s">
        <v>649</v>
      </c>
      <c r="E372" s="650" t="s">
        <v>6959</v>
      </c>
      <c r="F372" s="653">
        <v>56</v>
      </c>
      <c r="G372" s="653">
        <v>105560</v>
      </c>
      <c r="H372" s="653">
        <v>1</v>
      </c>
      <c r="I372" s="653">
        <v>1885</v>
      </c>
      <c r="J372" s="653">
        <v>99</v>
      </c>
      <c r="K372" s="653">
        <v>187301</v>
      </c>
      <c r="L372" s="653">
        <v>1.774355816597196</v>
      </c>
      <c r="M372" s="653">
        <v>1891.9292929292928</v>
      </c>
      <c r="N372" s="653">
        <v>86</v>
      </c>
      <c r="O372" s="653">
        <v>163426</v>
      </c>
      <c r="P372" s="666">
        <v>1.548181129215612</v>
      </c>
      <c r="Q372" s="654">
        <v>1900.3023255813953</v>
      </c>
    </row>
    <row r="373" spans="1:17" ht="14.4" customHeight="1" x14ac:dyDescent="0.3">
      <c r="A373" s="649" t="s">
        <v>595</v>
      </c>
      <c r="B373" s="650" t="s">
        <v>6437</v>
      </c>
      <c r="C373" s="650" t="s">
        <v>6270</v>
      </c>
      <c r="D373" s="650" t="s">
        <v>6378</v>
      </c>
      <c r="E373" s="650" t="s">
        <v>6379</v>
      </c>
      <c r="F373" s="653">
        <v>2</v>
      </c>
      <c r="G373" s="653">
        <v>1250</v>
      </c>
      <c r="H373" s="653">
        <v>1</v>
      </c>
      <c r="I373" s="653">
        <v>625</v>
      </c>
      <c r="J373" s="653">
        <v>4</v>
      </c>
      <c r="K373" s="653">
        <v>2512</v>
      </c>
      <c r="L373" s="653">
        <v>2.0095999999999998</v>
      </c>
      <c r="M373" s="653">
        <v>628</v>
      </c>
      <c r="N373" s="653">
        <v>3</v>
      </c>
      <c r="O373" s="653">
        <v>1894</v>
      </c>
      <c r="P373" s="666">
        <v>1.5152000000000001</v>
      </c>
      <c r="Q373" s="654">
        <v>631.33333333333337</v>
      </c>
    </row>
    <row r="374" spans="1:17" ht="14.4" customHeight="1" x14ac:dyDescent="0.3">
      <c r="A374" s="649" t="s">
        <v>595</v>
      </c>
      <c r="B374" s="650" t="s">
        <v>6437</v>
      </c>
      <c r="C374" s="650" t="s">
        <v>6270</v>
      </c>
      <c r="D374" s="650" t="s">
        <v>6380</v>
      </c>
      <c r="E374" s="650" t="s">
        <v>6381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1285</v>
      </c>
      <c r="P374" s="666"/>
      <c r="Q374" s="654">
        <v>1285</v>
      </c>
    </row>
    <row r="375" spans="1:17" ht="14.4" customHeight="1" x14ac:dyDescent="0.3">
      <c r="A375" s="649" t="s">
        <v>595</v>
      </c>
      <c r="B375" s="650" t="s">
        <v>6437</v>
      </c>
      <c r="C375" s="650" t="s">
        <v>6270</v>
      </c>
      <c r="D375" s="650" t="s">
        <v>6382</v>
      </c>
      <c r="E375" s="650" t="s">
        <v>6383</v>
      </c>
      <c r="F375" s="653">
        <v>6</v>
      </c>
      <c r="G375" s="653">
        <v>2094</v>
      </c>
      <c r="H375" s="653">
        <v>1</v>
      </c>
      <c r="I375" s="653">
        <v>349</v>
      </c>
      <c r="J375" s="653"/>
      <c r="K375" s="653"/>
      <c r="L375" s="653"/>
      <c r="M375" s="653"/>
      <c r="N375" s="653">
        <v>2</v>
      </c>
      <c r="O375" s="653">
        <v>710</v>
      </c>
      <c r="P375" s="666">
        <v>0.33906399235912132</v>
      </c>
      <c r="Q375" s="654">
        <v>355</v>
      </c>
    </row>
    <row r="376" spans="1:17" ht="14.4" customHeight="1" x14ac:dyDescent="0.3">
      <c r="A376" s="649" t="s">
        <v>595</v>
      </c>
      <c r="B376" s="650" t="s">
        <v>6437</v>
      </c>
      <c r="C376" s="650" t="s">
        <v>6270</v>
      </c>
      <c r="D376" s="650" t="s">
        <v>6960</v>
      </c>
      <c r="E376" s="650" t="s">
        <v>6961</v>
      </c>
      <c r="F376" s="653">
        <v>33</v>
      </c>
      <c r="G376" s="653">
        <v>70455</v>
      </c>
      <c r="H376" s="653">
        <v>1</v>
      </c>
      <c r="I376" s="653">
        <v>2135</v>
      </c>
      <c r="J376" s="653">
        <v>37</v>
      </c>
      <c r="K376" s="653">
        <v>79217</v>
      </c>
      <c r="L376" s="653">
        <v>1.1243630686253636</v>
      </c>
      <c r="M376" s="653">
        <v>2141</v>
      </c>
      <c r="N376" s="653">
        <v>50</v>
      </c>
      <c r="O376" s="653">
        <v>107390</v>
      </c>
      <c r="P376" s="666">
        <v>1.5242353275140161</v>
      </c>
      <c r="Q376" s="654">
        <v>2147.8000000000002</v>
      </c>
    </row>
    <row r="377" spans="1:17" ht="14.4" customHeight="1" x14ac:dyDescent="0.3">
      <c r="A377" s="649" t="s">
        <v>595</v>
      </c>
      <c r="B377" s="650" t="s">
        <v>6437</v>
      </c>
      <c r="C377" s="650" t="s">
        <v>6270</v>
      </c>
      <c r="D377" s="650" t="s">
        <v>6962</v>
      </c>
      <c r="E377" s="650" t="s">
        <v>6963</v>
      </c>
      <c r="F377" s="653">
        <v>5</v>
      </c>
      <c r="G377" s="653">
        <v>50795</v>
      </c>
      <c r="H377" s="653">
        <v>1</v>
      </c>
      <c r="I377" s="653">
        <v>10159</v>
      </c>
      <c r="J377" s="653">
        <v>11</v>
      </c>
      <c r="K377" s="653">
        <v>112244</v>
      </c>
      <c r="L377" s="653">
        <v>2.2097450536470125</v>
      </c>
      <c r="M377" s="653">
        <v>10204</v>
      </c>
      <c r="N377" s="653">
        <v>10</v>
      </c>
      <c r="O377" s="653">
        <v>102450</v>
      </c>
      <c r="P377" s="666">
        <v>2.0169308002756177</v>
      </c>
      <c r="Q377" s="654">
        <v>10245</v>
      </c>
    </row>
    <row r="378" spans="1:17" ht="14.4" customHeight="1" x14ac:dyDescent="0.3">
      <c r="A378" s="649" t="s">
        <v>595</v>
      </c>
      <c r="B378" s="650" t="s">
        <v>6437</v>
      </c>
      <c r="C378" s="650" t="s">
        <v>6270</v>
      </c>
      <c r="D378" s="650" t="s">
        <v>6964</v>
      </c>
      <c r="E378" s="650" t="s">
        <v>6965</v>
      </c>
      <c r="F378" s="653">
        <v>6</v>
      </c>
      <c r="G378" s="653">
        <v>18666</v>
      </c>
      <c r="H378" s="653">
        <v>1</v>
      </c>
      <c r="I378" s="653">
        <v>3111</v>
      </c>
      <c r="J378" s="653">
        <v>10</v>
      </c>
      <c r="K378" s="653">
        <v>31170</v>
      </c>
      <c r="L378" s="653">
        <v>1.6698810671809707</v>
      </c>
      <c r="M378" s="653">
        <v>3117</v>
      </c>
      <c r="N378" s="653">
        <v>3</v>
      </c>
      <c r="O378" s="653">
        <v>9360</v>
      </c>
      <c r="P378" s="666">
        <v>0.50144648023143679</v>
      </c>
      <c r="Q378" s="654">
        <v>3120</v>
      </c>
    </row>
    <row r="379" spans="1:17" ht="14.4" customHeight="1" x14ac:dyDescent="0.3">
      <c r="A379" s="649" t="s">
        <v>595</v>
      </c>
      <c r="B379" s="650" t="s">
        <v>6437</v>
      </c>
      <c r="C379" s="650" t="s">
        <v>6270</v>
      </c>
      <c r="D379" s="650" t="s">
        <v>6966</v>
      </c>
      <c r="E379" s="650" t="s">
        <v>6967</v>
      </c>
      <c r="F379" s="653">
        <v>19</v>
      </c>
      <c r="G379" s="653">
        <v>134197</v>
      </c>
      <c r="H379" s="653">
        <v>1</v>
      </c>
      <c r="I379" s="653">
        <v>7063</v>
      </c>
      <c r="J379" s="653">
        <v>13</v>
      </c>
      <c r="K379" s="653">
        <v>92261</v>
      </c>
      <c r="L379" s="653">
        <v>0.68750419159891796</v>
      </c>
      <c r="M379" s="653">
        <v>7097</v>
      </c>
      <c r="N379" s="653">
        <v>23</v>
      </c>
      <c r="O379" s="653">
        <v>164099</v>
      </c>
      <c r="P379" s="666">
        <v>1.2228216726156322</v>
      </c>
      <c r="Q379" s="654">
        <v>7134.739130434783</v>
      </c>
    </row>
    <row r="380" spans="1:17" ht="14.4" customHeight="1" x14ac:dyDescent="0.3">
      <c r="A380" s="649" t="s">
        <v>595</v>
      </c>
      <c r="B380" s="650" t="s">
        <v>6437</v>
      </c>
      <c r="C380" s="650" t="s">
        <v>6270</v>
      </c>
      <c r="D380" s="650" t="s">
        <v>6968</v>
      </c>
      <c r="E380" s="650" t="s">
        <v>6969</v>
      </c>
      <c r="F380" s="653"/>
      <c r="G380" s="653"/>
      <c r="H380" s="653"/>
      <c r="I380" s="653"/>
      <c r="J380" s="653">
        <v>1</v>
      </c>
      <c r="K380" s="653">
        <v>303</v>
      </c>
      <c r="L380" s="653"/>
      <c r="M380" s="653">
        <v>303</v>
      </c>
      <c r="N380" s="653"/>
      <c r="O380" s="653"/>
      <c r="P380" s="666"/>
      <c r="Q380" s="654"/>
    </row>
    <row r="381" spans="1:17" ht="14.4" customHeight="1" x14ac:dyDescent="0.3">
      <c r="A381" s="649" t="s">
        <v>595</v>
      </c>
      <c r="B381" s="650" t="s">
        <v>6437</v>
      </c>
      <c r="C381" s="650" t="s">
        <v>6270</v>
      </c>
      <c r="D381" s="650" t="s">
        <v>6970</v>
      </c>
      <c r="E381" s="650" t="s">
        <v>6971</v>
      </c>
      <c r="F381" s="653"/>
      <c r="G381" s="653"/>
      <c r="H381" s="653"/>
      <c r="I381" s="653"/>
      <c r="J381" s="653"/>
      <c r="K381" s="653"/>
      <c r="L381" s="653"/>
      <c r="M381" s="653"/>
      <c r="N381" s="653">
        <v>1</v>
      </c>
      <c r="O381" s="653">
        <v>3631</v>
      </c>
      <c r="P381" s="666"/>
      <c r="Q381" s="654">
        <v>3631</v>
      </c>
    </row>
    <row r="382" spans="1:17" ht="14.4" customHeight="1" x14ac:dyDescent="0.3">
      <c r="A382" s="649" t="s">
        <v>595</v>
      </c>
      <c r="B382" s="650" t="s">
        <v>6437</v>
      </c>
      <c r="C382" s="650" t="s">
        <v>6270</v>
      </c>
      <c r="D382" s="650" t="s">
        <v>6972</v>
      </c>
      <c r="E382" s="650" t="s">
        <v>6973</v>
      </c>
      <c r="F382" s="653">
        <v>3</v>
      </c>
      <c r="G382" s="653">
        <v>25746</v>
      </c>
      <c r="H382" s="653">
        <v>1</v>
      </c>
      <c r="I382" s="653">
        <v>8582</v>
      </c>
      <c r="J382" s="653">
        <v>8</v>
      </c>
      <c r="K382" s="653">
        <v>68888</v>
      </c>
      <c r="L382" s="653">
        <v>2.6756777751883787</v>
      </c>
      <c r="M382" s="653">
        <v>8611</v>
      </c>
      <c r="N382" s="653">
        <v>13</v>
      </c>
      <c r="O382" s="653">
        <v>112198</v>
      </c>
      <c r="P382" s="666">
        <v>4.3578808358579977</v>
      </c>
      <c r="Q382" s="654">
        <v>8630.6153846153848</v>
      </c>
    </row>
    <row r="383" spans="1:17" ht="14.4" customHeight="1" x14ac:dyDescent="0.3">
      <c r="A383" s="649" t="s">
        <v>595</v>
      </c>
      <c r="B383" s="650" t="s">
        <v>6437</v>
      </c>
      <c r="C383" s="650" t="s">
        <v>6270</v>
      </c>
      <c r="D383" s="650" t="s">
        <v>6974</v>
      </c>
      <c r="E383" s="650" t="s">
        <v>6975</v>
      </c>
      <c r="F383" s="653"/>
      <c r="G383" s="653"/>
      <c r="H383" s="653"/>
      <c r="I383" s="653"/>
      <c r="J383" s="653">
        <v>1</v>
      </c>
      <c r="K383" s="653">
        <v>204</v>
      </c>
      <c r="L383" s="653"/>
      <c r="M383" s="653">
        <v>204</v>
      </c>
      <c r="N383" s="653"/>
      <c r="O383" s="653"/>
      <c r="P383" s="666"/>
      <c r="Q383" s="654"/>
    </row>
    <row r="384" spans="1:17" ht="14.4" customHeight="1" x14ac:dyDescent="0.3">
      <c r="A384" s="649" t="s">
        <v>595</v>
      </c>
      <c r="B384" s="650" t="s">
        <v>6437</v>
      </c>
      <c r="C384" s="650" t="s">
        <v>6270</v>
      </c>
      <c r="D384" s="650" t="s">
        <v>6976</v>
      </c>
      <c r="E384" s="650" t="s">
        <v>6977</v>
      </c>
      <c r="F384" s="653">
        <v>3</v>
      </c>
      <c r="G384" s="653">
        <v>0</v>
      </c>
      <c r="H384" s="653"/>
      <c r="I384" s="653">
        <v>0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595</v>
      </c>
      <c r="B385" s="650" t="s">
        <v>6437</v>
      </c>
      <c r="C385" s="650" t="s">
        <v>6270</v>
      </c>
      <c r="D385" s="650" t="s">
        <v>6388</v>
      </c>
      <c r="E385" s="650" t="s">
        <v>6389</v>
      </c>
      <c r="F385" s="653"/>
      <c r="G385" s="653"/>
      <c r="H385" s="653"/>
      <c r="I385" s="653"/>
      <c r="J385" s="653">
        <v>1</v>
      </c>
      <c r="K385" s="653">
        <v>114</v>
      </c>
      <c r="L385" s="653"/>
      <c r="M385" s="653">
        <v>114</v>
      </c>
      <c r="N385" s="653"/>
      <c r="O385" s="653"/>
      <c r="P385" s="666"/>
      <c r="Q385" s="654"/>
    </row>
    <row r="386" spans="1:17" ht="14.4" customHeight="1" x14ac:dyDescent="0.3">
      <c r="A386" s="649" t="s">
        <v>595</v>
      </c>
      <c r="B386" s="650" t="s">
        <v>6437</v>
      </c>
      <c r="C386" s="650" t="s">
        <v>6270</v>
      </c>
      <c r="D386" s="650" t="s">
        <v>6978</v>
      </c>
      <c r="E386" s="650" t="s">
        <v>6979</v>
      </c>
      <c r="F386" s="653"/>
      <c r="G386" s="653"/>
      <c r="H386" s="653"/>
      <c r="I386" s="653"/>
      <c r="J386" s="653">
        <v>1</v>
      </c>
      <c r="K386" s="653">
        <v>4340</v>
      </c>
      <c r="L386" s="653"/>
      <c r="M386" s="653">
        <v>4340</v>
      </c>
      <c r="N386" s="653"/>
      <c r="O386" s="653"/>
      <c r="P386" s="666"/>
      <c r="Q386" s="654"/>
    </row>
    <row r="387" spans="1:17" ht="14.4" customHeight="1" x14ac:dyDescent="0.3">
      <c r="A387" s="649" t="s">
        <v>595</v>
      </c>
      <c r="B387" s="650" t="s">
        <v>6437</v>
      </c>
      <c r="C387" s="650" t="s">
        <v>6270</v>
      </c>
      <c r="D387" s="650" t="s">
        <v>6980</v>
      </c>
      <c r="E387" s="650" t="s">
        <v>6981</v>
      </c>
      <c r="F387" s="653">
        <v>74</v>
      </c>
      <c r="G387" s="653">
        <v>236652</v>
      </c>
      <c r="H387" s="653">
        <v>1</v>
      </c>
      <c r="I387" s="653">
        <v>3198</v>
      </c>
      <c r="J387" s="653">
        <v>69</v>
      </c>
      <c r="K387" s="653">
        <v>221145</v>
      </c>
      <c r="L387" s="653">
        <v>0.93447340398559908</v>
      </c>
      <c r="M387" s="653">
        <v>3205</v>
      </c>
      <c r="N387" s="653">
        <v>76</v>
      </c>
      <c r="O387" s="653">
        <v>244252</v>
      </c>
      <c r="P387" s="666">
        <v>1.0321146662610077</v>
      </c>
      <c r="Q387" s="654">
        <v>3213.8421052631579</v>
      </c>
    </row>
    <row r="388" spans="1:17" ht="14.4" customHeight="1" x14ac:dyDescent="0.3">
      <c r="A388" s="649" t="s">
        <v>595</v>
      </c>
      <c r="B388" s="650" t="s">
        <v>6437</v>
      </c>
      <c r="C388" s="650" t="s">
        <v>6270</v>
      </c>
      <c r="D388" s="650" t="s">
        <v>6982</v>
      </c>
      <c r="E388" s="650" t="s">
        <v>6983</v>
      </c>
      <c r="F388" s="653">
        <v>10</v>
      </c>
      <c r="G388" s="653">
        <v>87810</v>
      </c>
      <c r="H388" s="653">
        <v>1</v>
      </c>
      <c r="I388" s="653">
        <v>8781</v>
      </c>
      <c r="J388" s="653">
        <v>7</v>
      </c>
      <c r="K388" s="653">
        <v>61747</v>
      </c>
      <c r="L388" s="653">
        <v>0.70318870288122082</v>
      </c>
      <c r="M388" s="653">
        <v>8821</v>
      </c>
      <c r="N388" s="653">
        <v>10</v>
      </c>
      <c r="O388" s="653">
        <v>88858</v>
      </c>
      <c r="P388" s="666">
        <v>1.0119348593554265</v>
      </c>
      <c r="Q388" s="654">
        <v>8885.7999999999993</v>
      </c>
    </row>
    <row r="389" spans="1:17" ht="14.4" customHeight="1" x14ac:dyDescent="0.3">
      <c r="A389" s="649" t="s">
        <v>595</v>
      </c>
      <c r="B389" s="650" t="s">
        <v>6437</v>
      </c>
      <c r="C389" s="650" t="s">
        <v>6270</v>
      </c>
      <c r="D389" s="650" t="s">
        <v>6984</v>
      </c>
      <c r="E389" s="650" t="s">
        <v>6985</v>
      </c>
      <c r="F389" s="653">
        <v>13</v>
      </c>
      <c r="G389" s="653">
        <v>90311</v>
      </c>
      <c r="H389" s="653">
        <v>1</v>
      </c>
      <c r="I389" s="653">
        <v>6947</v>
      </c>
      <c r="J389" s="653"/>
      <c r="K389" s="653"/>
      <c r="L389" s="653"/>
      <c r="M389" s="653"/>
      <c r="N389" s="653"/>
      <c r="O389" s="653"/>
      <c r="P389" s="666"/>
      <c r="Q389" s="654"/>
    </row>
    <row r="390" spans="1:17" ht="14.4" customHeight="1" x14ac:dyDescent="0.3">
      <c r="A390" s="649" t="s">
        <v>595</v>
      </c>
      <c r="B390" s="650" t="s">
        <v>6437</v>
      </c>
      <c r="C390" s="650" t="s">
        <v>6270</v>
      </c>
      <c r="D390" s="650" t="s">
        <v>6986</v>
      </c>
      <c r="E390" s="650" t="s">
        <v>6987</v>
      </c>
      <c r="F390" s="653">
        <v>6</v>
      </c>
      <c r="G390" s="653">
        <v>31092</v>
      </c>
      <c r="H390" s="653">
        <v>1</v>
      </c>
      <c r="I390" s="653">
        <v>5182</v>
      </c>
      <c r="J390" s="653">
        <v>3</v>
      </c>
      <c r="K390" s="653">
        <v>15606</v>
      </c>
      <c r="L390" s="653">
        <v>0.50192975685063679</v>
      </c>
      <c r="M390" s="653">
        <v>5202</v>
      </c>
      <c r="N390" s="653">
        <v>8</v>
      </c>
      <c r="O390" s="653">
        <v>41786</v>
      </c>
      <c r="P390" s="666">
        <v>1.3439469960118358</v>
      </c>
      <c r="Q390" s="654">
        <v>5223.25</v>
      </c>
    </row>
    <row r="391" spans="1:17" ht="14.4" customHeight="1" x14ac:dyDescent="0.3">
      <c r="A391" s="649" t="s">
        <v>595</v>
      </c>
      <c r="B391" s="650" t="s">
        <v>6437</v>
      </c>
      <c r="C391" s="650" t="s">
        <v>6270</v>
      </c>
      <c r="D391" s="650" t="s">
        <v>6988</v>
      </c>
      <c r="E391" s="650" t="s">
        <v>6989</v>
      </c>
      <c r="F391" s="653">
        <v>1</v>
      </c>
      <c r="G391" s="653">
        <v>6820</v>
      </c>
      <c r="H391" s="653">
        <v>1</v>
      </c>
      <c r="I391" s="653">
        <v>6820</v>
      </c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595</v>
      </c>
      <c r="B392" s="650" t="s">
        <v>6437</v>
      </c>
      <c r="C392" s="650" t="s">
        <v>6270</v>
      </c>
      <c r="D392" s="650" t="s">
        <v>6990</v>
      </c>
      <c r="E392" s="650" t="s">
        <v>6991</v>
      </c>
      <c r="F392" s="653"/>
      <c r="G392" s="653"/>
      <c r="H392" s="653"/>
      <c r="I392" s="653"/>
      <c r="J392" s="653"/>
      <c r="K392" s="653"/>
      <c r="L392" s="653"/>
      <c r="M392" s="653"/>
      <c r="N392" s="653">
        <v>2</v>
      </c>
      <c r="O392" s="653">
        <v>0</v>
      </c>
      <c r="P392" s="666"/>
      <c r="Q392" s="654">
        <v>0</v>
      </c>
    </row>
    <row r="393" spans="1:17" ht="14.4" customHeight="1" x14ac:dyDescent="0.3">
      <c r="A393" s="649" t="s">
        <v>595</v>
      </c>
      <c r="B393" s="650" t="s">
        <v>6437</v>
      </c>
      <c r="C393" s="650" t="s">
        <v>6270</v>
      </c>
      <c r="D393" s="650" t="s">
        <v>6992</v>
      </c>
      <c r="E393" s="650" t="s">
        <v>6993</v>
      </c>
      <c r="F393" s="653">
        <v>20</v>
      </c>
      <c r="G393" s="653">
        <v>55420</v>
      </c>
      <c r="H393" s="653">
        <v>1</v>
      </c>
      <c r="I393" s="653">
        <v>2771</v>
      </c>
      <c r="J393" s="653">
        <v>13</v>
      </c>
      <c r="K393" s="653">
        <v>36244</v>
      </c>
      <c r="L393" s="653">
        <v>0.65398773006134969</v>
      </c>
      <c r="M393" s="653">
        <v>2788</v>
      </c>
      <c r="N393" s="653">
        <v>10</v>
      </c>
      <c r="O393" s="653">
        <v>28030</v>
      </c>
      <c r="P393" s="666">
        <v>0.50577408877661489</v>
      </c>
      <c r="Q393" s="654">
        <v>2803</v>
      </c>
    </row>
    <row r="394" spans="1:17" ht="14.4" customHeight="1" x14ac:dyDescent="0.3">
      <c r="A394" s="649" t="s">
        <v>595</v>
      </c>
      <c r="B394" s="650" t="s">
        <v>6437</v>
      </c>
      <c r="C394" s="650" t="s">
        <v>6270</v>
      </c>
      <c r="D394" s="650" t="s">
        <v>6994</v>
      </c>
      <c r="E394" s="650" t="s">
        <v>6995</v>
      </c>
      <c r="F394" s="653">
        <v>109</v>
      </c>
      <c r="G394" s="653">
        <v>33354</v>
      </c>
      <c r="H394" s="653">
        <v>1</v>
      </c>
      <c r="I394" s="653">
        <v>306</v>
      </c>
      <c r="J394" s="653">
        <v>174</v>
      </c>
      <c r="K394" s="653">
        <v>53418</v>
      </c>
      <c r="L394" s="653">
        <v>1.6015470408346826</v>
      </c>
      <c r="M394" s="653">
        <v>307</v>
      </c>
      <c r="N394" s="653">
        <v>161</v>
      </c>
      <c r="O394" s="653">
        <v>49508</v>
      </c>
      <c r="P394" s="666">
        <v>1.484319721772501</v>
      </c>
      <c r="Q394" s="654">
        <v>307.50310559006209</v>
      </c>
    </row>
    <row r="395" spans="1:17" ht="14.4" customHeight="1" x14ac:dyDescent="0.3">
      <c r="A395" s="649" t="s">
        <v>595</v>
      </c>
      <c r="B395" s="650" t="s">
        <v>6437</v>
      </c>
      <c r="C395" s="650" t="s">
        <v>6270</v>
      </c>
      <c r="D395" s="650" t="s">
        <v>6996</v>
      </c>
      <c r="E395" s="650" t="s">
        <v>6997</v>
      </c>
      <c r="F395" s="653">
        <v>86</v>
      </c>
      <c r="G395" s="653">
        <v>299796</v>
      </c>
      <c r="H395" s="653">
        <v>1</v>
      </c>
      <c r="I395" s="653">
        <v>3486</v>
      </c>
      <c r="J395" s="653">
        <v>92</v>
      </c>
      <c r="K395" s="653">
        <v>321816</v>
      </c>
      <c r="L395" s="653">
        <v>1.0734499459632549</v>
      </c>
      <c r="M395" s="653">
        <v>3498</v>
      </c>
      <c r="N395" s="653">
        <v>88</v>
      </c>
      <c r="O395" s="653">
        <v>309105</v>
      </c>
      <c r="P395" s="666">
        <v>1.0310511147580355</v>
      </c>
      <c r="Q395" s="654">
        <v>3512.556818181818</v>
      </c>
    </row>
    <row r="396" spans="1:17" ht="14.4" customHeight="1" x14ac:dyDescent="0.3">
      <c r="A396" s="649" t="s">
        <v>595</v>
      </c>
      <c r="B396" s="650" t="s">
        <v>6437</v>
      </c>
      <c r="C396" s="650" t="s">
        <v>6270</v>
      </c>
      <c r="D396" s="650" t="s">
        <v>6998</v>
      </c>
      <c r="E396" s="650" t="s">
        <v>6999</v>
      </c>
      <c r="F396" s="653">
        <v>98</v>
      </c>
      <c r="G396" s="653">
        <v>238918</v>
      </c>
      <c r="H396" s="653">
        <v>1</v>
      </c>
      <c r="I396" s="653">
        <v>2437.9387755102039</v>
      </c>
      <c r="J396" s="653">
        <v>87</v>
      </c>
      <c r="K396" s="653">
        <v>212715</v>
      </c>
      <c r="L396" s="653">
        <v>0.890326388133167</v>
      </c>
      <c r="M396" s="653">
        <v>2445</v>
      </c>
      <c r="N396" s="653">
        <v>102</v>
      </c>
      <c r="O396" s="653">
        <v>250202</v>
      </c>
      <c r="P396" s="666">
        <v>1.0472295934169882</v>
      </c>
      <c r="Q396" s="654">
        <v>2452.9607843137255</v>
      </c>
    </row>
    <row r="397" spans="1:17" ht="14.4" customHeight="1" x14ac:dyDescent="0.3">
      <c r="A397" s="649" t="s">
        <v>595</v>
      </c>
      <c r="B397" s="650" t="s">
        <v>6437</v>
      </c>
      <c r="C397" s="650" t="s">
        <v>6270</v>
      </c>
      <c r="D397" s="650" t="s">
        <v>7000</v>
      </c>
      <c r="E397" s="650" t="s">
        <v>7001</v>
      </c>
      <c r="F397" s="653">
        <v>2</v>
      </c>
      <c r="G397" s="653">
        <v>25462</v>
      </c>
      <c r="H397" s="653">
        <v>1</v>
      </c>
      <c r="I397" s="653">
        <v>12731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595</v>
      </c>
      <c r="B398" s="650" t="s">
        <v>6437</v>
      </c>
      <c r="C398" s="650" t="s">
        <v>6270</v>
      </c>
      <c r="D398" s="650" t="s">
        <v>7002</v>
      </c>
      <c r="E398" s="650" t="s">
        <v>7003</v>
      </c>
      <c r="F398" s="653">
        <v>9</v>
      </c>
      <c r="G398" s="653">
        <v>72144</v>
      </c>
      <c r="H398" s="653">
        <v>1</v>
      </c>
      <c r="I398" s="653">
        <v>8016</v>
      </c>
      <c r="J398" s="653">
        <v>13</v>
      </c>
      <c r="K398" s="653">
        <v>104754</v>
      </c>
      <c r="L398" s="653">
        <v>1.452012641383899</v>
      </c>
      <c r="M398" s="653">
        <v>8058</v>
      </c>
      <c r="N398" s="653">
        <v>6</v>
      </c>
      <c r="O398" s="653">
        <v>48718</v>
      </c>
      <c r="P398" s="666">
        <v>0.67528831226436015</v>
      </c>
      <c r="Q398" s="654">
        <v>8119.666666666667</v>
      </c>
    </row>
    <row r="399" spans="1:17" ht="14.4" customHeight="1" x14ac:dyDescent="0.3">
      <c r="A399" s="649" t="s">
        <v>595</v>
      </c>
      <c r="B399" s="650" t="s">
        <v>6437</v>
      </c>
      <c r="C399" s="650" t="s">
        <v>6270</v>
      </c>
      <c r="D399" s="650" t="s">
        <v>7004</v>
      </c>
      <c r="E399" s="650" t="s">
        <v>7005</v>
      </c>
      <c r="F399" s="653">
        <v>32</v>
      </c>
      <c r="G399" s="653">
        <v>285728</v>
      </c>
      <c r="H399" s="653">
        <v>1</v>
      </c>
      <c r="I399" s="653">
        <v>8929</v>
      </c>
      <c r="J399" s="653">
        <v>49</v>
      </c>
      <c r="K399" s="653">
        <v>439187</v>
      </c>
      <c r="L399" s="653">
        <v>1.537080720125434</v>
      </c>
      <c r="M399" s="653">
        <v>8963</v>
      </c>
      <c r="N399" s="653">
        <v>36</v>
      </c>
      <c r="O399" s="653">
        <v>324094</v>
      </c>
      <c r="P399" s="666">
        <v>1.1342745548213686</v>
      </c>
      <c r="Q399" s="654">
        <v>9002.6111111111113</v>
      </c>
    </row>
    <row r="400" spans="1:17" ht="14.4" customHeight="1" x14ac:dyDescent="0.3">
      <c r="A400" s="649" t="s">
        <v>595</v>
      </c>
      <c r="B400" s="650" t="s">
        <v>6437</v>
      </c>
      <c r="C400" s="650" t="s">
        <v>6270</v>
      </c>
      <c r="D400" s="650" t="s">
        <v>7006</v>
      </c>
      <c r="E400" s="650" t="s">
        <v>7007</v>
      </c>
      <c r="F400" s="653">
        <v>2</v>
      </c>
      <c r="G400" s="653">
        <v>11058</v>
      </c>
      <c r="H400" s="653">
        <v>1</v>
      </c>
      <c r="I400" s="653">
        <v>5529</v>
      </c>
      <c r="J400" s="653">
        <v>1</v>
      </c>
      <c r="K400" s="653">
        <v>5546</v>
      </c>
      <c r="L400" s="653">
        <v>0.50153734852595411</v>
      </c>
      <c r="M400" s="653">
        <v>5546</v>
      </c>
      <c r="N400" s="653"/>
      <c r="O400" s="653"/>
      <c r="P400" s="666"/>
      <c r="Q400" s="654"/>
    </row>
    <row r="401" spans="1:17" ht="14.4" customHeight="1" x14ac:dyDescent="0.3">
      <c r="A401" s="649" t="s">
        <v>595</v>
      </c>
      <c r="B401" s="650" t="s">
        <v>6437</v>
      </c>
      <c r="C401" s="650" t="s">
        <v>6270</v>
      </c>
      <c r="D401" s="650" t="s">
        <v>7008</v>
      </c>
      <c r="E401" s="650" t="s">
        <v>7009</v>
      </c>
      <c r="F401" s="653">
        <v>1</v>
      </c>
      <c r="G401" s="653">
        <v>0</v>
      </c>
      <c r="H401" s="653"/>
      <c r="I401" s="653">
        <v>0</v>
      </c>
      <c r="J401" s="653">
        <v>1</v>
      </c>
      <c r="K401" s="653">
        <v>0</v>
      </c>
      <c r="L401" s="653"/>
      <c r="M401" s="653">
        <v>0</v>
      </c>
      <c r="N401" s="653"/>
      <c r="O401" s="653"/>
      <c r="P401" s="666"/>
      <c r="Q401" s="654"/>
    </row>
    <row r="402" spans="1:17" ht="14.4" customHeight="1" x14ac:dyDescent="0.3">
      <c r="A402" s="649" t="s">
        <v>595</v>
      </c>
      <c r="B402" s="650" t="s">
        <v>6437</v>
      </c>
      <c r="C402" s="650" t="s">
        <v>6270</v>
      </c>
      <c r="D402" s="650" t="s">
        <v>7010</v>
      </c>
      <c r="E402" s="650" t="s">
        <v>7011</v>
      </c>
      <c r="F402" s="653">
        <v>2</v>
      </c>
      <c r="G402" s="653">
        <v>898</v>
      </c>
      <c r="H402" s="653">
        <v>1</v>
      </c>
      <c r="I402" s="653">
        <v>449</v>
      </c>
      <c r="J402" s="653"/>
      <c r="K402" s="653"/>
      <c r="L402" s="653"/>
      <c r="M402" s="653"/>
      <c r="N402" s="653"/>
      <c r="O402" s="653"/>
      <c r="P402" s="666"/>
      <c r="Q402" s="654"/>
    </row>
    <row r="403" spans="1:17" ht="14.4" customHeight="1" x14ac:dyDescent="0.3">
      <c r="A403" s="649" t="s">
        <v>595</v>
      </c>
      <c r="B403" s="650" t="s">
        <v>6437</v>
      </c>
      <c r="C403" s="650" t="s">
        <v>6270</v>
      </c>
      <c r="D403" s="650" t="s">
        <v>7012</v>
      </c>
      <c r="E403" s="650" t="s">
        <v>7013</v>
      </c>
      <c r="F403" s="653">
        <v>42</v>
      </c>
      <c r="G403" s="653">
        <v>189630</v>
      </c>
      <c r="H403" s="653">
        <v>1</v>
      </c>
      <c r="I403" s="653">
        <v>4515</v>
      </c>
      <c r="J403" s="653">
        <v>53</v>
      </c>
      <c r="K403" s="653">
        <v>239931</v>
      </c>
      <c r="L403" s="653">
        <v>1.2652586616041765</v>
      </c>
      <c r="M403" s="653">
        <v>4527</v>
      </c>
      <c r="N403" s="653">
        <v>39</v>
      </c>
      <c r="O403" s="653">
        <v>177015</v>
      </c>
      <c r="P403" s="666">
        <v>0.93347571586774247</v>
      </c>
      <c r="Q403" s="654">
        <v>4538.8461538461543</v>
      </c>
    </row>
    <row r="404" spans="1:17" ht="14.4" customHeight="1" x14ac:dyDescent="0.3">
      <c r="A404" s="649" t="s">
        <v>595</v>
      </c>
      <c r="B404" s="650" t="s">
        <v>6437</v>
      </c>
      <c r="C404" s="650" t="s">
        <v>6270</v>
      </c>
      <c r="D404" s="650" t="s">
        <v>7014</v>
      </c>
      <c r="E404" s="650" t="s">
        <v>7015</v>
      </c>
      <c r="F404" s="653">
        <v>54</v>
      </c>
      <c r="G404" s="653">
        <v>102060</v>
      </c>
      <c r="H404" s="653">
        <v>1</v>
      </c>
      <c r="I404" s="653">
        <v>1890</v>
      </c>
      <c r="J404" s="653">
        <v>15</v>
      </c>
      <c r="K404" s="653">
        <v>28440</v>
      </c>
      <c r="L404" s="653">
        <v>0.27865961199294531</v>
      </c>
      <c r="M404" s="653">
        <v>1896</v>
      </c>
      <c r="N404" s="653">
        <v>5</v>
      </c>
      <c r="O404" s="653">
        <v>9510</v>
      </c>
      <c r="P404" s="666">
        <v>9.3180482069370962E-2</v>
      </c>
      <c r="Q404" s="654">
        <v>1902</v>
      </c>
    </row>
    <row r="405" spans="1:17" ht="14.4" customHeight="1" x14ac:dyDescent="0.3">
      <c r="A405" s="649" t="s">
        <v>595</v>
      </c>
      <c r="B405" s="650" t="s">
        <v>6437</v>
      </c>
      <c r="C405" s="650" t="s">
        <v>6270</v>
      </c>
      <c r="D405" s="650" t="s">
        <v>7016</v>
      </c>
      <c r="E405" s="650" t="s">
        <v>7017</v>
      </c>
      <c r="F405" s="653">
        <v>2</v>
      </c>
      <c r="G405" s="653">
        <v>258</v>
      </c>
      <c r="H405" s="653">
        <v>1</v>
      </c>
      <c r="I405" s="653">
        <v>129</v>
      </c>
      <c r="J405" s="653">
        <v>4</v>
      </c>
      <c r="K405" s="653">
        <v>516</v>
      </c>
      <c r="L405" s="653">
        <v>2</v>
      </c>
      <c r="M405" s="653">
        <v>129</v>
      </c>
      <c r="N405" s="653">
        <v>6</v>
      </c>
      <c r="O405" s="653">
        <v>782</v>
      </c>
      <c r="P405" s="666">
        <v>3.0310077519379846</v>
      </c>
      <c r="Q405" s="654">
        <v>130.33333333333334</v>
      </c>
    </row>
    <row r="406" spans="1:17" ht="14.4" customHeight="1" x14ac:dyDescent="0.3">
      <c r="A406" s="649" t="s">
        <v>595</v>
      </c>
      <c r="B406" s="650" t="s">
        <v>6437</v>
      </c>
      <c r="C406" s="650" t="s">
        <v>6270</v>
      </c>
      <c r="D406" s="650" t="s">
        <v>7018</v>
      </c>
      <c r="E406" s="650" t="s">
        <v>7019</v>
      </c>
      <c r="F406" s="653">
        <v>10</v>
      </c>
      <c r="G406" s="653">
        <v>81470</v>
      </c>
      <c r="H406" s="653">
        <v>1</v>
      </c>
      <c r="I406" s="653">
        <v>8147</v>
      </c>
      <c r="J406" s="653">
        <v>8</v>
      </c>
      <c r="K406" s="653">
        <v>65536</v>
      </c>
      <c r="L406" s="653">
        <v>0.80441880446790226</v>
      </c>
      <c r="M406" s="653">
        <v>8192</v>
      </c>
      <c r="N406" s="653">
        <v>11</v>
      </c>
      <c r="O406" s="653">
        <v>90440</v>
      </c>
      <c r="P406" s="666">
        <v>1.110101877991899</v>
      </c>
      <c r="Q406" s="654">
        <v>8221.818181818182</v>
      </c>
    </row>
    <row r="407" spans="1:17" ht="14.4" customHeight="1" x14ac:dyDescent="0.3">
      <c r="A407" s="649" t="s">
        <v>595</v>
      </c>
      <c r="B407" s="650" t="s">
        <v>6437</v>
      </c>
      <c r="C407" s="650" t="s">
        <v>6270</v>
      </c>
      <c r="D407" s="650" t="s">
        <v>7020</v>
      </c>
      <c r="E407" s="650" t="s">
        <v>7021</v>
      </c>
      <c r="F407" s="653">
        <v>6</v>
      </c>
      <c r="G407" s="653">
        <v>70524</v>
      </c>
      <c r="H407" s="653">
        <v>1</v>
      </c>
      <c r="I407" s="653">
        <v>11754</v>
      </c>
      <c r="J407" s="653">
        <v>4</v>
      </c>
      <c r="K407" s="653">
        <v>47244</v>
      </c>
      <c r="L407" s="653">
        <v>0.66989960864386588</v>
      </c>
      <c r="M407" s="653">
        <v>11811</v>
      </c>
      <c r="N407" s="653">
        <v>7</v>
      </c>
      <c r="O407" s="653">
        <v>83187</v>
      </c>
      <c r="P407" s="666">
        <v>1.1795558958652375</v>
      </c>
      <c r="Q407" s="654">
        <v>11883.857142857143</v>
      </c>
    </row>
    <row r="408" spans="1:17" ht="14.4" customHeight="1" x14ac:dyDescent="0.3">
      <c r="A408" s="649" t="s">
        <v>595</v>
      </c>
      <c r="B408" s="650" t="s">
        <v>6437</v>
      </c>
      <c r="C408" s="650" t="s">
        <v>6270</v>
      </c>
      <c r="D408" s="650" t="s">
        <v>7022</v>
      </c>
      <c r="E408" s="650" t="s">
        <v>7023</v>
      </c>
      <c r="F408" s="653">
        <v>25</v>
      </c>
      <c r="G408" s="653">
        <v>58100</v>
      </c>
      <c r="H408" s="653">
        <v>1</v>
      </c>
      <c r="I408" s="653">
        <v>2324</v>
      </c>
      <c r="J408" s="653">
        <v>16</v>
      </c>
      <c r="K408" s="653">
        <v>37296</v>
      </c>
      <c r="L408" s="653">
        <v>0.64192771084337352</v>
      </c>
      <c r="M408" s="653">
        <v>2331</v>
      </c>
      <c r="N408" s="653">
        <v>17</v>
      </c>
      <c r="O408" s="653">
        <v>39767</v>
      </c>
      <c r="P408" s="666">
        <v>0.68445783132530125</v>
      </c>
      <c r="Q408" s="654">
        <v>2339.2352941176468</v>
      </c>
    </row>
    <row r="409" spans="1:17" ht="14.4" customHeight="1" x14ac:dyDescent="0.3">
      <c r="A409" s="649" t="s">
        <v>595</v>
      </c>
      <c r="B409" s="650" t="s">
        <v>6437</v>
      </c>
      <c r="C409" s="650" t="s">
        <v>6270</v>
      </c>
      <c r="D409" s="650" t="s">
        <v>7024</v>
      </c>
      <c r="E409" s="650" t="s">
        <v>7025</v>
      </c>
      <c r="F409" s="653">
        <v>5</v>
      </c>
      <c r="G409" s="653">
        <v>78555</v>
      </c>
      <c r="H409" s="653">
        <v>1</v>
      </c>
      <c r="I409" s="653">
        <v>15711</v>
      </c>
      <c r="J409" s="653">
        <v>3</v>
      </c>
      <c r="K409" s="653">
        <v>47406</v>
      </c>
      <c r="L409" s="653">
        <v>0.60347527210234864</v>
      </c>
      <c r="M409" s="653">
        <v>15802</v>
      </c>
      <c r="N409" s="653">
        <v>6</v>
      </c>
      <c r="O409" s="653">
        <v>95632</v>
      </c>
      <c r="P409" s="666">
        <v>1.2173890904461842</v>
      </c>
      <c r="Q409" s="654">
        <v>15938.666666666666</v>
      </c>
    </row>
    <row r="410" spans="1:17" ht="14.4" customHeight="1" x14ac:dyDescent="0.3">
      <c r="A410" s="649" t="s">
        <v>595</v>
      </c>
      <c r="B410" s="650" t="s">
        <v>6437</v>
      </c>
      <c r="C410" s="650" t="s">
        <v>6270</v>
      </c>
      <c r="D410" s="650" t="s">
        <v>7026</v>
      </c>
      <c r="E410" s="650" t="s">
        <v>7027</v>
      </c>
      <c r="F410" s="653">
        <v>33</v>
      </c>
      <c r="G410" s="653">
        <v>167706</v>
      </c>
      <c r="H410" s="653">
        <v>1</v>
      </c>
      <c r="I410" s="653">
        <v>5082</v>
      </c>
      <c r="J410" s="653">
        <v>34</v>
      </c>
      <c r="K410" s="653">
        <v>173332</v>
      </c>
      <c r="L410" s="653">
        <v>1.0335468021418435</v>
      </c>
      <c r="M410" s="653">
        <v>5098</v>
      </c>
      <c r="N410" s="653">
        <v>32</v>
      </c>
      <c r="O410" s="653">
        <v>163811</v>
      </c>
      <c r="P410" s="666">
        <v>0.976774832146733</v>
      </c>
      <c r="Q410" s="654">
        <v>5119.09375</v>
      </c>
    </row>
    <row r="411" spans="1:17" ht="14.4" customHeight="1" x14ac:dyDescent="0.3">
      <c r="A411" s="649" t="s">
        <v>595</v>
      </c>
      <c r="B411" s="650" t="s">
        <v>6437</v>
      </c>
      <c r="C411" s="650" t="s">
        <v>6270</v>
      </c>
      <c r="D411" s="650" t="s">
        <v>7028</v>
      </c>
      <c r="E411" s="650" t="s">
        <v>7029</v>
      </c>
      <c r="F411" s="653">
        <v>3</v>
      </c>
      <c r="G411" s="653">
        <v>24570</v>
      </c>
      <c r="H411" s="653">
        <v>1</v>
      </c>
      <c r="I411" s="653">
        <v>8190</v>
      </c>
      <c r="J411" s="653">
        <v>6</v>
      </c>
      <c r="K411" s="653">
        <v>49410</v>
      </c>
      <c r="L411" s="653">
        <v>2.0109890109890109</v>
      </c>
      <c r="M411" s="653">
        <v>8235</v>
      </c>
      <c r="N411" s="653">
        <v>3</v>
      </c>
      <c r="O411" s="653">
        <v>24787</v>
      </c>
      <c r="P411" s="666">
        <v>1.0088319088319089</v>
      </c>
      <c r="Q411" s="654">
        <v>8262.3333333333339</v>
      </c>
    </row>
    <row r="412" spans="1:17" ht="14.4" customHeight="1" x14ac:dyDescent="0.3">
      <c r="A412" s="649" t="s">
        <v>595</v>
      </c>
      <c r="B412" s="650" t="s">
        <v>6437</v>
      </c>
      <c r="C412" s="650" t="s">
        <v>6270</v>
      </c>
      <c r="D412" s="650" t="s">
        <v>7030</v>
      </c>
      <c r="E412" s="650" t="s">
        <v>7031</v>
      </c>
      <c r="F412" s="653">
        <v>5</v>
      </c>
      <c r="G412" s="653">
        <v>37665</v>
      </c>
      <c r="H412" s="653">
        <v>1</v>
      </c>
      <c r="I412" s="653">
        <v>7533</v>
      </c>
      <c r="J412" s="653"/>
      <c r="K412" s="653"/>
      <c r="L412" s="653"/>
      <c r="M412" s="653"/>
      <c r="N412" s="653">
        <v>5</v>
      </c>
      <c r="O412" s="653">
        <v>37991</v>
      </c>
      <c r="P412" s="666">
        <v>1.0086552502323112</v>
      </c>
      <c r="Q412" s="654">
        <v>7598.2</v>
      </c>
    </row>
    <row r="413" spans="1:17" ht="14.4" customHeight="1" x14ac:dyDescent="0.3">
      <c r="A413" s="649" t="s">
        <v>595</v>
      </c>
      <c r="B413" s="650" t="s">
        <v>6437</v>
      </c>
      <c r="C413" s="650" t="s">
        <v>6270</v>
      </c>
      <c r="D413" s="650" t="s">
        <v>7032</v>
      </c>
      <c r="E413" s="650" t="s">
        <v>7033</v>
      </c>
      <c r="F413" s="653">
        <v>4</v>
      </c>
      <c r="G413" s="653">
        <v>0</v>
      </c>
      <c r="H413" s="653"/>
      <c r="I413" s="653">
        <v>0</v>
      </c>
      <c r="J413" s="653">
        <v>3</v>
      </c>
      <c r="K413" s="653">
        <v>0</v>
      </c>
      <c r="L413" s="653"/>
      <c r="M413" s="653">
        <v>0</v>
      </c>
      <c r="N413" s="653">
        <v>6</v>
      </c>
      <c r="O413" s="653">
        <v>0</v>
      </c>
      <c r="P413" s="666"/>
      <c r="Q413" s="654">
        <v>0</v>
      </c>
    </row>
    <row r="414" spans="1:17" ht="14.4" customHeight="1" x14ac:dyDescent="0.3">
      <c r="A414" s="649" t="s">
        <v>595</v>
      </c>
      <c r="B414" s="650" t="s">
        <v>6437</v>
      </c>
      <c r="C414" s="650" t="s">
        <v>6270</v>
      </c>
      <c r="D414" s="650" t="s">
        <v>7034</v>
      </c>
      <c r="E414" s="650" t="s">
        <v>7035</v>
      </c>
      <c r="F414" s="653">
        <v>166</v>
      </c>
      <c r="G414" s="653">
        <v>37516</v>
      </c>
      <c r="H414" s="653">
        <v>1</v>
      </c>
      <c r="I414" s="653">
        <v>226</v>
      </c>
      <c r="J414" s="653">
        <v>99</v>
      </c>
      <c r="K414" s="653">
        <v>22473</v>
      </c>
      <c r="L414" s="653">
        <v>0.5990244162490671</v>
      </c>
      <c r="M414" s="653">
        <v>227</v>
      </c>
      <c r="N414" s="653">
        <v>127</v>
      </c>
      <c r="O414" s="653">
        <v>28936</v>
      </c>
      <c r="P414" s="666">
        <v>0.77129757969932833</v>
      </c>
      <c r="Q414" s="654">
        <v>227.84251968503938</v>
      </c>
    </row>
    <row r="415" spans="1:17" ht="14.4" customHeight="1" x14ac:dyDescent="0.3">
      <c r="A415" s="649" t="s">
        <v>595</v>
      </c>
      <c r="B415" s="650" t="s">
        <v>6437</v>
      </c>
      <c r="C415" s="650" t="s">
        <v>6270</v>
      </c>
      <c r="D415" s="650" t="s">
        <v>7036</v>
      </c>
      <c r="E415" s="650" t="s">
        <v>7037</v>
      </c>
      <c r="F415" s="653">
        <v>10</v>
      </c>
      <c r="G415" s="653">
        <v>87120</v>
      </c>
      <c r="H415" s="653">
        <v>1</v>
      </c>
      <c r="I415" s="653">
        <v>8712</v>
      </c>
      <c r="J415" s="653">
        <v>4</v>
      </c>
      <c r="K415" s="653">
        <v>35028</v>
      </c>
      <c r="L415" s="653">
        <v>0.40206611570247935</v>
      </c>
      <c r="M415" s="653">
        <v>8757</v>
      </c>
      <c r="N415" s="653">
        <v>7</v>
      </c>
      <c r="O415" s="653">
        <v>61545</v>
      </c>
      <c r="P415" s="666">
        <v>0.70643939393939392</v>
      </c>
      <c r="Q415" s="654">
        <v>8792.1428571428569</v>
      </c>
    </row>
    <row r="416" spans="1:17" ht="14.4" customHeight="1" x14ac:dyDescent="0.3">
      <c r="A416" s="649" t="s">
        <v>595</v>
      </c>
      <c r="B416" s="650" t="s">
        <v>6437</v>
      </c>
      <c r="C416" s="650" t="s">
        <v>6270</v>
      </c>
      <c r="D416" s="650" t="s">
        <v>7038</v>
      </c>
      <c r="E416" s="650" t="s">
        <v>7039</v>
      </c>
      <c r="F416" s="653">
        <v>1</v>
      </c>
      <c r="G416" s="653">
        <v>3963</v>
      </c>
      <c r="H416" s="653">
        <v>1</v>
      </c>
      <c r="I416" s="653">
        <v>3963</v>
      </c>
      <c r="J416" s="653">
        <v>1</v>
      </c>
      <c r="K416" s="653">
        <v>3975</v>
      </c>
      <c r="L416" s="653">
        <v>1.0030280090840273</v>
      </c>
      <c r="M416" s="653">
        <v>3975</v>
      </c>
      <c r="N416" s="653">
        <v>1</v>
      </c>
      <c r="O416" s="653">
        <v>3975</v>
      </c>
      <c r="P416" s="666">
        <v>1.0030280090840273</v>
      </c>
      <c r="Q416" s="654">
        <v>3975</v>
      </c>
    </row>
    <row r="417" spans="1:17" ht="14.4" customHeight="1" x14ac:dyDescent="0.3">
      <c r="A417" s="649" t="s">
        <v>595</v>
      </c>
      <c r="B417" s="650" t="s">
        <v>6437</v>
      </c>
      <c r="C417" s="650" t="s">
        <v>6270</v>
      </c>
      <c r="D417" s="650" t="s">
        <v>7040</v>
      </c>
      <c r="E417" s="650" t="s">
        <v>7041</v>
      </c>
      <c r="F417" s="653">
        <v>3</v>
      </c>
      <c r="G417" s="653">
        <v>740</v>
      </c>
      <c r="H417" s="653">
        <v>1</v>
      </c>
      <c r="I417" s="653">
        <v>246.66666666666666</v>
      </c>
      <c r="J417" s="653">
        <v>4</v>
      </c>
      <c r="K417" s="653">
        <v>996</v>
      </c>
      <c r="L417" s="653">
        <v>1.345945945945946</v>
      </c>
      <c r="M417" s="653">
        <v>249</v>
      </c>
      <c r="N417" s="653">
        <v>4</v>
      </c>
      <c r="O417" s="653">
        <v>1012</v>
      </c>
      <c r="P417" s="666">
        <v>1.3675675675675676</v>
      </c>
      <c r="Q417" s="654">
        <v>253</v>
      </c>
    </row>
    <row r="418" spans="1:17" ht="14.4" customHeight="1" x14ac:dyDescent="0.3">
      <c r="A418" s="649" t="s">
        <v>595</v>
      </c>
      <c r="B418" s="650" t="s">
        <v>6437</v>
      </c>
      <c r="C418" s="650" t="s">
        <v>6270</v>
      </c>
      <c r="D418" s="650" t="s">
        <v>7042</v>
      </c>
      <c r="E418" s="650" t="s">
        <v>7043</v>
      </c>
      <c r="F418" s="653"/>
      <c r="G418" s="653"/>
      <c r="H418" s="653"/>
      <c r="I418" s="653"/>
      <c r="J418" s="653"/>
      <c r="K418" s="653"/>
      <c r="L418" s="653"/>
      <c r="M418" s="653"/>
      <c r="N418" s="653">
        <v>1</v>
      </c>
      <c r="O418" s="653">
        <v>3539</v>
      </c>
      <c r="P418" s="666"/>
      <c r="Q418" s="654">
        <v>3539</v>
      </c>
    </row>
    <row r="419" spans="1:17" ht="14.4" customHeight="1" x14ac:dyDescent="0.3">
      <c r="A419" s="649" t="s">
        <v>595</v>
      </c>
      <c r="B419" s="650" t="s">
        <v>6437</v>
      </c>
      <c r="C419" s="650" t="s">
        <v>6270</v>
      </c>
      <c r="D419" s="650" t="s">
        <v>7044</v>
      </c>
      <c r="E419" s="650" t="s">
        <v>7045</v>
      </c>
      <c r="F419" s="653"/>
      <c r="G419" s="653"/>
      <c r="H419" s="653"/>
      <c r="I419" s="653"/>
      <c r="J419" s="653"/>
      <c r="K419" s="653"/>
      <c r="L419" s="653"/>
      <c r="M419" s="653"/>
      <c r="N419" s="653">
        <v>1</v>
      </c>
      <c r="O419" s="653">
        <v>0</v>
      </c>
      <c r="P419" s="666"/>
      <c r="Q419" s="654">
        <v>0</v>
      </c>
    </row>
    <row r="420" spans="1:17" ht="14.4" customHeight="1" x14ac:dyDescent="0.3">
      <c r="A420" s="649" t="s">
        <v>595</v>
      </c>
      <c r="B420" s="650" t="s">
        <v>6437</v>
      </c>
      <c r="C420" s="650" t="s">
        <v>6270</v>
      </c>
      <c r="D420" s="650" t="s">
        <v>7046</v>
      </c>
      <c r="E420" s="650" t="s">
        <v>7047</v>
      </c>
      <c r="F420" s="653">
        <v>1</v>
      </c>
      <c r="G420" s="653">
        <v>5975</v>
      </c>
      <c r="H420" s="653">
        <v>1</v>
      </c>
      <c r="I420" s="653">
        <v>5975</v>
      </c>
      <c r="J420" s="653">
        <v>6</v>
      </c>
      <c r="K420" s="653">
        <v>35988</v>
      </c>
      <c r="L420" s="653">
        <v>6.023096234309623</v>
      </c>
      <c r="M420" s="653">
        <v>5998</v>
      </c>
      <c r="N420" s="653">
        <v>1</v>
      </c>
      <c r="O420" s="653">
        <v>6038</v>
      </c>
      <c r="P420" s="666">
        <v>1.0105439330543933</v>
      </c>
      <c r="Q420" s="654">
        <v>6038</v>
      </c>
    </row>
    <row r="421" spans="1:17" ht="14.4" customHeight="1" x14ac:dyDescent="0.3">
      <c r="A421" s="649" t="s">
        <v>595</v>
      </c>
      <c r="B421" s="650" t="s">
        <v>6437</v>
      </c>
      <c r="C421" s="650" t="s">
        <v>6270</v>
      </c>
      <c r="D421" s="650" t="s">
        <v>7048</v>
      </c>
      <c r="E421" s="650" t="s">
        <v>7049</v>
      </c>
      <c r="F421" s="653">
        <v>7</v>
      </c>
      <c r="G421" s="653">
        <v>9065</v>
      </c>
      <c r="H421" s="653">
        <v>1</v>
      </c>
      <c r="I421" s="653">
        <v>1295</v>
      </c>
      <c r="J421" s="653">
        <v>1</v>
      </c>
      <c r="K421" s="653">
        <v>1301</v>
      </c>
      <c r="L421" s="653">
        <v>0.14351902923331494</v>
      </c>
      <c r="M421" s="653">
        <v>1301</v>
      </c>
      <c r="N421" s="653">
        <v>6</v>
      </c>
      <c r="O421" s="653">
        <v>7866</v>
      </c>
      <c r="P421" s="666">
        <v>0.8677330391616106</v>
      </c>
      <c r="Q421" s="654">
        <v>1311</v>
      </c>
    </row>
    <row r="422" spans="1:17" ht="14.4" customHeight="1" x14ac:dyDescent="0.3">
      <c r="A422" s="649" t="s">
        <v>595</v>
      </c>
      <c r="B422" s="650" t="s">
        <v>6437</v>
      </c>
      <c r="C422" s="650" t="s">
        <v>6270</v>
      </c>
      <c r="D422" s="650" t="s">
        <v>7050</v>
      </c>
      <c r="E422" s="650" t="s">
        <v>7051</v>
      </c>
      <c r="F422" s="653">
        <v>1</v>
      </c>
      <c r="G422" s="653">
        <v>11367</v>
      </c>
      <c r="H422" s="653">
        <v>1</v>
      </c>
      <c r="I422" s="653">
        <v>11367</v>
      </c>
      <c r="J422" s="653"/>
      <c r="K422" s="653"/>
      <c r="L422" s="653"/>
      <c r="M422" s="653"/>
      <c r="N422" s="653">
        <v>4</v>
      </c>
      <c r="O422" s="653">
        <v>45900</v>
      </c>
      <c r="P422" s="666">
        <v>4.0380047505938244</v>
      </c>
      <c r="Q422" s="654">
        <v>11475</v>
      </c>
    </row>
    <row r="423" spans="1:17" ht="14.4" customHeight="1" x14ac:dyDescent="0.3">
      <c r="A423" s="649" t="s">
        <v>595</v>
      </c>
      <c r="B423" s="650" t="s">
        <v>6437</v>
      </c>
      <c r="C423" s="650" t="s">
        <v>6270</v>
      </c>
      <c r="D423" s="650" t="s">
        <v>7052</v>
      </c>
      <c r="E423" s="650" t="s">
        <v>7053</v>
      </c>
      <c r="F423" s="653">
        <v>5</v>
      </c>
      <c r="G423" s="653">
        <v>7705</v>
      </c>
      <c r="H423" s="653">
        <v>1</v>
      </c>
      <c r="I423" s="653">
        <v>1541</v>
      </c>
      <c r="J423" s="653">
        <v>4</v>
      </c>
      <c r="K423" s="653">
        <v>6192</v>
      </c>
      <c r="L423" s="653">
        <v>0.80363400389357564</v>
      </c>
      <c r="M423" s="653">
        <v>1548</v>
      </c>
      <c r="N423" s="653">
        <v>7</v>
      </c>
      <c r="O423" s="653">
        <v>10934</v>
      </c>
      <c r="P423" s="666">
        <v>1.4190785204412719</v>
      </c>
      <c r="Q423" s="654">
        <v>1562</v>
      </c>
    </row>
    <row r="424" spans="1:17" ht="14.4" customHeight="1" x14ac:dyDescent="0.3">
      <c r="A424" s="649" t="s">
        <v>595</v>
      </c>
      <c r="B424" s="650" t="s">
        <v>6437</v>
      </c>
      <c r="C424" s="650" t="s">
        <v>6270</v>
      </c>
      <c r="D424" s="650" t="s">
        <v>7054</v>
      </c>
      <c r="E424" s="650" t="s">
        <v>7055</v>
      </c>
      <c r="F424" s="653">
        <v>18</v>
      </c>
      <c r="G424" s="653">
        <v>0</v>
      </c>
      <c r="H424" s="653"/>
      <c r="I424" s="653">
        <v>0</v>
      </c>
      <c r="J424" s="653">
        <v>18</v>
      </c>
      <c r="K424" s="653">
        <v>0</v>
      </c>
      <c r="L424" s="653"/>
      <c r="M424" s="653">
        <v>0</v>
      </c>
      <c r="N424" s="653">
        <v>16</v>
      </c>
      <c r="O424" s="653">
        <v>0</v>
      </c>
      <c r="P424" s="666"/>
      <c r="Q424" s="654">
        <v>0</v>
      </c>
    </row>
    <row r="425" spans="1:17" ht="14.4" customHeight="1" x14ac:dyDescent="0.3">
      <c r="A425" s="649" t="s">
        <v>595</v>
      </c>
      <c r="B425" s="650" t="s">
        <v>6437</v>
      </c>
      <c r="C425" s="650" t="s">
        <v>6270</v>
      </c>
      <c r="D425" s="650" t="s">
        <v>7056</v>
      </c>
      <c r="E425" s="650" t="s">
        <v>7057</v>
      </c>
      <c r="F425" s="653">
        <v>2</v>
      </c>
      <c r="G425" s="653">
        <v>3584</v>
      </c>
      <c r="H425" s="653">
        <v>1</v>
      </c>
      <c r="I425" s="653">
        <v>1792</v>
      </c>
      <c r="J425" s="653">
        <v>2</v>
      </c>
      <c r="K425" s="653">
        <v>3596</v>
      </c>
      <c r="L425" s="653">
        <v>1.0033482142857142</v>
      </c>
      <c r="M425" s="653">
        <v>1798</v>
      </c>
      <c r="N425" s="653">
        <v>1</v>
      </c>
      <c r="O425" s="653">
        <v>1807</v>
      </c>
      <c r="P425" s="666">
        <v>0.5041852678571429</v>
      </c>
      <c r="Q425" s="654">
        <v>1807</v>
      </c>
    </row>
    <row r="426" spans="1:17" ht="14.4" customHeight="1" x14ac:dyDescent="0.3">
      <c r="A426" s="649" t="s">
        <v>595</v>
      </c>
      <c r="B426" s="650" t="s">
        <v>6437</v>
      </c>
      <c r="C426" s="650" t="s">
        <v>6270</v>
      </c>
      <c r="D426" s="650" t="s">
        <v>7058</v>
      </c>
      <c r="E426" s="650" t="s">
        <v>7059</v>
      </c>
      <c r="F426" s="653">
        <v>2</v>
      </c>
      <c r="G426" s="653">
        <v>6754</v>
      </c>
      <c r="H426" s="653">
        <v>1</v>
      </c>
      <c r="I426" s="653">
        <v>3377</v>
      </c>
      <c r="J426" s="653">
        <v>1</v>
      </c>
      <c r="K426" s="653">
        <v>3392</v>
      </c>
      <c r="L426" s="653">
        <v>0.50222090612970094</v>
      </c>
      <c r="M426" s="653">
        <v>3392</v>
      </c>
      <c r="N426" s="653">
        <v>1</v>
      </c>
      <c r="O426" s="653">
        <v>3420</v>
      </c>
      <c r="P426" s="666">
        <v>0.50636659757180935</v>
      </c>
      <c r="Q426" s="654">
        <v>3420</v>
      </c>
    </row>
    <row r="427" spans="1:17" ht="14.4" customHeight="1" x14ac:dyDescent="0.3">
      <c r="A427" s="649" t="s">
        <v>595</v>
      </c>
      <c r="B427" s="650" t="s">
        <v>6437</v>
      </c>
      <c r="C427" s="650" t="s">
        <v>6270</v>
      </c>
      <c r="D427" s="650" t="s">
        <v>7060</v>
      </c>
      <c r="E427" s="650" t="s">
        <v>7061</v>
      </c>
      <c r="F427" s="653">
        <v>4</v>
      </c>
      <c r="G427" s="653">
        <v>31960</v>
      </c>
      <c r="H427" s="653">
        <v>1</v>
      </c>
      <c r="I427" s="653">
        <v>7990</v>
      </c>
      <c r="J427" s="653">
        <v>1</v>
      </c>
      <c r="K427" s="653">
        <v>8028</v>
      </c>
      <c r="L427" s="653">
        <v>0.25118898623279101</v>
      </c>
      <c r="M427" s="653">
        <v>8028</v>
      </c>
      <c r="N427" s="653">
        <v>1</v>
      </c>
      <c r="O427" s="653">
        <v>8096</v>
      </c>
      <c r="P427" s="666">
        <v>0.2533166458072591</v>
      </c>
      <c r="Q427" s="654">
        <v>8096</v>
      </c>
    </row>
    <row r="428" spans="1:17" ht="14.4" customHeight="1" x14ac:dyDescent="0.3">
      <c r="A428" s="649" t="s">
        <v>595</v>
      </c>
      <c r="B428" s="650" t="s">
        <v>6437</v>
      </c>
      <c r="C428" s="650" t="s">
        <v>6270</v>
      </c>
      <c r="D428" s="650" t="s">
        <v>7062</v>
      </c>
      <c r="E428" s="650" t="s">
        <v>7063</v>
      </c>
      <c r="F428" s="653">
        <v>3</v>
      </c>
      <c r="G428" s="653">
        <v>30558</v>
      </c>
      <c r="H428" s="653">
        <v>1</v>
      </c>
      <c r="I428" s="653">
        <v>10186</v>
      </c>
      <c r="J428" s="653">
        <v>2</v>
      </c>
      <c r="K428" s="653">
        <v>20456</v>
      </c>
      <c r="L428" s="653">
        <v>0.66941553766607764</v>
      </c>
      <c r="M428" s="653">
        <v>10228</v>
      </c>
      <c r="N428" s="653"/>
      <c r="O428" s="653"/>
      <c r="P428" s="666"/>
      <c r="Q428" s="654"/>
    </row>
    <row r="429" spans="1:17" ht="14.4" customHeight="1" x14ac:dyDescent="0.3">
      <c r="A429" s="649" t="s">
        <v>595</v>
      </c>
      <c r="B429" s="650" t="s">
        <v>6437</v>
      </c>
      <c r="C429" s="650" t="s">
        <v>6270</v>
      </c>
      <c r="D429" s="650" t="s">
        <v>7064</v>
      </c>
      <c r="E429" s="650" t="s">
        <v>7065</v>
      </c>
      <c r="F429" s="653">
        <v>1</v>
      </c>
      <c r="G429" s="653">
        <v>0</v>
      </c>
      <c r="H429" s="653"/>
      <c r="I429" s="653">
        <v>0</v>
      </c>
      <c r="J429" s="653"/>
      <c r="K429" s="653"/>
      <c r="L429" s="653"/>
      <c r="M429" s="653"/>
      <c r="N429" s="653"/>
      <c r="O429" s="653"/>
      <c r="P429" s="666"/>
      <c r="Q429" s="654"/>
    </row>
    <row r="430" spans="1:17" ht="14.4" customHeight="1" x14ac:dyDescent="0.3">
      <c r="A430" s="649" t="s">
        <v>595</v>
      </c>
      <c r="B430" s="650" t="s">
        <v>6437</v>
      </c>
      <c r="C430" s="650" t="s">
        <v>6270</v>
      </c>
      <c r="D430" s="650" t="s">
        <v>7066</v>
      </c>
      <c r="E430" s="650" t="s">
        <v>7067</v>
      </c>
      <c r="F430" s="653">
        <v>2</v>
      </c>
      <c r="G430" s="653">
        <v>204</v>
      </c>
      <c r="H430" s="653">
        <v>1</v>
      </c>
      <c r="I430" s="653">
        <v>102</v>
      </c>
      <c r="J430" s="653">
        <v>2</v>
      </c>
      <c r="K430" s="653">
        <v>206</v>
      </c>
      <c r="L430" s="653">
        <v>1.0098039215686274</v>
      </c>
      <c r="M430" s="653">
        <v>103</v>
      </c>
      <c r="N430" s="653"/>
      <c r="O430" s="653"/>
      <c r="P430" s="666"/>
      <c r="Q430" s="654"/>
    </row>
    <row r="431" spans="1:17" ht="14.4" customHeight="1" x14ac:dyDescent="0.3">
      <c r="A431" s="649" t="s">
        <v>595</v>
      </c>
      <c r="B431" s="650" t="s">
        <v>6437</v>
      </c>
      <c r="C431" s="650" t="s">
        <v>6270</v>
      </c>
      <c r="D431" s="650" t="s">
        <v>7068</v>
      </c>
      <c r="E431" s="650" t="s">
        <v>7069</v>
      </c>
      <c r="F431" s="653"/>
      <c r="G431" s="653"/>
      <c r="H431" s="653"/>
      <c r="I431" s="653"/>
      <c r="J431" s="653">
        <v>1</v>
      </c>
      <c r="K431" s="653">
        <v>6103</v>
      </c>
      <c r="L431" s="653"/>
      <c r="M431" s="653">
        <v>6103</v>
      </c>
      <c r="N431" s="653">
        <v>1</v>
      </c>
      <c r="O431" s="653">
        <v>6103</v>
      </c>
      <c r="P431" s="666"/>
      <c r="Q431" s="654">
        <v>6103</v>
      </c>
    </row>
    <row r="432" spans="1:17" ht="14.4" customHeight="1" x14ac:dyDescent="0.3">
      <c r="A432" s="649" t="s">
        <v>595</v>
      </c>
      <c r="B432" s="650" t="s">
        <v>6437</v>
      </c>
      <c r="C432" s="650" t="s">
        <v>6270</v>
      </c>
      <c r="D432" s="650" t="s">
        <v>7070</v>
      </c>
      <c r="E432" s="650" t="s">
        <v>7071</v>
      </c>
      <c r="F432" s="653">
        <v>2</v>
      </c>
      <c r="G432" s="653">
        <v>16664</v>
      </c>
      <c r="H432" s="653">
        <v>1</v>
      </c>
      <c r="I432" s="653">
        <v>8332</v>
      </c>
      <c r="J432" s="653">
        <v>3</v>
      </c>
      <c r="K432" s="653">
        <v>25074</v>
      </c>
      <c r="L432" s="653">
        <v>1.5046807489198273</v>
      </c>
      <c r="M432" s="653">
        <v>8358</v>
      </c>
      <c r="N432" s="653">
        <v>1</v>
      </c>
      <c r="O432" s="653">
        <v>8358</v>
      </c>
      <c r="P432" s="666">
        <v>0.50156024963994239</v>
      </c>
      <c r="Q432" s="654">
        <v>8358</v>
      </c>
    </row>
    <row r="433" spans="1:17" ht="14.4" customHeight="1" x14ac:dyDescent="0.3">
      <c r="A433" s="649" t="s">
        <v>595</v>
      </c>
      <c r="B433" s="650" t="s">
        <v>6437</v>
      </c>
      <c r="C433" s="650" t="s">
        <v>6270</v>
      </c>
      <c r="D433" s="650" t="s">
        <v>7072</v>
      </c>
      <c r="E433" s="650" t="s">
        <v>7073</v>
      </c>
      <c r="F433" s="653"/>
      <c r="G433" s="653"/>
      <c r="H433" s="653"/>
      <c r="I433" s="653"/>
      <c r="J433" s="653"/>
      <c r="K433" s="653"/>
      <c r="L433" s="653"/>
      <c r="M433" s="653"/>
      <c r="N433" s="653">
        <v>2</v>
      </c>
      <c r="O433" s="653">
        <v>6046</v>
      </c>
      <c r="P433" s="666"/>
      <c r="Q433" s="654">
        <v>3023</v>
      </c>
    </row>
    <row r="434" spans="1:17" ht="14.4" customHeight="1" x14ac:dyDescent="0.3">
      <c r="A434" s="649" t="s">
        <v>595</v>
      </c>
      <c r="B434" s="650" t="s">
        <v>6437</v>
      </c>
      <c r="C434" s="650" t="s">
        <v>6270</v>
      </c>
      <c r="D434" s="650" t="s">
        <v>7074</v>
      </c>
      <c r="E434" s="650" t="s">
        <v>7075</v>
      </c>
      <c r="F434" s="653">
        <v>3</v>
      </c>
      <c r="G434" s="653">
        <v>0</v>
      </c>
      <c r="H434" s="653"/>
      <c r="I434" s="653">
        <v>0</v>
      </c>
      <c r="J434" s="653">
        <v>1</v>
      </c>
      <c r="K434" s="653">
        <v>0</v>
      </c>
      <c r="L434" s="653"/>
      <c r="M434" s="653">
        <v>0</v>
      </c>
      <c r="N434" s="653">
        <v>12</v>
      </c>
      <c r="O434" s="653">
        <v>0</v>
      </c>
      <c r="P434" s="666"/>
      <c r="Q434" s="654">
        <v>0</v>
      </c>
    </row>
    <row r="435" spans="1:17" ht="14.4" customHeight="1" x14ac:dyDescent="0.3">
      <c r="A435" s="649" t="s">
        <v>595</v>
      </c>
      <c r="B435" s="650" t="s">
        <v>6437</v>
      </c>
      <c r="C435" s="650" t="s">
        <v>6270</v>
      </c>
      <c r="D435" s="650" t="s">
        <v>7076</v>
      </c>
      <c r="E435" s="650" t="s">
        <v>7077</v>
      </c>
      <c r="F435" s="653">
        <v>3</v>
      </c>
      <c r="G435" s="653">
        <v>0</v>
      </c>
      <c r="H435" s="653"/>
      <c r="I435" s="653">
        <v>0</v>
      </c>
      <c r="J435" s="653">
        <v>1</v>
      </c>
      <c r="K435" s="653">
        <v>0</v>
      </c>
      <c r="L435" s="653"/>
      <c r="M435" s="653">
        <v>0</v>
      </c>
      <c r="N435" s="653">
        <v>1</v>
      </c>
      <c r="O435" s="653">
        <v>0</v>
      </c>
      <c r="P435" s="666"/>
      <c r="Q435" s="654">
        <v>0</v>
      </c>
    </row>
    <row r="436" spans="1:17" ht="14.4" customHeight="1" x14ac:dyDescent="0.3">
      <c r="A436" s="649" t="s">
        <v>595</v>
      </c>
      <c r="B436" s="650" t="s">
        <v>6437</v>
      </c>
      <c r="C436" s="650" t="s">
        <v>6270</v>
      </c>
      <c r="D436" s="650" t="s">
        <v>7078</v>
      </c>
      <c r="E436" s="650" t="s">
        <v>7079</v>
      </c>
      <c r="F436" s="653">
        <v>6</v>
      </c>
      <c r="G436" s="653">
        <v>0</v>
      </c>
      <c r="H436" s="653"/>
      <c r="I436" s="653">
        <v>0</v>
      </c>
      <c r="J436" s="653">
        <v>4</v>
      </c>
      <c r="K436" s="653">
        <v>0</v>
      </c>
      <c r="L436" s="653"/>
      <c r="M436" s="653">
        <v>0</v>
      </c>
      <c r="N436" s="653">
        <v>3</v>
      </c>
      <c r="O436" s="653">
        <v>0</v>
      </c>
      <c r="P436" s="666"/>
      <c r="Q436" s="654">
        <v>0</v>
      </c>
    </row>
    <row r="437" spans="1:17" ht="14.4" customHeight="1" x14ac:dyDescent="0.3">
      <c r="A437" s="649" t="s">
        <v>595</v>
      </c>
      <c r="B437" s="650" t="s">
        <v>6437</v>
      </c>
      <c r="C437" s="650" t="s">
        <v>6270</v>
      </c>
      <c r="D437" s="650" t="s">
        <v>7080</v>
      </c>
      <c r="E437" s="650" t="s">
        <v>7081</v>
      </c>
      <c r="F437" s="653">
        <v>2</v>
      </c>
      <c r="G437" s="653">
        <v>8472</v>
      </c>
      <c r="H437" s="653">
        <v>1</v>
      </c>
      <c r="I437" s="653">
        <v>4236</v>
      </c>
      <c r="J437" s="653">
        <v>4</v>
      </c>
      <c r="K437" s="653">
        <v>16992</v>
      </c>
      <c r="L437" s="653">
        <v>2.0056657223796033</v>
      </c>
      <c r="M437" s="653">
        <v>4248</v>
      </c>
      <c r="N437" s="653"/>
      <c r="O437" s="653"/>
      <c r="P437" s="666"/>
      <c r="Q437" s="654"/>
    </row>
    <row r="438" spans="1:17" ht="14.4" customHeight="1" x14ac:dyDescent="0.3">
      <c r="A438" s="649" t="s">
        <v>595</v>
      </c>
      <c r="B438" s="650" t="s">
        <v>6437</v>
      </c>
      <c r="C438" s="650" t="s">
        <v>6270</v>
      </c>
      <c r="D438" s="650" t="s">
        <v>7082</v>
      </c>
      <c r="E438" s="650" t="s">
        <v>7083</v>
      </c>
      <c r="F438" s="653">
        <v>1</v>
      </c>
      <c r="G438" s="653">
        <v>7205</v>
      </c>
      <c r="H438" s="653">
        <v>1</v>
      </c>
      <c r="I438" s="653">
        <v>7205</v>
      </c>
      <c r="J438" s="653"/>
      <c r="K438" s="653"/>
      <c r="L438" s="653"/>
      <c r="M438" s="653"/>
      <c r="N438" s="653"/>
      <c r="O438" s="653"/>
      <c r="P438" s="666"/>
      <c r="Q438" s="654"/>
    </row>
    <row r="439" spans="1:17" ht="14.4" customHeight="1" x14ac:dyDescent="0.3">
      <c r="A439" s="649" t="s">
        <v>595</v>
      </c>
      <c r="B439" s="650" t="s">
        <v>6437</v>
      </c>
      <c r="C439" s="650" t="s">
        <v>6270</v>
      </c>
      <c r="D439" s="650" t="s">
        <v>7084</v>
      </c>
      <c r="E439" s="650" t="s">
        <v>7085</v>
      </c>
      <c r="F439" s="653"/>
      <c r="G439" s="653"/>
      <c r="H439" s="653"/>
      <c r="I439" s="653"/>
      <c r="J439" s="653"/>
      <c r="K439" s="653"/>
      <c r="L439" s="653"/>
      <c r="M439" s="653"/>
      <c r="N439" s="653">
        <v>1</v>
      </c>
      <c r="O439" s="653">
        <v>6397</v>
      </c>
      <c r="P439" s="666"/>
      <c r="Q439" s="654">
        <v>6397</v>
      </c>
    </row>
    <row r="440" spans="1:17" ht="14.4" customHeight="1" x14ac:dyDescent="0.3">
      <c r="A440" s="649" t="s">
        <v>595</v>
      </c>
      <c r="B440" s="650" t="s">
        <v>6437</v>
      </c>
      <c r="C440" s="650" t="s">
        <v>6270</v>
      </c>
      <c r="D440" s="650" t="s">
        <v>7086</v>
      </c>
      <c r="E440" s="650" t="s">
        <v>7087</v>
      </c>
      <c r="F440" s="653">
        <v>1</v>
      </c>
      <c r="G440" s="653">
        <v>1703</v>
      </c>
      <c r="H440" s="653">
        <v>1</v>
      </c>
      <c r="I440" s="653">
        <v>1703</v>
      </c>
      <c r="J440" s="653"/>
      <c r="K440" s="653"/>
      <c r="L440" s="653"/>
      <c r="M440" s="653"/>
      <c r="N440" s="653"/>
      <c r="O440" s="653"/>
      <c r="P440" s="666"/>
      <c r="Q440" s="654"/>
    </row>
    <row r="441" spans="1:17" ht="14.4" customHeight="1" x14ac:dyDescent="0.3">
      <c r="A441" s="649" t="s">
        <v>595</v>
      </c>
      <c r="B441" s="650" t="s">
        <v>6437</v>
      </c>
      <c r="C441" s="650" t="s">
        <v>6270</v>
      </c>
      <c r="D441" s="650" t="s">
        <v>7088</v>
      </c>
      <c r="E441" s="650" t="s">
        <v>7089</v>
      </c>
      <c r="F441" s="653"/>
      <c r="G441" s="653"/>
      <c r="H441" s="653"/>
      <c r="I441" s="653"/>
      <c r="J441" s="653">
        <v>2</v>
      </c>
      <c r="K441" s="653">
        <v>5374</v>
      </c>
      <c r="L441" s="653"/>
      <c r="M441" s="653">
        <v>2687</v>
      </c>
      <c r="N441" s="653">
        <v>2</v>
      </c>
      <c r="O441" s="653">
        <v>5395</v>
      </c>
      <c r="P441" s="666"/>
      <c r="Q441" s="654">
        <v>2697.5</v>
      </c>
    </row>
    <row r="442" spans="1:17" ht="14.4" customHeight="1" x14ac:dyDescent="0.3">
      <c r="A442" s="649" t="s">
        <v>595</v>
      </c>
      <c r="B442" s="650" t="s">
        <v>6437</v>
      </c>
      <c r="C442" s="650" t="s">
        <v>6270</v>
      </c>
      <c r="D442" s="650" t="s">
        <v>7090</v>
      </c>
      <c r="E442" s="650" t="s">
        <v>7091</v>
      </c>
      <c r="F442" s="653">
        <v>2</v>
      </c>
      <c r="G442" s="653">
        <v>18868</v>
      </c>
      <c r="H442" s="653">
        <v>1</v>
      </c>
      <c r="I442" s="653">
        <v>9434</v>
      </c>
      <c r="J442" s="653"/>
      <c r="K442" s="653"/>
      <c r="L442" s="653"/>
      <c r="M442" s="653"/>
      <c r="N442" s="653"/>
      <c r="O442" s="653"/>
      <c r="P442" s="666"/>
      <c r="Q442" s="654"/>
    </row>
    <row r="443" spans="1:17" ht="14.4" customHeight="1" x14ac:dyDescent="0.3">
      <c r="A443" s="649" t="s">
        <v>595</v>
      </c>
      <c r="B443" s="650" t="s">
        <v>6437</v>
      </c>
      <c r="C443" s="650" t="s">
        <v>6270</v>
      </c>
      <c r="D443" s="650" t="s">
        <v>7092</v>
      </c>
      <c r="E443" s="650" t="s">
        <v>7093</v>
      </c>
      <c r="F443" s="653">
        <v>1</v>
      </c>
      <c r="G443" s="653">
        <v>0</v>
      </c>
      <c r="H443" s="653"/>
      <c r="I443" s="653">
        <v>0</v>
      </c>
      <c r="J443" s="653">
        <v>1</v>
      </c>
      <c r="K443" s="653">
        <v>0</v>
      </c>
      <c r="L443" s="653"/>
      <c r="M443" s="653">
        <v>0</v>
      </c>
      <c r="N443" s="653"/>
      <c r="O443" s="653"/>
      <c r="P443" s="666"/>
      <c r="Q443" s="654"/>
    </row>
    <row r="444" spans="1:17" ht="14.4" customHeight="1" x14ac:dyDescent="0.3">
      <c r="A444" s="649" t="s">
        <v>595</v>
      </c>
      <c r="B444" s="650" t="s">
        <v>6437</v>
      </c>
      <c r="C444" s="650" t="s">
        <v>6270</v>
      </c>
      <c r="D444" s="650" t="s">
        <v>7094</v>
      </c>
      <c r="E444" s="650" t="s">
        <v>7095</v>
      </c>
      <c r="F444" s="653">
        <v>1</v>
      </c>
      <c r="G444" s="653">
        <v>9947</v>
      </c>
      <c r="H444" s="653">
        <v>1</v>
      </c>
      <c r="I444" s="653">
        <v>9947</v>
      </c>
      <c r="J444" s="653">
        <v>1</v>
      </c>
      <c r="K444" s="653">
        <v>9992</v>
      </c>
      <c r="L444" s="653">
        <v>1.0045239770785162</v>
      </c>
      <c r="M444" s="653">
        <v>9992</v>
      </c>
      <c r="N444" s="653"/>
      <c r="O444" s="653"/>
      <c r="P444" s="666"/>
      <c r="Q444" s="654"/>
    </row>
    <row r="445" spans="1:17" ht="14.4" customHeight="1" x14ac:dyDescent="0.3">
      <c r="A445" s="649" t="s">
        <v>595</v>
      </c>
      <c r="B445" s="650" t="s">
        <v>6437</v>
      </c>
      <c r="C445" s="650" t="s">
        <v>6270</v>
      </c>
      <c r="D445" s="650" t="s">
        <v>7096</v>
      </c>
      <c r="E445" s="650" t="s">
        <v>7097</v>
      </c>
      <c r="F445" s="653">
        <v>1</v>
      </c>
      <c r="G445" s="653">
        <v>4735</v>
      </c>
      <c r="H445" s="653">
        <v>1</v>
      </c>
      <c r="I445" s="653">
        <v>4735</v>
      </c>
      <c r="J445" s="653"/>
      <c r="K445" s="653"/>
      <c r="L445" s="653"/>
      <c r="M445" s="653"/>
      <c r="N445" s="653">
        <v>1</v>
      </c>
      <c r="O445" s="653">
        <v>4786</v>
      </c>
      <c r="P445" s="666">
        <v>1.0107708553326293</v>
      </c>
      <c r="Q445" s="654">
        <v>4786</v>
      </c>
    </row>
    <row r="446" spans="1:17" ht="14.4" customHeight="1" x14ac:dyDescent="0.3">
      <c r="A446" s="649" t="s">
        <v>595</v>
      </c>
      <c r="B446" s="650" t="s">
        <v>6437</v>
      </c>
      <c r="C446" s="650" t="s">
        <v>6270</v>
      </c>
      <c r="D446" s="650" t="s">
        <v>7098</v>
      </c>
      <c r="E446" s="650" t="s">
        <v>7099</v>
      </c>
      <c r="F446" s="653"/>
      <c r="G446" s="653"/>
      <c r="H446" s="653"/>
      <c r="I446" s="653"/>
      <c r="J446" s="653">
        <v>1</v>
      </c>
      <c r="K446" s="653">
        <v>2994</v>
      </c>
      <c r="L446" s="653"/>
      <c r="M446" s="653">
        <v>2994</v>
      </c>
      <c r="N446" s="653"/>
      <c r="O446" s="653"/>
      <c r="P446" s="666"/>
      <c r="Q446" s="654"/>
    </row>
    <row r="447" spans="1:17" ht="14.4" customHeight="1" x14ac:dyDescent="0.3">
      <c r="A447" s="649" t="s">
        <v>595</v>
      </c>
      <c r="B447" s="650" t="s">
        <v>6437</v>
      </c>
      <c r="C447" s="650" t="s">
        <v>6270</v>
      </c>
      <c r="D447" s="650" t="s">
        <v>7100</v>
      </c>
      <c r="E447" s="650" t="s">
        <v>7101</v>
      </c>
      <c r="F447" s="653"/>
      <c r="G447" s="653"/>
      <c r="H447" s="653"/>
      <c r="I447" s="653"/>
      <c r="J447" s="653">
        <v>1</v>
      </c>
      <c r="K447" s="653">
        <v>0</v>
      </c>
      <c r="L447" s="653"/>
      <c r="M447" s="653">
        <v>0</v>
      </c>
      <c r="N447" s="653"/>
      <c r="O447" s="653"/>
      <c r="P447" s="666"/>
      <c r="Q447" s="654"/>
    </row>
    <row r="448" spans="1:17" ht="14.4" customHeight="1" x14ac:dyDescent="0.3">
      <c r="A448" s="649" t="s">
        <v>595</v>
      </c>
      <c r="B448" s="650" t="s">
        <v>7102</v>
      </c>
      <c r="C448" s="650" t="s">
        <v>6270</v>
      </c>
      <c r="D448" s="650" t="s">
        <v>7103</v>
      </c>
      <c r="E448" s="650" t="s">
        <v>7104</v>
      </c>
      <c r="F448" s="653"/>
      <c r="G448" s="653"/>
      <c r="H448" s="653"/>
      <c r="I448" s="653"/>
      <c r="J448" s="653">
        <v>1</v>
      </c>
      <c r="K448" s="653">
        <v>0</v>
      </c>
      <c r="L448" s="653"/>
      <c r="M448" s="653">
        <v>0</v>
      </c>
      <c r="N448" s="653"/>
      <c r="O448" s="653"/>
      <c r="P448" s="666"/>
      <c r="Q448" s="654"/>
    </row>
    <row r="449" spans="1:17" ht="14.4" customHeight="1" x14ac:dyDescent="0.3">
      <c r="A449" s="649" t="s">
        <v>595</v>
      </c>
      <c r="B449" s="650" t="s">
        <v>7102</v>
      </c>
      <c r="C449" s="650" t="s">
        <v>6270</v>
      </c>
      <c r="D449" s="650" t="s">
        <v>7105</v>
      </c>
      <c r="E449" s="650" t="s">
        <v>7106</v>
      </c>
      <c r="F449" s="653"/>
      <c r="G449" s="653"/>
      <c r="H449" s="653"/>
      <c r="I449" s="653"/>
      <c r="J449" s="653">
        <v>1</v>
      </c>
      <c r="K449" s="653">
        <v>0</v>
      </c>
      <c r="L449" s="653"/>
      <c r="M449" s="653">
        <v>0</v>
      </c>
      <c r="N449" s="653"/>
      <c r="O449" s="653"/>
      <c r="P449" s="666"/>
      <c r="Q449" s="654"/>
    </row>
    <row r="450" spans="1:17" ht="14.4" customHeight="1" x14ac:dyDescent="0.3">
      <c r="A450" s="649" t="s">
        <v>595</v>
      </c>
      <c r="B450" s="650" t="s">
        <v>7102</v>
      </c>
      <c r="C450" s="650" t="s">
        <v>6270</v>
      </c>
      <c r="D450" s="650" t="s">
        <v>6941</v>
      </c>
      <c r="E450" s="650" t="s">
        <v>6942</v>
      </c>
      <c r="F450" s="653"/>
      <c r="G450" s="653"/>
      <c r="H450" s="653"/>
      <c r="I450" s="653"/>
      <c r="J450" s="653">
        <v>2</v>
      </c>
      <c r="K450" s="653">
        <v>18068</v>
      </c>
      <c r="L450" s="653"/>
      <c r="M450" s="653">
        <v>9034</v>
      </c>
      <c r="N450" s="653"/>
      <c r="O450" s="653"/>
      <c r="P450" s="666"/>
      <c r="Q450" s="654"/>
    </row>
    <row r="451" spans="1:17" ht="14.4" customHeight="1" x14ac:dyDescent="0.3">
      <c r="A451" s="649" t="s">
        <v>595</v>
      </c>
      <c r="B451" s="650" t="s">
        <v>7102</v>
      </c>
      <c r="C451" s="650" t="s">
        <v>6270</v>
      </c>
      <c r="D451" s="650" t="s">
        <v>7107</v>
      </c>
      <c r="E451" s="650" t="s">
        <v>7108</v>
      </c>
      <c r="F451" s="653"/>
      <c r="G451" s="653"/>
      <c r="H451" s="653"/>
      <c r="I451" s="653"/>
      <c r="J451" s="653">
        <v>1</v>
      </c>
      <c r="K451" s="653">
        <v>0</v>
      </c>
      <c r="L451" s="653"/>
      <c r="M451" s="653">
        <v>0</v>
      </c>
      <c r="N451" s="653"/>
      <c r="O451" s="653"/>
      <c r="P451" s="666"/>
      <c r="Q451" s="654"/>
    </row>
    <row r="452" spans="1:17" ht="14.4" customHeight="1" x14ac:dyDescent="0.3">
      <c r="A452" s="649" t="s">
        <v>595</v>
      </c>
      <c r="B452" s="650" t="s">
        <v>7102</v>
      </c>
      <c r="C452" s="650" t="s">
        <v>6270</v>
      </c>
      <c r="D452" s="650" t="s">
        <v>7109</v>
      </c>
      <c r="E452" s="650" t="s">
        <v>7110</v>
      </c>
      <c r="F452" s="653"/>
      <c r="G452" s="653"/>
      <c r="H452" s="653"/>
      <c r="I452" s="653"/>
      <c r="J452" s="653">
        <v>1</v>
      </c>
      <c r="K452" s="653">
        <v>0</v>
      </c>
      <c r="L452" s="653"/>
      <c r="M452" s="653">
        <v>0</v>
      </c>
      <c r="N452" s="653"/>
      <c r="O452" s="653"/>
      <c r="P452" s="666"/>
      <c r="Q452" s="654"/>
    </row>
    <row r="453" spans="1:17" ht="14.4" customHeight="1" x14ac:dyDescent="0.3">
      <c r="A453" s="649" t="s">
        <v>595</v>
      </c>
      <c r="B453" s="650" t="s">
        <v>7102</v>
      </c>
      <c r="C453" s="650" t="s">
        <v>6270</v>
      </c>
      <c r="D453" s="650" t="s">
        <v>7111</v>
      </c>
      <c r="E453" s="650" t="s">
        <v>7112</v>
      </c>
      <c r="F453" s="653"/>
      <c r="G453" s="653"/>
      <c r="H453" s="653"/>
      <c r="I453" s="653"/>
      <c r="J453" s="653">
        <v>1</v>
      </c>
      <c r="K453" s="653">
        <v>0</v>
      </c>
      <c r="L453" s="653"/>
      <c r="M453" s="653">
        <v>0</v>
      </c>
      <c r="N453" s="653"/>
      <c r="O453" s="653"/>
      <c r="P453" s="666"/>
      <c r="Q453" s="654"/>
    </row>
    <row r="454" spans="1:17" ht="14.4" customHeight="1" x14ac:dyDescent="0.3">
      <c r="A454" s="649" t="s">
        <v>595</v>
      </c>
      <c r="B454" s="650" t="s">
        <v>7113</v>
      </c>
      <c r="C454" s="650" t="s">
        <v>6270</v>
      </c>
      <c r="D454" s="650" t="s">
        <v>7103</v>
      </c>
      <c r="E454" s="650" t="s">
        <v>7104</v>
      </c>
      <c r="F454" s="653"/>
      <c r="G454" s="653"/>
      <c r="H454" s="653"/>
      <c r="I454" s="653"/>
      <c r="J454" s="653"/>
      <c r="K454" s="653"/>
      <c r="L454" s="653"/>
      <c r="M454" s="653"/>
      <c r="N454" s="653">
        <v>1</v>
      </c>
      <c r="O454" s="653">
        <v>0</v>
      </c>
      <c r="P454" s="666"/>
      <c r="Q454" s="654">
        <v>0</v>
      </c>
    </row>
    <row r="455" spans="1:17" ht="14.4" customHeight="1" x14ac:dyDescent="0.3">
      <c r="A455" s="649" t="s">
        <v>595</v>
      </c>
      <c r="B455" s="650" t="s">
        <v>7113</v>
      </c>
      <c r="C455" s="650" t="s">
        <v>6270</v>
      </c>
      <c r="D455" s="650" t="s">
        <v>7114</v>
      </c>
      <c r="E455" s="650" t="s">
        <v>7115</v>
      </c>
      <c r="F455" s="653"/>
      <c r="G455" s="653"/>
      <c r="H455" s="653"/>
      <c r="I455" s="653"/>
      <c r="J455" s="653"/>
      <c r="K455" s="653"/>
      <c r="L455" s="653"/>
      <c r="M455" s="653"/>
      <c r="N455" s="653">
        <v>1</v>
      </c>
      <c r="O455" s="653">
        <v>0</v>
      </c>
      <c r="P455" s="666"/>
      <c r="Q455" s="654">
        <v>0</v>
      </c>
    </row>
    <row r="456" spans="1:17" ht="14.4" customHeight="1" x14ac:dyDescent="0.3">
      <c r="A456" s="649" t="s">
        <v>595</v>
      </c>
      <c r="B456" s="650" t="s">
        <v>7113</v>
      </c>
      <c r="C456" s="650" t="s">
        <v>6270</v>
      </c>
      <c r="D456" s="650" t="s">
        <v>7116</v>
      </c>
      <c r="E456" s="650" t="s">
        <v>7117</v>
      </c>
      <c r="F456" s="653"/>
      <c r="G456" s="653"/>
      <c r="H456" s="653"/>
      <c r="I456" s="653"/>
      <c r="J456" s="653"/>
      <c r="K456" s="653"/>
      <c r="L456" s="653"/>
      <c r="M456" s="653"/>
      <c r="N456" s="653">
        <v>1</v>
      </c>
      <c r="O456" s="653">
        <v>0</v>
      </c>
      <c r="P456" s="666"/>
      <c r="Q456" s="654">
        <v>0</v>
      </c>
    </row>
    <row r="457" spans="1:17" ht="14.4" customHeight="1" x14ac:dyDescent="0.3">
      <c r="A457" s="649" t="s">
        <v>595</v>
      </c>
      <c r="B457" s="650" t="s">
        <v>7113</v>
      </c>
      <c r="C457" s="650" t="s">
        <v>6270</v>
      </c>
      <c r="D457" s="650" t="s">
        <v>6943</v>
      </c>
      <c r="E457" s="650" t="s">
        <v>6944</v>
      </c>
      <c r="F457" s="653"/>
      <c r="G457" s="653"/>
      <c r="H457" s="653"/>
      <c r="I457" s="653"/>
      <c r="J457" s="653"/>
      <c r="K457" s="653"/>
      <c r="L457" s="653"/>
      <c r="M457" s="653"/>
      <c r="N457" s="653">
        <v>1</v>
      </c>
      <c r="O457" s="653">
        <v>850</v>
      </c>
      <c r="P457" s="666"/>
      <c r="Q457" s="654">
        <v>850</v>
      </c>
    </row>
    <row r="458" spans="1:17" ht="14.4" customHeight="1" x14ac:dyDescent="0.3">
      <c r="A458" s="649" t="s">
        <v>595</v>
      </c>
      <c r="B458" s="650" t="s">
        <v>7113</v>
      </c>
      <c r="C458" s="650" t="s">
        <v>6270</v>
      </c>
      <c r="D458" s="650" t="s">
        <v>7118</v>
      </c>
      <c r="E458" s="650" t="s">
        <v>7119</v>
      </c>
      <c r="F458" s="653"/>
      <c r="G458" s="653"/>
      <c r="H458" s="653"/>
      <c r="I458" s="653"/>
      <c r="J458" s="653"/>
      <c r="K458" s="653"/>
      <c r="L458" s="653"/>
      <c r="M458" s="653"/>
      <c r="N458" s="653">
        <v>1</v>
      </c>
      <c r="O458" s="653">
        <v>0</v>
      </c>
      <c r="P458" s="666"/>
      <c r="Q458" s="654">
        <v>0</v>
      </c>
    </row>
    <row r="459" spans="1:17" ht="14.4" customHeight="1" x14ac:dyDescent="0.3">
      <c r="A459" s="649" t="s">
        <v>595</v>
      </c>
      <c r="B459" s="650" t="s">
        <v>7113</v>
      </c>
      <c r="C459" s="650" t="s">
        <v>6270</v>
      </c>
      <c r="D459" s="650" t="s">
        <v>7107</v>
      </c>
      <c r="E459" s="650" t="s">
        <v>7108</v>
      </c>
      <c r="F459" s="653"/>
      <c r="G459" s="653"/>
      <c r="H459" s="653"/>
      <c r="I459" s="653"/>
      <c r="J459" s="653"/>
      <c r="K459" s="653"/>
      <c r="L459" s="653"/>
      <c r="M459" s="653"/>
      <c r="N459" s="653">
        <v>1</v>
      </c>
      <c r="O459" s="653">
        <v>0</v>
      </c>
      <c r="P459" s="666"/>
      <c r="Q459" s="654">
        <v>0</v>
      </c>
    </row>
    <row r="460" spans="1:17" ht="14.4" customHeight="1" x14ac:dyDescent="0.3">
      <c r="A460" s="649" t="s">
        <v>595</v>
      </c>
      <c r="B460" s="650" t="s">
        <v>7113</v>
      </c>
      <c r="C460" s="650" t="s">
        <v>6270</v>
      </c>
      <c r="D460" s="650" t="s">
        <v>6988</v>
      </c>
      <c r="E460" s="650" t="s">
        <v>6989</v>
      </c>
      <c r="F460" s="653"/>
      <c r="G460" s="653"/>
      <c r="H460" s="653"/>
      <c r="I460" s="653"/>
      <c r="J460" s="653"/>
      <c r="K460" s="653"/>
      <c r="L460" s="653"/>
      <c r="M460" s="653"/>
      <c r="N460" s="653">
        <v>2</v>
      </c>
      <c r="O460" s="653">
        <v>13704</v>
      </c>
      <c r="P460" s="666"/>
      <c r="Q460" s="654">
        <v>6852</v>
      </c>
    </row>
    <row r="461" spans="1:17" ht="14.4" customHeight="1" x14ac:dyDescent="0.3">
      <c r="A461" s="649" t="s">
        <v>595</v>
      </c>
      <c r="B461" s="650" t="s">
        <v>7113</v>
      </c>
      <c r="C461" s="650" t="s">
        <v>6270</v>
      </c>
      <c r="D461" s="650" t="s">
        <v>7120</v>
      </c>
      <c r="E461" s="650" t="s">
        <v>7121</v>
      </c>
      <c r="F461" s="653"/>
      <c r="G461" s="653"/>
      <c r="H461" s="653"/>
      <c r="I461" s="653"/>
      <c r="J461" s="653"/>
      <c r="K461" s="653"/>
      <c r="L461" s="653"/>
      <c r="M461" s="653"/>
      <c r="N461" s="653">
        <v>1</v>
      </c>
      <c r="O461" s="653">
        <v>0</v>
      </c>
      <c r="P461" s="666"/>
      <c r="Q461" s="654">
        <v>0</v>
      </c>
    </row>
    <row r="462" spans="1:17" ht="14.4" customHeight="1" x14ac:dyDescent="0.3">
      <c r="A462" s="649" t="s">
        <v>595</v>
      </c>
      <c r="B462" s="650" t="s">
        <v>7122</v>
      </c>
      <c r="C462" s="650" t="s">
        <v>6235</v>
      </c>
      <c r="D462" s="650" t="s">
        <v>6438</v>
      </c>
      <c r="E462" s="650" t="s">
        <v>6439</v>
      </c>
      <c r="F462" s="653">
        <v>11</v>
      </c>
      <c r="G462" s="653">
        <v>908.38</v>
      </c>
      <c r="H462" s="653">
        <v>1</v>
      </c>
      <c r="I462" s="653">
        <v>82.58</v>
      </c>
      <c r="J462" s="653"/>
      <c r="K462" s="653"/>
      <c r="L462" s="653"/>
      <c r="M462" s="653"/>
      <c r="N462" s="653">
        <v>5</v>
      </c>
      <c r="O462" s="653">
        <v>551.85</v>
      </c>
      <c r="P462" s="666">
        <v>0.60751007287698988</v>
      </c>
      <c r="Q462" s="654">
        <v>110.37</v>
      </c>
    </row>
    <row r="463" spans="1:17" ht="14.4" customHeight="1" x14ac:dyDescent="0.3">
      <c r="A463" s="649" t="s">
        <v>595</v>
      </c>
      <c r="B463" s="650" t="s">
        <v>7122</v>
      </c>
      <c r="C463" s="650" t="s">
        <v>6235</v>
      </c>
      <c r="D463" s="650" t="s">
        <v>6440</v>
      </c>
      <c r="E463" s="650" t="s">
        <v>6441</v>
      </c>
      <c r="F463" s="653"/>
      <c r="G463" s="653"/>
      <c r="H463" s="653"/>
      <c r="I463" s="653"/>
      <c r="J463" s="653"/>
      <c r="K463" s="653"/>
      <c r="L463" s="653"/>
      <c r="M463" s="653"/>
      <c r="N463" s="653">
        <v>5</v>
      </c>
      <c r="O463" s="653">
        <v>19210.2</v>
      </c>
      <c r="P463" s="666"/>
      <c r="Q463" s="654">
        <v>3842.04</v>
      </c>
    </row>
    <row r="464" spans="1:17" ht="14.4" customHeight="1" x14ac:dyDescent="0.3">
      <c r="A464" s="649" t="s">
        <v>595</v>
      </c>
      <c r="B464" s="650" t="s">
        <v>7122</v>
      </c>
      <c r="C464" s="650" t="s">
        <v>6235</v>
      </c>
      <c r="D464" s="650" t="s">
        <v>6442</v>
      </c>
      <c r="E464" s="650" t="s">
        <v>2749</v>
      </c>
      <c r="F464" s="653">
        <v>15</v>
      </c>
      <c r="G464" s="653">
        <v>2069.1</v>
      </c>
      <c r="H464" s="653">
        <v>1</v>
      </c>
      <c r="I464" s="653">
        <v>137.94</v>
      </c>
      <c r="J464" s="653">
        <v>7</v>
      </c>
      <c r="K464" s="653">
        <v>868.09999999999991</v>
      </c>
      <c r="L464" s="653">
        <v>0.41955439563095065</v>
      </c>
      <c r="M464" s="653">
        <v>124.01428571428571</v>
      </c>
      <c r="N464" s="653">
        <v>19</v>
      </c>
      <c r="O464" s="653">
        <v>2241.2399999999998</v>
      </c>
      <c r="P464" s="666">
        <v>1.0831955922865013</v>
      </c>
      <c r="Q464" s="654">
        <v>117.96</v>
      </c>
    </row>
    <row r="465" spans="1:17" ht="14.4" customHeight="1" x14ac:dyDescent="0.3">
      <c r="A465" s="649" t="s">
        <v>595</v>
      </c>
      <c r="B465" s="650" t="s">
        <v>7122</v>
      </c>
      <c r="C465" s="650" t="s">
        <v>6235</v>
      </c>
      <c r="D465" s="650" t="s">
        <v>6445</v>
      </c>
      <c r="E465" s="650" t="s">
        <v>1606</v>
      </c>
      <c r="F465" s="653">
        <v>3.5</v>
      </c>
      <c r="G465" s="653">
        <v>956.63</v>
      </c>
      <c r="H465" s="653">
        <v>1</v>
      </c>
      <c r="I465" s="653">
        <v>273.32285714285712</v>
      </c>
      <c r="J465" s="653"/>
      <c r="K465" s="653"/>
      <c r="L465" s="653"/>
      <c r="M465" s="653"/>
      <c r="N465" s="653"/>
      <c r="O465" s="653"/>
      <c r="P465" s="666"/>
      <c r="Q465" s="654"/>
    </row>
    <row r="466" spans="1:17" ht="14.4" customHeight="1" x14ac:dyDescent="0.3">
      <c r="A466" s="649" t="s">
        <v>595</v>
      </c>
      <c r="B466" s="650" t="s">
        <v>7122</v>
      </c>
      <c r="C466" s="650" t="s">
        <v>6235</v>
      </c>
      <c r="D466" s="650" t="s">
        <v>6446</v>
      </c>
      <c r="E466" s="650" t="s">
        <v>6447</v>
      </c>
      <c r="F466" s="653">
        <v>52</v>
      </c>
      <c r="G466" s="653">
        <v>10329.48</v>
      </c>
      <c r="H466" s="653">
        <v>1</v>
      </c>
      <c r="I466" s="653">
        <v>198.64384615384614</v>
      </c>
      <c r="J466" s="653">
        <v>37</v>
      </c>
      <c r="K466" s="653">
        <v>3110.96</v>
      </c>
      <c r="L466" s="653">
        <v>0.30117295352718626</v>
      </c>
      <c r="M466" s="653">
        <v>84.08</v>
      </c>
      <c r="N466" s="653">
        <v>27</v>
      </c>
      <c r="O466" s="653">
        <v>2270.16</v>
      </c>
      <c r="P466" s="666">
        <v>0.21977485797929808</v>
      </c>
      <c r="Q466" s="654">
        <v>84.08</v>
      </c>
    </row>
    <row r="467" spans="1:17" ht="14.4" customHeight="1" x14ac:dyDescent="0.3">
      <c r="A467" s="649" t="s">
        <v>595</v>
      </c>
      <c r="B467" s="650" t="s">
        <v>7122</v>
      </c>
      <c r="C467" s="650" t="s">
        <v>6235</v>
      </c>
      <c r="D467" s="650" t="s">
        <v>6448</v>
      </c>
      <c r="E467" s="650" t="s">
        <v>6449</v>
      </c>
      <c r="F467" s="653">
        <v>32.200000000000003</v>
      </c>
      <c r="G467" s="653">
        <v>34753.949999999997</v>
      </c>
      <c r="H467" s="653">
        <v>1</v>
      </c>
      <c r="I467" s="653">
        <v>1079.3152173913043</v>
      </c>
      <c r="J467" s="653">
        <v>22.8</v>
      </c>
      <c r="K467" s="653">
        <v>24608.37</v>
      </c>
      <c r="L467" s="653">
        <v>0.70807404625949</v>
      </c>
      <c r="M467" s="653">
        <v>1079.3144736842105</v>
      </c>
      <c r="N467" s="653">
        <v>20.399999999999999</v>
      </c>
      <c r="O467" s="653">
        <v>22018.05</v>
      </c>
      <c r="P467" s="666">
        <v>0.63354093563465452</v>
      </c>
      <c r="Q467" s="654">
        <v>1079.3161764705883</v>
      </c>
    </row>
    <row r="468" spans="1:17" ht="14.4" customHeight="1" x14ac:dyDescent="0.3">
      <c r="A468" s="649" t="s">
        <v>595</v>
      </c>
      <c r="B468" s="650" t="s">
        <v>7122</v>
      </c>
      <c r="C468" s="650" t="s">
        <v>6235</v>
      </c>
      <c r="D468" s="650" t="s">
        <v>6450</v>
      </c>
      <c r="E468" s="650" t="s">
        <v>6451</v>
      </c>
      <c r="F468" s="653">
        <v>37</v>
      </c>
      <c r="G468" s="653">
        <v>9587.5499999999993</v>
      </c>
      <c r="H468" s="653">
        <v>1</v>
      </c>
      <c r="I468" s="653">
        <v>259.12297297297295</v>
      </c>
      <c r="J468" s="653"/>
      <c r="K468" s="653"/>
      <c r="L468" s="653"/>
      <c r="M468" s="653"/>
      <c r="N468" s="653"/>
      <c r="O468" s="653"/>
      <c r="P468" s="666"/>
      <c r="Q468" s="654"/>
    </row>
    <row r="469" spans="1:17" ht="14.4" customHeight="1" x14ac:dyDescent="0.3">
      <c r="A469" s="649" t="s">
        <v>595</v>
      </c>
      <c r="B469" s="650" t="s">
        <v>7122</v>
      </c>
      <c r="C469" s="650" t="s">
        <v>6235</v>
      </c>
      <c r="D469" s="650" t="s">
        <v>6452</v>
      </c>
      <c r="E469" s="650" t="s">
        <v>1633</v>
      </c>
      <c r="F469" s="653">
        <v>498</v>
      </c>
      <c r="G469" s="653">
        <v>40945.020000000004</v>
      </c>
      <c r="H469" s="653">
        <v>1</v>
      </c>
      <c r="I469" s="653">
        <v>82.218915662650616</v>
      </c>
      <c r="J469" s="653">
        <v>317</v>
      </c>
      <c r="K469" s="653">
        <v>20207.48</v>
      </c>
      <c r="L469" s="653">
        <v>0.49352717375641769</v>
      </c>
      <c r="M469" s="653">
        <v>63.745993690851734</v>
      </c>
      <c r="N469" s="653">
        <v>385</v>
      </c>
      <c r="O469" s="653">
        <v>23504.25</v>
      </c>
      <c r="P469" s="666">
        <v>0.57404416947408987</v>
      </c>
      <c r="Q469" s="654">
        <v>61.05</v>
      </c>
    </row>
    <row r="470" spans="1:17" ht="14.4" customHeight="1" x14ac:dyDescent="0.3">
      <c r="A470" s="649" t="s">
        <v>595</v>
      </c>
      <c r="B470" s="650" t="s">
        <v>7122</v>
      </c>
      <c r="C470" s="650" t="s">
        <v>6235</v>
      </c>
      <c r="D470" s="650" t="s">
        <v>6453</v>
      </c>
      <c r="E470" s="650" t="s">
        <v>2396</v>
      </c>
      <c r="F470" s="653"/>
      <c r="G470" s="653"/>
      <c r="H470" s="653"/>
      <c r="I470" s="653"/>
      <c r="J470" s="653">
        <v>9</v>
      </c>
      <c r="K470" s="653">
        <v>1295.55</v>
      </c>
      <c r="L470" s="653"/>
      <c r="M470" s="653">
        <v>143.94999999999999</v>
      </c>
      <c r="N470" s="653"/>
      <c r="O470" s="653"/>
      <c r="P470" s="666"/>
      <c r="Q470" s="654"/>
    </row>
    <row r="471" spans="1:17" ht="14.4" customHeight="1" x14ac:dyDescent="0.3">
      <c r="A471" s="649" t="s">
        <v>595</v>
      </c>
      <c r="B471" s="650" t="s">
        <v>7122</v>
      </c>
      <c r="C471" s="650" t="s">
        <v>6235</v>
      </c>
      <c r="D471" s="650" t="s">
        <v>6454</v>
      </c>
      <c r="E471" s="650" t="s">
        <v>6230</v>
      </c>
      <c r="F471" s="653">
        <v>15.97</v>
      </c>
      <c r="G471" s="653">
        <v>57693.07</v>
      </c>
      <c r="H471" s="653">
        <v>1</v>
      </c>
      <c r="I471" s="653">
        <v>3612.5904821540385</v>
      </c>
      <c r="J471" s="653"/>
      <c r="K471" s="653"/>
      <c r="L471" s="653"/>
      <c r="M471" s="653"/>
      <c r="N471" s="653"/>
      <c r="O471" s="653"/>
      <c r="P471" s="666"/>
      <c r="Q471" s="654"/>
    </row>
    <row r="472" spans="1:17" ht="14.4" customHeight="1" x14ac:dyDescent="0.3">
      <c r="A472" s="649" t="s">
        <v>595</v>
      </c>
      <c r="B472" s="650" t="s">
        <v>7122</v>
      </c>
      <c r="C472" s="650" t="s">
        <v>6235</v>
      </c>
      <c r="D472" s="650" t="s">
        <v>6455</v>
      </c>
      <c r="E472" s="650" t="s">
        <v>1561</v>
      </c>
      <c r="F472" s="653">
        <v>11.7</v>
      </c>
      <c r="G472" s="653">
        <v>13574.82</v>
      </c>
      <c r="H472" s="653">
        <v>1</v>
      </c>
      <c r="I472" s="653">
        <v>1160.2410256410258</v>
      </c>
      <c r="J472" s="653">
        <v>16.600000000000001</v>
      </c>
      <c r="K472" s="653">
        <v>13432.67</v>
      </c>
      <c r="L472" s="653">
        <v>0.98952840626984373</v>
      </c>
      <c r="M472" s="653">
        <v>809.19698795180716</v>
      </c>
      <c r="N472" s="653">
        <v>15.200000000000001</v>
      </c>
      <c r="O472" s="653">
        <v>11000.869999999999</v>
      </c>
      <c r="P472" s="666">
        <v>0.81038790937927718</v>
      </c>
      <c r="Q472" s="654">
        <v>723.74144736842095</v>
      </c>
    </row>
    <row r="473" spans="1:17" ht="14.4" customHeight="1" x14ac:dyDescent="0.3">
      <c r="A473" s="649" t="s">
        <v>595</v>
      </c>
      <c r="B473" s="650" t="s">
        <v>7122</v>
      </c>
      <c r="C473" s="650" t="s">
        <v>6235</v>
      </c>
      <c r="D473" s="650" t="s">
        <v>6456</v>
      </c>
      <c r="E473" s="650" t="s">
        <v>2742</v>
      </c>
      <c r="F473" s="653"/>
      <c r="G473" s="653"/>
      <c r="H473" s="653"/>
      <c r="I473" s="653"/>
      <c r="J473" s="653">
        <v>19</v>
      </c>
      <c r="K473" s="653">
        <v>23410.66</v>
      </c>
      <c r="L473" s="653"/>
      <c r="M473" s="653">
        <v>1232.1400000000001</v>
      </c>
      <c r="N473" s="653"/>
      <c r="O473" s="653"/>
      <c r="P473" s="666"/>
      <c r="Q473" s="654"/>
    </row>
    <row r="474" spans="1:17" ht="14.4" customHeight="1" x14ac:dyDescent="0.3">
      <c r="A474" s="649" t="s">
        <v>595</v>
      </c>
      <c r="B474" s="650" t="s">
        <v>7122</v>
      </c>
      <c r="C474" s="650" t="s">
        <v>6235</v>
      </c>
      <c r="D474" s="650" t="s">
        <v>6457</v>
      </c>
      <c r="E474" s="650" t="s">
        <v>1671</v>
      </c>
      <c r="F474" s="653">
        <v>10.4</v>
      </c>
      <c r="G474" s="653">
        <v>144428.44</v>
      </c>
      <c r="H474" s="653">
        <v>1</v>
      </c>
      <c r="I474" s="653">
        <v>13887.35</v>
      </c>
      <c r="J474" s="653"/>
      <c r="K474" s="653"/>
      <c r="L474" s="653"/>
      <c r="M474" s="653"/>
      <c r="N474" s="653">
        <v>0.9</v>
      </c>
      <c r="O474" s="653">
        <v>12238.92</v>
      </c>
      <c r="P474" s="666">
        <v>8.474037384880706E-2</v>
      </c>
      <c r="Q474" s="654">
        <v>13598.8</v>
      </c>
    </row>
    <row r="475" spans="1:17" ht="14.4" customHeight="1" x14ac:dyDescent="0.3">
      <c r="A475" s="649" t="s">
        <v>595</v>
      </c>
      <c r="B475" s="650" t="s">
        <v>7122</v>
      </c>
      <c r="C475" s="650" t="s">
        <v>6235</v>
      </c>
      <c r="D475" s="650" t="s">
        <v>6458</v>
      </c>
      <c r="E475" s="650" t="s">
        <v>1698</v>
      </c>
      <c r="F475" s="653"/>
      <c r="G475" s="653"/>
      <c r="H475" s="653"/>
      <c r="I475" s="653"/>
      <c r="J475" s="653"/>
      <c r="K475" s="653"/>
      <c r="L475" s="653"/>
      <c r="M475" s="653"/>
      <c r="N475" s="653">
        <v>28</v>
      </c>
      <c r="O475" s="653">
        <v>98067.48</v>
      </c>
      <c r="P475" s="666"/>
      <c r="Q475" s="654">
        <v>3502.41</v>
      </c>
    </row>
    <row r="476" spans="1:17" ht="14.4" customHeight="1" x14ac:dyDescent="0.3">
      <c r="A476" s="649" t="s">
        <v>595</v>
      </c>
      <c r="B476" s="650" t="s">
        <v>7122</v>
      </c>
      <c r="C476" s="650" t="s">
        <v>6235</v>
      </c>
      <c r="D476" s="650" t="s">
        <v>6463</v>
      </c>
      <c r="E476" s="650" t="s">
        <v>6464</v>
      </c>
      <c r="F476" s="653">
        <v>53</v>
      </c>
      <c r="G476" s="653">
        <v>3566.0699999999997</v>
      </c>
      <c r="H476" s="653">
        <v>1</v>
      </c>
      <c r="I476" s="653">
        <v>67.284339622641511</v>
      </c>
      <c r="J476" s="653">
        <v>26</v>
      </c>
      <c r="K476" s="653">
        <v>1508.26</v>
      </c>
      <c r="L476" s="653">
        <v>0.42294739026435269</v>
      </c>
      <c r="M476" s="653">
        <v>58.01</v>
      </c>
      <c r="N476" s="653">
        <v>90</v>
      </c>
      <c r="O476" s="653">
        <v>3632.3999999999996</v>
      </c>
      <c r="P476" s="666">
        <v>1.0186003079019761</v>
      </c>
      <c r="Q476" s="654">
        <v>40.36</v>
      </c>
    </row>
    <row r="477" spans="1:17" ht="14.4" customHeight="1" x14ac:dyDescent="0.3">
      <c r="A477" s="649" t="s">
        <v>595</v>
      </c>
      <c r="B477" s="650" t="s">
        <v>7122</v>
      </c>
      <c r="C477" s="650" t="s">
        <v>6235</v>
      </c>
      <c r="D477" s="650" t="s">
        <v>6466</v>
      </c>
      <c r="E477" s="650" t="s">
        <v>6230</v>
      </c>
      <c r="F477" s="653">
        <v>9</v>
      </c>
      <c r="G477" s="653">
        <v>2447.0100000000002</v>
      </c>
      <c r="H477" s="653">
        <v>1</v>
      </c>
      <c r="I477" s="653">
        <v>271.89000000000004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x14ac:dyDescent="0.3">
      <c r="A478" s="649" t="s">
        <v>595</v>
      </c>
      <c r="B478" s="650" t="s">
        <v>7122</v>
      </c>
      <c r="C478" s="650" t="s">
        <v>6235</v>
      </c>
      <c r="D478" s="650" t="s">
        <v>6467</v>
      </c>
      <c r="E478" s="650" t="s">
        <v>1653</v>
      </c>
      <c r="F478" s="653">
        <v>27.8</v>
      </c>
      <c r="G478" s="653">
        <v>10783.4</v>
      </c>
      <c r="H478" s="653">
        <v>1</v>
      </c>
      <c r="I478" s="653">
        <v>387.89208633093523</v>
      </c>
      <c r="J478" s="653">
        <v>29.700000000000003</v>
      </c>
      <c r="K478" s="653">
        <v>12004.04</v>
      </c>
      <c r="L478" s="653">
        <v>1.1131962089878888</v>
      </c>
      <c r="M478" s="653">
        <v>404.17643097643099</v>
      </c>
      <c r="N478" s="653">
        <v>25.200000000000003</v>
      </c>
      <c r="O478" s="653">
        <v>10185.84</v>
      </c>
      <c r="P478" s="666">
        <v>0.94458519576385935</v>
      </c>
      <c r="Q478" s="654">
        <v>404.19999999999993</v>
      </c>
    </row>
    <row r="479" spans="1:17" ht="14.4" customHeight="1" x14ac:dyDescent="0.3">
      <c r="A479" s="649" t="s">
        <v>595</v>
      </c>
      <c r="B479" s="650" t="s">
        <v>7122</v>
      </c>
      <c r="C479" s="650" t="s">
        <v>6235</v>
      </c>
      <c r="D479" s="650" t="s">
        <v>6468</v>
      </c>
      <c r="E479" s="650" t="s">
        <v>6469</v>
      </c>
      <c r="F479" s="653">
        <v>12</v>
      </c>
      <c r="G479" s="653">
        <v>690.12</v>
      </c>
      <c r="H479" s="653">
        <v>1</v>
      </c>
      <c r="I479" s="653">
        <v>57.51</v>
      </c>
      <c r="J479" s="653">
        <v>36</v>
      </c>
      <c r="K479" s="653">
        <v>2088.36</v>
      </c>
      <c r="L479" s="653">
        <v>3.0260824204486179</v>
      </c>
      <c r="M479" s="653">
        <v>58.010000000000005</v>
      </c>
      <c r="N479" s="653">
        <v>16</v>
      </c>
      <c r="O479" s="653">
        <v>645.76</v>
      </c>
      <c r="P479" s="666">
        <v>0.93572132382774009</v>
      </c>
      <c r="Q479" s="654">
        <v>40.36</v>
      </c>
    </row>
    <row r="480" spans="1:17" ht="14.4" customHeight="1" x14ac:dyDescent="0.3">
      <c r="A480" s="649" t="s">
        <v>595</v>
      </c>
      <c r="B480" s="650" t="s">
        <v>7122</v>
      </c>
      <c r="C480" s="650" t="s">
        <v>6235</v>
      </c>
      <c r="D480" s="650" t="s">
        <v>7123</v>
      </c>
      <c r="E480" s="650" t="s">
        <v>7124</v>
      </c>
      <c r="F480" s="653"/>
      <c r="G480" s="653"/>
      <c r="H480" s="653"/>
      <c r="I480" s="653"/>
      <c r="J480" s="653"/>
      <c r="K480" s="653"/>
      <c r="L480" s="653"/>
      <c r="M480" s="653"/>
      <c r="N480" s="653">
        <v>4</v>
      </c>
      <c r="O480" s="653">
        <v>190</v>
      </c>
      <c r="P480" s="666"/>
      <c r="Q480" s="654">
        <v>47.5</v>
      </c>
    </row>
    <row r="481" spans="1:17" ht="14.4" customHeight="1" x14ac:dyDescent="0.3">
      <c r="A481" s="649" t="s">
        <v>595</v>
      </c>
      <c r="B481" s="650" t="s">
        <v>7122</v>
      </c>
      <c r="C481" s="650" t="s">
        <v>6235</v>
      </c>
      <c r="D481" s="650" t="s">
        <v>6470</v>
      </c>
      <c r="E481" s="650" t="s">
        <v>3226</v>
      </c>
      <c r="F481" s="653">
        <v>148</v>
      </c>
      <c r="G481" s="653">
        <v>11923.720000000001</v>
      </c>
      <c r="H481" s="653">
        <v>1</v>
      </c>
      <c r="I481" s="653">
        <v>80.565675675675678</v>
      </c>
      <c r="J481" s="653">
        <v>124</v>
      </c>
      <c r="K481" s="653">
        <v>5890</v>
      </c>
      <c r="L481" s="653">
        <v>0.49397335730795416</v>
      </c>
      <c r="M481" s="653">
        <v>47.5</v>
      </c>
      <c r="N481" s="653">
        <v>103</v>
      </c>
      <c r="O481" s="653">
        <v>4892.5</v>
      </c>
      <c r="P481" s="666">
        <v>0.41031657905418772</v>
      </c>
      <c r="Q481" s="654">
        <v>47.5</v>
      </c>
    </row>
    <row r="482" spans="1:17" ht="14.4" customHeight="1" x14ac:dyDescent="0.3">
      <c r="A482" s="649" t="s">
        <v>595</v>
      </c>
      <c r="B482" s="650" t="s">
        <v>7122</v>
      </c>
      <c r="C482" s="650" t="s">
        <v>6235</v>
      </c>
      <c r="D482" s="650" t="s">
        <v>6471</v>
      </c>
      <c r="E482" s="650" t="s">
        <v>1664</v>
      </c>
      <c r="F482" s="653">
        <v>4</v>
      </c>
      <c r="G482" s="653">
        <v>460</v>
      </c>
      <c r="H482" s="653">
        <v>1</v>
      </c>
      <c r="I482" s="653">
        <v>115</v>
      </c>
      <c r="J482" s="653">
        <v>33</v>
      </c>
      <c r="K482" s="653">
        <v>3828</v>
      </c>
      <c r="L482" s="653">
        <v>8.3217391304347821</v>
      </c>
      <c r="M482" s="653">
        <v>116</v>
      </c>
      <c r="N482" s="653">
        <v>18</v>
      </c>
      <c r="O482" s="653">
        <v>1453.14</v>
      </c>
      <c r="P482" s="666">
        <v>3.1590000000000003</v>
      </c>
      <c r="Q482" s="654">
        <v>80.73</v>
      </c>
    </row>
    <row r="483" spans="1:17" ht="14.4" customHeight="1" x14ac:dyDescent="0.3">
      <c r="A483" s="649" t="s">
        <v>595</v>
      </c>
      <c r="B483" s="650" t="s">
        <v>7122</v>
      </c>
      <c r="C483" s="650" t="s">
        <v>6235</v>
      </c>
      <c r="D483" s="650" t="s">
        <v>6472</v>
      </c>
      <c r="E483" s="650" t="s">
        <v>6473</v>
      </c>
      <c r="F483" s="653"/>
      <c r="G483" s="653"/>
      <c r="H483" s="653"/>
      <c r="I483" s="653"/>
      <c r="J483" s="653"/>
      <c r="K483" s="653"/>
      <c r="L483" s="653"/>
      <c r="M483" s="653"/>
      <c r="N483" s="653">
        <v>0.2</v>
      </c>
      <c r="O483" s="653">
        <v>56.49</v>
      </c>
      <c r="P483" s="666"/>
      <c r="Q483" s="654">
        <v>282.45</v>
      </c>
    </row>
    <row r="484" spans="1:17" ht="14.4" customHeight="1" x14ac:dyDescent="0.3">
      <c r="A484" s="649" t="s">
        <v>595</v>
      </c>
      <c r="B484" s="650" t="s">
        <v>7122</v>
      </c>
      <c r="C484" s="650" t="s">
        <v>6235</v>
      </c>
      <c r="D484" s="650" t="s">
        <v>6474</v>
      </c>
      <c r="E484" s="650" t="s">
        <v>3205</v>
      </c>
      <c r="F484" s="653">
        <v>190.6</v>
      </c>
      <c r="G484" s="653">
        <v>116873.75999999998</v>
      </c>
      <c r="H484" s="653">
        <v>1</v>
      </c>
      <c r="I484" s="653">
        <v>613.18866736621192</v>
      </c>
      <c r="J484" s="653">
        <v>131</v>
      </c>
      <c r="K484" s="653">
        <v>49744.609999999993</v>
      </c>
      <c r="L484" s="653">
        <v>0.42562684729232636</v>
      </c>
      <c r="M484" s="653">
        <v>379.7298473282442</v>
      </c>
      <c r="N484" s="653">
        <v>148.6</v>
      </c>
      <c r="O484" s="653">
        <v>56430.85</v>
      </c>
      <c r="P484" s="666">
        <v>0.48283592484745941</v>
      </c>
      <c r="Q484" s="654">
        <v>379.75</v>
      </c>
    </row>
    <row r="485" spans="1:17" ht="14.4" customHeight="1" x14ac:dyDescent="0.3">
      <c r="A485" s="649" t="s">
        <v>595</v>
      </c>
      <c r="B485" s="650" t="s">
        <v>7122</v>
      </c>
      <c r="C485" s="650" t="s">
        <v>6235</v>
      </c>
      <c r="D485" s="650" t="s">
        <v>6477</v>
      </c>
      <c r="E485" s="650" t="s">
        <v>5152</v>
      </c>
      <c r="F485" s="653">
        <v>5</v>
      </c>
      <c r="G485" s="653">
        <v>313.55</v>
      </c>
      <c r="H485" s="653">
        <v>1</v>
      </c>
      <c r="I485" s="653">
        <v>62.71</v>
      </c>
      <c r="J485" s="653">
        <v>34</v>
      </c>
      <c r="K485" s="653">
        <v>2542.1799999999998</v>
      </c>
      <c r="L485" s="653">
        <v>8.1077340137139196</v>
      </c>
      <c r="M485" s="653">
        <v>74.77</v>
      </c>
      <c r="N485" s="653">
        <v>12</v>
      </c>
      <c r="O485" s="653">
        <v>824.88</v>
      </c>
      <c r="P485" s="666">
        <v>2.6307765906553979</v>
      </c>
      <c r="Q485" s="654">
        <v>68.739999999999995</v>
      </c>
    </row>
    <row r="486" spans="1:17" ht="14.4" customHeight="1" x14ac:dyDescent="0.3">
      <c r="A486" s="649" t="s">
        <v>595</v>
      </c>
      <c r="B486" s="650" t="s">
        <v>7122</v>
      </c>
      <c r="C486" s="650" t="s">
        <v>6235</v>
      </c>
      <c r="D486" s="650" t="s">
        <v>6478</v>
      </c>
      <c r="E486" s="650" t="s">
        <v>6479</v>
      </c>
      <c r="F486" s="653">
        <v>17</v>
      </c>
      <c r="G486" s="653">
        <v>1421.37</v>
      </c>
      <c r="H486" s="653">
        <v>1</v>
      </c>
      <c r="I486" s="653">
        <v>83.61</v>
      </c>
      <c r="J486" s="653">
        <v>17</v>
      </c>
      <c r="K486" s="653">
        <v>1421.37</v>
      </c>
      <c r="L486" s="653">
        <v>1</v>
      </c>
      <c r="M486" s="653">
        <v>83.61</v>
      </c>
      <c r="N486" s="653">
        <v>7</v>
      </c>
      <c r="O486" s="653">
        <v>962.22</v>
      </c>
      <c r="P486" s="666">
        <v>0.67696658857299652</v>
      </c>
      <c r="Q486" s="654">
        <v>137.46</v>
      </c>
    </row>
    <row r="487" spans="1:17" ht="14.4" customHeight="1" x14ac:dyDescent="0.3">
      <c r="A487" s="649" t="s">
        <v>595</v>
      </c>
      <c r="B487" s="650" t="s">
        <v>7122</v>
      </c>
      <c r="C487" s="650" t="s">
        <v>6235</v>
      </c>
      <c r="D487" s="650" t="s">
        <v>6480</v>
      </c>
      <c r="E487" s="650" t="s">
        <v>3210</v>
      </c>
      <c r="F487" s="653">
        <v>11</v>
      </c>
      <c r="G487" s="653">
        <v>450.45</v>
      </c>
      <c r="H487" s="653">
        <v>1</v>
      </c>
      <c r="I487" s="653">
        <v>40.949999999999996</v>
      </c>
      <c r="J487" s="653">
        <v>24</v>
      </c>
      <c r="K487" s="653">
        <v>982.8</v>
      </c>
      <c r="L487" s="653">
        <v>2.1818181818181817</v>
      </c>
      <c r="M487" s="653">
        <v>40.949999999999996</v>
      </c>
      <c r="N487" s="653"/>
      <c r="O487" s="653"/>
      <c r="P487" s="666"/>
      <c r="Q487" s="654"/>
    </row>
    <row r="488" spans="1:17" ht="14.4" customHeight="1" x14ac:dyDescent="0.3">
      <c r="A488" s="649" t="s">
        <v>595</v>
      </c>
      <c r="B488" s="650" t="s">
        <v>7122</v>
      </c>
      <c r="C488" s="650" t="s">
        <v>6235</v>
      </c>
      <c r="D488" s="650" t="s">
        <v>6481</v>
      </c>
      <c r="E488" s="650" t="s">
        <v>6482</v>
      </c>
      <c r="F488" s="653">
        <v>47</v>
      </c>
      <c r="G488" s="653">
        <v>2652.21</v>
      </c>
      <c r="H488" s="653">
        <v>1</v>
      </c>
      <c r="I488" s="653">
        <v>56.43</v>
      </c>
      <c r="J488" s="653"/>
      <c r="K488" s="653"/>
      <c r="L488" s="653"/>
      <c r="M488" s="653"/>
      <c r="N488" s="653"/>
      <c r="O488" s="653"/>
      <c r="P488" s="666"/>
      <c r="Q488" s="654"/>
    </row>
    <row r="489" spans="1:17" ht="14.4" customHeight="1" x14ac:dyDescent="0.3">
      <c r="A489" s="649" t="s">
        <v>595</v>
      </c>
      <c r="B489" s="650" t="s">
        <v>7122</v>
      </c>
      <c r="C489" s="650" t="s">
        <v>6235</v>
      </c>
      <c r="D489" s="650" t="s">
        <v>6483</v>
      </c>
      <c r="E489" s="650" t="s">
        <v>2351</v>
      </c>
      <c r="F489" s="653"/>
      <c r="G489" s="653"/>
      <c r="H489" s="653"/>
      <c r="I489" s="653"/>
      <c r="J489" s="653"/>
      <c r="K489" s="653"/>
      <c r="L489" s="653"/>
      <c r="M489" s="653"/>
      <c r="N489" s="653">
        <v>17</v>
      </c>
      <c r="O489" s="653">
        <v>1168.58</v>
      </c>
      <c r="P489" s="666"/>
      <c r="Q489" s="654">
        <v>68.739999999999995</v>
      </c>
    </row>
    <row r="490" spans="1:17" ht="14.4" customHeight="1" x14ac:dyDescent="0.3">
      <c r="A490" s="649" t="s">
        <v>595</v>
      </c>
      <c r="B490" s="650" t="s">
        <v>7122</v>
      </c>
      <c r="C490" s="650" t="s">
        <v>6235</v>
      </c>
      <c r="D490" s="650" t="s">
        <v>6484</v>
      </c>
      <c r="E490" s="650" t="s">
        <v>6485</v>
      </c>
      <c r="F490" s="653">
        <v>10.9</v>
      </c>
      <c r="G490" s="653">
        <v>63326.32</v>
      </c>
      <c r="H490" s="653">
        <v>1</v>
      </c>
      <c r="I490" s="653">
        <v>5809.7541284403669</v>
      </c>
      <c r="J490" s="653">
        <v>8.4</v>
      </c>
      <c r="K490" s="653">
        <v>32977.56</v>
      </c>
      <c r="L490" s="653">
        <v>0.52075598266250112</v>
      </c>
      <c r="M490" s="653">
        <v>3925.8999999999996</v>
      </c>
      <c r="N490" s="653">
        <v>14.700000000000003</v>
      </c>
      <c r="O490" s="653">
        <v>57710.8</v>
      </c>
      <c r="P490" s="666">
        <v>0.91132407504494184</v>
      </c>
      <c r="Q490" s="654">
        <v>3925.9047619047615</v>
      </c>
    </row>
    <row r="491" spans="1:17" ht="14.4" customHeight="1" x14ac:dyDescent="0.3">
      <c r="A491" s="649" t="s">
        <v>595</v>
      </c>
      <c r="B491" s="650" t="s">
        <v>7122</v>
      </c>
      <c r="C491" s="650" t="s">
        <v>6235</v>
      </c>
      <c r="D491" s="650" t="s">
        <v>6486</v>
      </c>
      <c r="E491" s="650" t="s">
        <v>6487</v>
      </c>
      <c r="F491" s="653"/>
      <c r="G491" s="653"/>
      <c r="H491" s="653"/>
      <c r="I491" s="653"/>
      <c r="J491" s="653"/>
      <c r="K491" s="653"/>
      <c r="L491" s="653"/>
      <c r="M491" s="653"/>
      <c r="N491" s="653">
        <v>1</v>
      </c>
      <c r="O491" s="653">
        <v>4445.99</v>
      </c>
      <c r="P491" s="666"/>
      <c r="Q491" s="654">
        <v>4445.99</v>
      </c>
    </row>
    <row r="492" spans="1:17" ht="14.4" customHeight="1" x14ac:dyDescent="0.3">
      <c r="A492" s="649" t="s">
        <v>595</v>
      </c>
      <c r="B492" s="650" t="s">
        <v>7122</v>
      </c>
      <c r="C492" s="650" t="s">
        <v>6235</v>
      </c>
      <c r="D492" s="650" t="s">
        <v>7125</v>
      </c>
      <c r="E492" s="650" t="s">
        <v>7126</v>
      </c>
      <c r="F492" s="653"/>
      <c r="G492" s="653"/>
      <c r="H492" s="653"/>
      <c r="I492" s="653"/>
      <c r="J492" s="653"/>
      <c r="K492" s="653"/>
      <c r="L492" s="653"/>
      <c r="M492" s="653"/>
      <c r="N492" s="653">
        <v>1</v>
      </c>
      <c r="O492" s="653">
        <v>8855</v>
      </c>
      <c r="P492" s="666"/>
      <c r="Q492" s="654">
        <v>8855</v>
      </c>
    </row>
    <row r="493" spans="1:17" ht="14.4" customHeight="1" x14ac:dyDescent="0.3">
      <c r="A493" s="649" t="s">
        <v>595</v>
      </c>
      <c r="B493" s="650" t="s">
        <v>7122</v>
      </c>
      <c r="C493" s="650" t="s">
        <v>6235</v>
      </c>
      <c r="D493" s="650" t="s">
        <v>6488</v>
      </c>
      <c r="E493" s="650" t="s">
        <v>3342</v>
      </c>
      <c r="F493" s="653">
        <v>13</v>
      </c>
      <c r="G493" s="653">
        <v>3776.89</v>
      </c>
      <c r="H493" s="653">
        <v>1</v>
      </c>
      <c r="I493" s="653">
        <v>290.52999999999997</v>
      </c>
      <c r="J493" s="653"/>
      <c r="K493" s="653"/>
      <c r="L493" s="653"/>
      <c r="M493" s="653"/>
      <c r="N493" s="653"/>
      <c r="O493" s="653"/>
      <c r="P493" s="666"/>
      <c r="Q493" s="654"/>
    </row>
    <row r="494" spans="1:17" ht="14.4" customHeight="1" x14ac:dyDescent="0.3">
      <c r="A494" s="649" t="s">
        <v>595</v>
      </c>
      <c r="B494" s="650" t="s">
        <v>7122</v>
      </c>
      <c r="C494" s="650" t="s">
        <v>6235</v>
      </c>
      <c r="D494" s="650" t="s">
        <v>6489</v>
      </c>
      <c r="E494" s="650" t="s">
        <v>3224</v>
      </c>
      <c r="F494" s="653">
        <v>33</v>
      </c>
      <c r="G494" s="653">
        <v>16068.3</v>
      </c>
      <c r="H494" s="653">
        <v>1</v>
      </c>
      <c r="I494" s="653">
        <v>486.91818181818178</v>
      </c>
      <c r="J494" s="653">
        <v>43</v>
      </c>
      <c r="K494" s="653">
        <v>9853.880000000001</v>
      </c>
      <c r="L494" s="653">
        <v>0.61324969038417265</v>
      </c>
      <c r="M494" s="653">
        <v>229.16000000000003</v>
      </c>
      <c r="N494" s="653">
        <v>14</v>
      </c>
      <c r="O494" s="653">
        <v>3208.24</v>
      </c>
      <c r="P494" s="666">
        <v>0.19966268989252128</v>
      </c>
      <c r="Q494" s="654">
        <v>229.16</v>
      </c>
    </row>
    <row r="495" spans="1:17" ht="14.4" customHeight="1" x14ac:dyDescent="0.3">
      <c r="A495" s="649" t="s">
        <v>595</v>
      </c>
      <c r="B495" s="650" t="s">
        <v>7122</v>
      </c>
      <c r="C495" s="650" t="s">
        <v>6235</v>
      </c>
      <c r="D495" s="650" t="s">
        <v>6490</v>
      </c>
      <c r="E495" s="650" t="s">
        <v>6491</v>
      </c>
      <c r="F495" s="653">
        <v>12.1</v>
      </c>
      <c r="G495" s="653">
        <v>5880.3</v>
      </c>
      <c r="H495" s="653">
        <v>1</v>
      </c>
      <c r="I495" s="653">
        <v>485.97520661157029</v>
      </c>
      <c r="J495" s="653">
        <v>5.3</v>
      </c>
      <c r="K495" s="653">
        <v>1149.1499999999999</v>
      </c>
      <c r="L495" s="653">
        <v>0.1954237028723024</v>
      </c>
      <c r="M495" s="653">
        <v>216.82075471698113</v>
      </c>
      <c r="N495" s="653">
        <v>8.9</v>
      </c>
      <c r="O495" s="653">
        <v>1931.2999999999997</v>
      </c>
      <c r="P495" s="666">
        <v>0.32843562403278737</v>
      </c>
      <c r="Q495" s="654">
        <v>216.99999999999997</v>
      </c>
    </row>
    <row r="496" spans="1:17" ht="14.4" customHeight="1" x14ac:dyDescent="0.3">
      <c r="A496" s="649" t="s">
        <v>595</v>
      </c>
      <c r="B496" s="650" t="s">
        <v>7122</v>
      </c>
      <c r="C496" s="650" t="s">
        <v>6235</v>
      </c>
      <c r="D496" s="650" t="s">
        <v>6494</v>
      </c>
      <c r="E496" s="650" t="s">
        <v>2354</v>
      </c>
      <c r="F496" s="653">
        <v>38.799999999999997</v>
      </c>
      <c r="G496" s="653">
        <v>3555.63</v>
      </c>
      <c r="H496" s="653">
        <v>1</v>
      </c>
      <c r="I496" s="653">
        <v>91.639948453608255</v>
      </c>
      <c r="J496" s="653">
        <v>28</v>
      </c>
      <c r="K496" s="653">
        <v>2712.71</v>
      </c>
      <c r="L496" s="653">
        <v>0.76293371357537199</v>
      </c>
      <c r="M496" s="653">
        <v>96.882500000000007</v>
      </c>
      <c r="N496" s="653">
        <v>55.899999999999991</v>
      </c>
      <c r="O496" s="653">
        <v>5420.42</v>
      </c>
      <c r="P496" s="666">
        <v>1.5244612065934868</v>
      </c>
      <c r="Q496" s="654">
        <v>96.966368515205744</v>
      </c>
    </row>
    <row r="497" spans="1:17" ht="14.4" customHeight="1" x14ac:dyDescent="0.3">
      <c r="A497" s="649" t="s">
        <v>595</v>
      </c>
      <c r="B497" s="650" t="s">
        <v>7122</v>
      </c>
      <c r="C497" s="650" t="s">
        <v>6235</v>
      </c>
      <c r="D497" s="650" t="s">
        <v>6495</v>
      </c>
      <c r="E497" s="650" t="s">
        <v>6496</v>
      </c>
      <c r="F497" s="653">
        <v>67</v>
      </c>
      <c r="G497" s="653">
        <v>4152.66</v>
      </c>
      <c r="H497" s="653">
        <v>1</v>
      </c>
      <c r="I497" s="653">
        <v>61.98</v>
      </c>
      <c r="J497" s="653">
        <v>101</v>
      </c>
      <c r="K497" s="653">
        <v>6401.38</v>
      </c>
      <c r="L497" s="653">
        <v>1.5415131506070809</v>
      </c>
      <c r="M497" s="653">
        <v>63.38</v>
      </c>
      <c r="N497" s="653">
        <v>117</v>
      </c>
      <c r="O497" s="653">
        <v>7488</v>
      </c>
      <c r="P497" s="666">
        <v>1.8031815751831357</v>
      </c>
      <c r="Q497" s="654">
        <v>64</v>
      </c>
    </row>
    <row r="498" spans="1:17" ht="14.4" customHeight="1" x14ac:dyDescent="0.3">
      <c r="A498" s="649" t="s">
        <v>595</v>
      </c>
      <c r="B498" s="650" t="s">
        <v>7122</v>
      </c>
      <c r="C498" s="650" t="s">
        <v>6235</v>
      </c>
      <c r="D498" s="650" t="s">
        <v>6497</v>
      </c>
      <c r="E498" s="650" t="s">
        <v>6230</v>
      </c>
      <c r="F498" s="653">
        <v>18</v>
      </c>
      <c r="G498" s="653">
        <v>5441.94</v>
      </c>
      <c r="H498" s="653">
        <v>1</v>
      </c>
      <c r="I498" s="653">
        <v>302.33</v>
      </c>
      <c r="J498" s="653"/>
      <c r="K498" s="653"/>
      <c r="L498" s="653"/>
      <c r="M498" s="653"/>
      <c r="N498" s="653"/>
      <c r="O498" s="653"/>
      <c r="P498" s="666"/>
      <c r="Q498" s="654"/>
    </row>
    <row r="499" spans="1:17" ht="14.4" customHeight="1" x14ac:dyDescent="0.3">
      <c r="A499" s="649" t="s">
        <v>595</v>
      </c>
      <c r="B499" s="650" t="s">
        <v>7122</v>
      </c>
      <c r="C499" s="650" t="s">
        <v>6235</v>
      </c>
      <c r="D499" s="650" t="s">
        <v>6498</v>
      </c>
      <c r="E499" s="650" t="s">
        <v>6499</v>
      </c>
      <c r="F499" s="653">
        <v>19</v>
      </c>
      <c r="G499" s="653">
        <v>20960.919999999998</v>
      </c>
      <c r="H499" s="653">
        <v>1</v>
      </c>
      <c r="I499" s="653">
        <v>1103.2063157894736</v>
      </c>
      <c r="J499" s="653">
        <v>25</v>
      </c>
      <c r="K499" s="653">
        <v>32423.239999999998</v>
      </c>
      <c r="L499" s="653">
        <v>1.5468424095888922</v>
      </c>
      <c r="M499" s="653">
        <v>1296.9295999999999</v>
      </c>
      <c r="N499" s="653">
        <v>50.1</v>
      </c>
      <c r="O499" s="653">
        <v>64795.98</v>
      </c>
      <c r="P499" s="666">
        <v>3.0912755737820672</v>
      </c>
      <c r="Q499" s="654">
        <v>1293.3329341317365</v>
      </c>
    </row>
    <row r="500" spans="1:17" ht="14.4" customHeight="1" x14ac:dyDescent="0.3">
      <c r="A500" s="649" t="s">
        <v>595</v>
      </c>
      <c r="B500" s="650" t="s">
        <v>7122</v>
      </c>
      <c r="C500" s="650" t="s">
        <v>6235</v>
      </c>
      <c r="D500" s="650" t="s">
        <v>6500</v>
      </c>
      <c r="E500" s="650" t="s">
        <v>6501</v>
      </c>
      <c r="F500" s="653">
        <v>6.53</v>
      </c>
      <c r="G500" s="653">
        <v>63680.08</v>
      </c>
      <c r="H500" s="653">
        <v>1</v>
      </c>
      <c r="I500" s="653">
        <v>9751.9264931087291</v>
      </c>
      <c r="J500" s="653"/>
      <c r="K500" s="653"/>
      <c r="L500" s="653"/>
      <c r="M500" s="653"/>
      <c r="N500" s="653"/>
      <c r="O500" s="653"/>
      <c r="P500" s="666"/>
      <c r="Q500" s="654"/>
    </row>
    <row r="501" spans="1:17" ht="14.4" customHeight="1" x14ac:dyDescent="0.3">
      <c r="A501" s="649" t="s">
        <v>595</v>
      </c>
      <c r="B501" s="650" t="s">
        <v>7122</v>
      </c>
      <c r="C501" s="650" t="s">
        <v>6235</v>
      </c>
      <c r="D501" s="650" t="s">
        <v>6507</v>
      </c>
      <c r="E501" s="650" t="s">
        <v>1595</v>
      </c>
      <c r="F501" s="653"/>
      <c r="G501" s="653"/>
      <c r="H501" s="653"/>
      <c r="I501" s="653"/>
      <c r="J501" s="653"/>
      <c r="K501" s="653"/>
      <c r="L501" s="653"/>
      <c r="M501" s="653"/>
      <c r="N501" s="653">
        <v>0.5</v>
      </c>
      <c r="O501" s="653">
        <v>403.4</v>
      </c>
      <c r="P501" s="666"/>
      <c r="Q501" s="654">
        <v>806.8</v>
      </c>
    </row>
    <row r="502" spans="1:17" ht="14.4" customHeight="1" x14ac:dyDescent="0.3">
      <c r="A502" s="649" t="s">
        <v>595</v>
      </c>
      <c r="B502" s="650" t="s">
        <v>7122</v>
      </c>
      <c r="C502" s="650" t="s">
        <v>6235</v>
      </c>
      <c r="D502" s="650" t="s">
        <v>6508</v>
      </c>
      <c r="E502" s="650" t="s">
        <v>1649</v>
      </c>
      <c r="F502" s="653"/>
      <c r="G502" s="653"/>
      <c r="H502" s="653"/>
      <c r="I502" s="653"/>
      <c r="J502" s="653">
        <v>12</v>
      </c>
      <c r="K502" s="653">
        <v>3291.24</v>
      </c>
      <c r="L502" s="653"/>
      <c r="M502" s="653">
        <v>274.27</v>
      </c>
      <c r="N502" s="653">
        <v>19</v>
      </c>
      <c r="O502" s="653">
        <v>1837.1100000000001</v>
      </c>
      <c r="P502" s="666"/>
      <c r="Q502" s="654">
        <v>96.690000000000012</v>
      </c>
    </row>
    <row r="503" spans="1:17" ht="14.4" customHeight="1" x14ac:dyDescent="0.3">
      <c r="A503" s="649" t="s">
        <v>595</v>
      </c>
      <c r="B503" s="650" t="s">
        <v>7122</v>
      </c>
      <c r="C503" s="650" t="s">
        <v>6235</v>
      </c>
      <c r="D503" s="650" t="s">
        <v>6515</v>
      </c>
      <c r="E503" s="650" t="s">
        <v>6516</v>
      </c>
      <c r="F503" s="653"/>
      <c r="G503" s="653"/>
      <c r="H503" s="653"/>
      <c r="I503" s="653"/>
      <c r="J503" s="653">
        <v>18.18</v>
      </c>
      <c r="K503" s="653">
        <v>66066.600000000006</v>
      </c>
      <c r="L503" s="653"/>
      <c r="M503" s="653">
        <v>3634.0264026402642</v>
      </c>
      <c r="N503" s="653">
        <v>19.18</v>
      </c>
      <c r="O503" s="653">
        <v>69727.260000000009</v>
      </c>
      <c r="P503" s="666"/>
      <c r="Q503" s="654">
        <v>3635.4150156412934</v>
      </c>
    </row>
    <row r="504" spans="1:17" ht="14.4" customHeight="1" x14ac:dyDescent="0.3">
      <c r="A504" s="649" t="s">
        <v>595</v>
      </c>
      <c r="B504" s="650" t="s">
        <v>7122</v>
      </c>
      <c r="C504" s="650" t="s">
        <v>6235</v>
      </c>
      <c r="D504" s="650" t="s">
        <v>6517</v>
      </c>
      <c r="E504" s="650" t="s">
        <v>2757</v>
      </c>
      <c r="F504" s="653"/>
      <c r="G504" s="653"/>
      <c r="H504" s="653"/>
      <c r="I504" s="653"/>
      <c r="J504" s="653"/>
      <c r="K504" s="653"/>
      <c r="L504" s="653"/>
      <c r="M504" s="653"/>
      <c r="N504" s="653">
        <v>3</v>
      </c>
      <c r="O504" s="653">
        <v>32397.03</v>
      </c>
      <c r="P504" s="666"/>
      <c r="Q504" s="654">
        <v>10799.01</v>
      </c>
    </row>
    <row r="505" spans="1:17" ht="14.4" customHeight="1" x14ac:dyDescent="0.3">
      <c r="A505" s="649" t="s">
        <v>595</v>
      </c>
      <c r="B505" s="650" t="s">
        <v>7122</v>
      </c>
      <c r="C505" s="650" t="s">
        <v>6235</v>
      </c>
      <c r="D505" s="650" t="s">
        <v>7127</v>
      </c>
      <c r="E505" s="650" t="s">
        <v>7128</v>
      </c>
      <c r="F505" s="653"/>
      <c r="G505" s="653"/>
      <c r="H505" s="653"/>
      <c r="I505" s="653"/>
      <c r="J505" s="653"/>
      <c r="K505" s="653"/>
      <c r="L505" s="653"/>
      <c r="M505" s="653"/>
      <c r="N505" s="653">
        <v>0.6</v>
      </c>
      <c r="O505" s="653">
        <v>687.44</v>
      </c>
      <c r="P505" s="666"/>
      <c r="Q505" s="654">
        <v>1145.7333333333336</v>
      </c>
    </row>
    <row r="506" spans="1:17" ht="14.4" customHeight="1" x14ac:dyDescent="0.3">
      <c r="A506" s="649" t="s">
        <v>595</v>
      </c>
      <c r="B506" s="650" t="s">
        <v>7122</v>
      </c>
      <c r="C506" s="650" t="s">
        <v>6520</v>
      </c>
      <c r="D506" s="650" t="s">
        <v>6521</v>
      </c>
      <c r="E506" s="650" t="s">
        <v>6230</v>
      </c>
      <c r="F506" s="653">
        <v>1</v>
      </c>
      <c r="G506" s="653">
        <v>1172.68</v>
      </c>
      <c r="H506" s="653">
        <v>1</v>
      </c>
      <c r="I506" s="653">
        <v>1172.68</v>
      </c>
      <c r="J506" s="653"/>
      <c r="K506" s="653"/>
      <c r="L506" s="653"/>
      <c r="M506" s="653"/>
      <c r="N506" s="653"/>
      <c r="O506" s="653"/>
      <c r="P506" s="666"/>
      <c r="Q506" s="654"/>
    </row>
    <row r="507" spans="1:17" ht="14.4" customHeight="1" x14ac:dyDescent="0.3">
      <c r="A507" s="649" t="s">
        <v>595</v>
      </c>
      <c r="B507" s="650" t="s">
        <v>7122</v>
      </c>
      <c r="C507" s="650" t="s">
        <v>6520</v>
      </c>
      <c r="D507" s="650" t="s">
        <v>6522</v>
      </c>
      <c r="E507" s="650" t="s">
        <v>6230</v>
      </c>
      <c r="F507" s="653">
        <v>198</v>
      </c>
      <c r="G507" s="653">
        <v>347332</v>
      </c>
      <c r="H507" s="653">
        <v>1</v>
      </c>
      <c r="I507" s="653">
        <v>1754.2020202020201</v>
      </c>
      <c r="J507" s="653">
        <v>144</v>
      </c>
      <c r="K507" s="653">
        <v>234163.16</v>
      </c>
      <c r="L507" s="653">
        <v>0.67417675307774694</v>
      </c>
      <c r="M507" s="653">
        <v>1626.1330555555555</v>
      </c>
      <c r="N507" s="653">
        <v>173</v>
      </c>
      <c r="O507" s="653">
        <v>314069.64</v>
      </c>
      <c r="P507" s="666">
        <v>0.90423468036345633</v>
      </c>
      <c r="Q507" s="654">
        <v>1815.4314450867053</v>
      </c>
    </row>
    <row r="508" spans="1:17" ht="14.4" customHeight="1" x14ac:dyDescent="0.3">
      <c r="A508" s="649" t="s">
        <v>595</v>
      </c>
      <c r="B508" s="650" t="s">
        <v>7122</v>
      </c>
      <c r="C508" s="650" t="s">
        <v>6520</v>
      </c>
      <c r="D508" s="650" t="s">
        <v>6523</v>
      </c>
      <c r="E508" s="650" t="s">
        <v>6230</v>
      </c>
      <c r="F508" s="653">
        <v>9</v>
      </c>
      <c r="G508" s="653">
        <v>23187.82</v>
      </c>
      <c r="H508" s="653">
        <v>1</v>
      </c>
      <c r="I508" s="653">
        <v>2576.4244444444444</v>
      </c>
      <c r="J508" s="653">
        <v>5</v>
      </c>
      <c r="K508" s="653">
        <v>12390</v>
      </c>
      <c r="L508" s="653">
        <v>0.53433224856842942</v>
      </c>
      <c r="M508" s="653">
        <v>2478</v>
      </c>
      <c r="N508" s="653">
        <v>4</v>
      </c>
      <c r="O508" s="653">
        <v>10913.42</v>
      </c>
      <c r="P508" s="666">
        <v>0.47065312737463033</v>
      </c>
      <c r="Q508" s="654">
        <v>2728.355</v>
      </c>
    </row>
    <row r="509" spans="1:17" ht="14.4" customHeight="1" x14ac:dyDescent="0.3">
      <c r="A509" s="649" t="s">
        <v>595</v>
      </c>
      <c r="B509" s="650" t="s">
        <v>7122</v>
      </c>
      <c r="C509" s="650" t="s">
        <v>6520</v>
      </c>
      <c r="D509" s="650" t="s">
        <v>6524</v>
      </c>
      <c r="E509" s="650" t="s">
        <v>6230</v>
      </c>
      <c r="F509" s="653">
        <v>3</v>
      </c>
      <c r="G509" s="653">
        <v>5337</v>
      </c>
      <c r="H509" s="653">
        <v>1</v>
      </c>
      <c r="I509" s="653">
        <v>1779</v>
      </c>
      <c r="J509" s="653"/>
      <c r="K509" s="653"/>
      <c r="L509" s="653"/>
      <c r="M509" s="653"/>
      <c r="N509" s="653">
        <v>3</v>
      </c>
      <c r="O509" s="653">
        <v>5556</v>
      </c>
      <c r="P509" s="666">
        <v>1.0410342889263631</v>
      </c>
      <c r="Q509" s="654">
        <v>1852</v>
      </c>
    </row>
    <row r="510" spans="1:17" ht="14.4" customHeight="1" x14ac:dyDescent="0.3">
      <c r="A510" s="649" t="s">
        <v>595</v>
      </c>
      <c r="B510" s="650" t="s">
        <v>7122</v>
      </c>
      <c r="C510" s="650" t="s">
        <v>6520</v>
      </c>
      <c r="D510" s="650" t="s">
        <v>7129</v>
      </c>
      <c r="E510" s="650" t="s">
        <v>6230</v>
      </c>
      <c r="F510" s="653"/>
      <c r="G510" s="653"/>
      <c r="H510" s="653"/>
      <c r="I510" s="653"/>
      <c r="J510" s="653">
        <v>1</v>
      </c>
      <c r="K510" s="653">
        <v>7796</v>
      </c>
      <c r="L510" s="653"/>
      <c r="M510" s="653">
        <v>7796</v>
      </c>
      <c r="N510" s="653"/>
      <c r="O510" s="653"/>
      <c r="P510" s="666"/>
      <c r="Q510" s="654"/>
    </row>
    <row r="511" spans="1:17" ht="14.4" customHeight="1" x14ac:dyDescent="0.3">
      <c r="A511" s="649" t="s">
        <v>595</v>
      </c>
      <c r="B511" s="650" t="s">
        <v>7122</v>
      </c>
      <c r="C511" s="650" t="s">
        <v>6520</v>
      </c>
      <c r="D511" s="650" t="s">
        <v>6525</v>
      </c>
      <c r="E511" s="650" t="s">
        <v>6230</v>
      </c>
      <c r="F511" s="653">
        <v>1</v>
      </c>
      <c r="G511" s="653">
        <v>6821</v>
      </c>
      <c r="H511" s="653">
        <v>1</v>
      </c>
      <c r="I511" s="653">
        <v>6821</v>
      </c>
      <c r="J511" s="653"/>
      <c r="K511" s="653"/>
      <c r="L511" s="653"/>
      <c r="M511" s="653"/>
      <c r="N511" s="653">
        <v>1</v>
      </c>
      <c r="O511" s="653">
        <v>7767</v>
      </c>
      <c r="P511" s="666">
        <v>1.138689341738748</v>
      </c>
      <c r="Q511" s="654">
        <v>7767</v>
      </c>
    </row>
    <row r="512" spans="1:17" ht="14.4" customHeight="1" x14ac:dyDescent="0.3">
      <c r="A512" s="649" t="s">
        <v>595</v>
      </c>
      <c r="B512" s="650" t="s">
        <v>7122</v>
      </c>
      <c r="C512" s="650" t="s">
        <v>6520</v>
      </c>
      <c r="D512" s="650" t="s">
        <v>6526</v>
      </c>
      <c r="E512" s="650" t="s">
        <v>6230</v>
      </c>
      <c r="F512" s="653">
        <v>4</v>
      </c>
      <c r="G512" s="653">
        <v>36251</v>
      </c>
      <c r="H512" s="653">
        <v>1</v>
      </c>
      <c r="I512" s="653">
        <v>9062.75</v>
      </c>
      <c r="J512" s="653">
        <v>2</v>
      </c>
      <c r="K512" s="653">
        <v>18508</v>
      </c>
      <c r="L512" s="653">
        <v>0.51055143306391548</v>
      </c>
      <c r="M512" s="653">
        <v>9254</v>
      </c>
      <c r="N512" s="653"/>
      <c r="O512" s="653"/>
      <c r="P512" s="666"/>
      <c r="Q512" s="654"/>
    </row>
    <row r="513" spans="1:17" ht="14.4" customHeight="1" x14ac:dyDescent="0.3">
      <c r="A513" s="649" t="s">
        <v>595</v>
      </c>
      <c r="B513" s="650" t="s">
        <v>7122</v>
      </c>
      <c r="C513" s="650" t="s">
        <v>6520</v>
      </c>
      <c r="D513" s="650" t="s">
        <v>6527</v>
      </c>
      <c r="E513" s="650" t="s">
        <v>6230</v>
      </c>
      <c r="F513" s="653">
        <v>127</v>
      </c>
      <c r="G513" s="653">
        <v>108692.01999999999</v>
      </c>
      <c r="H513" s="653">
        <v>1</v>
      </c>
      <c r="I513" s="653">
        <v>855.8426771653543</v>
      </c>
      <c r="J513" s="653">
        <v>86</v>
      </c>
      <c r="K513" s="653">
        <v>68775.55</v>
      </c>
      <c r="L513" s="653">
        <v>0.63275620418131906</v>
      </c>
      <c r="M513" s="653">
        <v>799.71569767441861</v>
      </c>
      <c r="N513" s="653">
        <v>96</v>
      </c>
      <c r="O513" s="653">
        <v>76892.58</v>
      </c>
      <c r="P513" s="666">
        <v>0.70743537566051318</v>
      </c>
      <c r="Q513" s="654">
        <v>800.96437500000002</v>
      </c>
    </row>
    <row r="514" spans="1:17" ht="14.4" customHeight="1" x14ac:dyDescent="0.3">
      <c r="A514" s="649" t="s">
        <v>595</v>
      </c>
      <c r="B514" s="650" t="s">
        <v>7122</v>
      </c>
      <c r="C514" s="650" t="s">
        <v>6520</v>
      </c>
      <c r="D514" s="650" t="s">
        <v>6528</v>
      </c>
      <c r="E514" s="650" t="s">
        <v>6230</v>
      </c>
      <c r="F514" s="653">
        <v>9</v>
      </c>
      <c r="G514" s="653">
        <v>1979.46</v>
      </c>
      <c r="H514" s="653">
        <v>1</v>
      </c>
      <c r="I514" s="653">
        <v>219.94</v>
      </c>
      <c r="J514" s="653">
        <v>3</v>
      </c>
      <c r="K514" s="653">
        <v>716.04</v>
      </c>
      <c r="L514" s="653">
        <v>0.36173501864144764</v>
      </c>
      <c r="M514" s="653">
        <v>238.67999999999998</v>
      </c>
      <c r="N514" s="653">
        <v>4</v>
      </c>
      <c r="O514" s="653">
        <v>952</v>
      </c>
      <c r="P514" s="666">
        <v>0.48093924605700544</v>
      </c>
      <c r="Q514" s="654">
        <v>238</v>
      </c>
    </row>
    <row r="515" spans="1:17" ht="14.4" customHeight="1" x14ac:dyDescent="0.3">
      <c r="A515" s="649" t="s">
        <v>595</v>
      </c>
      <c r="B515" s="650" t="s">
        <v>7122</v>
      </c>
      <c r="C515" s="650" t="s">
        <v>6257</v>
      </c>
      <c r="D515" s="650" t="s">
        <v>6541</v>
      </c>
      <c r="E515" s="650" t="s">
        <v>6542</v>
      </c>
      <c r="F515" s="653">
        <v>1</v>
      </c>
      <c r="G515" s="653">
        <v>14345.35</v>
      </c>
      <c r="H515" s="653">
        <v>1</v>
      </c>
      <c r="I515" s="653">
        <v>14345.35</v>
      </c>
      <c r="J515" s="653"/>
      <c r="K515" s="653"/>
      <c r="L515" s="653"/>
      <c r="M515" s="653"/>
      <c r="N515" s="653"/>
      <c r="O515" s="653"/>
      <c r="P515" s="666"/>
      <c r="Q515" s="654"/>
    </row>
    <row r="516" spans="1:17" ht="14.4" customHeight="1" x14ac:dyDescent="0.3">
      <c r="A516" s="649" t="s">
        <v>595</v>
      </c>
      <c r="B516" s="650" t="s">
        <v>7122</v>
      </c>
      <c r="C516" s="650" t="s">
        <v>6257</v>
      </c>
      <c r="D516" s="650" t="s">
        <v>6547</v>
      </c>
      <c r="E516" s="650" t="s">
        <v>6548</v>
      </c>
      <c r="F516" s="653"/>
      <c r="G516" s="653"/>
      <c r="H516" s="653"/>
      <c r="I516" s="653"/>
      <c r="J516" s="653">
        <v>1</v>
      </c>
      <c r="K516" s="653">
        <v>5440.91</v>
      </c>
      <c r="L516" s="653"/>
      <c r="M516" s="653">
        <v>5440.91</v>
      </c>
      <c r="N516" s="653"/>
      <c r="O516" s="653"/>
      <c r="P516" s="666"/>
      <c r="Q516" s="654"/>
    </row>
    <row r="517" spans="1:17" ht="14.4" customHeight="1" x14ac:dyDescent="0.3">
      <c r="A517" s="649" t="s">
        <v>595</v>
      </c>
      <c r="B517" s="650" t="s">
        <v>7122</v>
      </c>
      <c r="C517" s="650" t="s">
        <v>6257</v>
      </c>
      <c r="D517" s="650" t="s">
        <v>6551</v>
      </c>
      <c r="E517" s="650" t="s">
        <v>6552</v>
      </c>
      <c r="F517" s="653">
        <v>1</v>
      </c>
      <c r="G517" s="653">
        <v>6832.75</v>
      </c>
      <c r="H517" s="653">
        <v>1</v>
      </c>
      <c r="I517" s="653">
        <v>6832.75</v>
      </c>
      <c r="J517" s="653">
        <v>1</v>
      </c>
      <c r="K517" s="653">
        <v>6832.75</v>
      </c>
      <c r="L517" s="653">
        <v>1</v>
      </c>
      <c r="M517" s="653">
        <v>6832.75</v>
      </c>
      <c r="N517" s="653">
        <v>5</v>
      </c>
      <c r="O517" s="653">
        <v>34163.75</v>
      </c>
      <c r="P517" s="666">
        <v>5</v>
      </c>
      <c r="Q517" s="654">
        <v>6832.75</v>
      </c>
    </row>
    <row r="518" spans="1:17" ht="14.4" customHeight="1" x14ac:dyDescent="0.3">
      <c r="A518" s="649" t="s">
        <v>595</v>
      </c>
      <c r="B518" s="650" t="s">
        <v>7122</v>
      </c>
      <c r="C518" s="650" t="s">
        <v>6257</v>
      </c>
      <c r="D518" s="650" t="s">
        <v>6553</v>
      </c>
      <c r="E518" s="650" t="s">
        <v>6554</v>
      </c>
      <c r="F518" s="653"/>
      <c r="G518" s="653"/>
      <c r="H518" s="653"/>
      <c r="I518" s="653"/>
      <c r="J518" s="653">
        <v>1</v>
      </c>
      <c r="K518" s="653">
        <v>5083.3599999999997</v>
      </c>
      <c r="L518" s="653"/>
      <c r="M518" s="653">
        <v>5083.3599999999997</v>
      </c>
      <c r="N518" s="653">
        <v>1</v>
      </c>
      <c r="O518" s="653">
        <v>5083.3599999999997</v>
      </c>
      <c r="P518" s="666"/>
      <c r="Q518" s="654">
        <v>5083.3599999999997</v>
      </c>
    </row>
    <row r="519" spans="1:17" ht="14.4" customHeight="1" x14ac:dyDescent="0.3">
      <c r="A519" s="649" t="s">
        <v>595</v>
      </c>
      <c r="B519" s="650" t="s">
        <v>7122</v>
      </c>
      <c r="C519" s="650" t="s">
        <v>6257</v>
      </c>
      <c r="D519" s="650" t="s">
        <v>6555</v>
      </c>
      <c r="E519" s="650" t="s">
        <v>6556</v>
      </c>
      <c r="F519" s="653">
        <v>1</v>
      </c>
      <c r="G519" s="653">
        <v>6570.55</v>
      </c>
      <c r="H519" s="653">
        <v>1</v>
      </c>
      <c r="I519" s="653">
        <v>6570.55</v>
      </c>
      <c r="J519" s="653">
        <v>2</v>
      </c>
      <c r="K519" s="653">
        <v>13141.1</v>
      </c>
      <c r="L519" s="653">
        <v>2</v>
      </c>
      <c r="M519" s="653">
        <v>6570.55</v>
      </c>
      <c r="N519" s="653">
        <v>2</v>
      </c>
      <c r="O519" s="653">
        <v>13141.1</v>
      </c>
      <c r="P519" s="666">
        <v>2</v>
      </c>
      <c r="Q519" s="654">
        <v>6570.55</v>
      </c>
    </row>
    <row r="520" spans="1:17" ht="14.4" customHeight="1" x14ac:dyDescent="0.3">
      <c r="A520" s="649" t="s">
        <v>595</v>
      </c>
      <c r="B520" s="650" t="s">
        <v>7122</v>
      </c>
      <c r="C520" s="650" t="s">
        <v>6257</v>
      </c>
      <c r="D520" s="650" t="s">
        <v>6567</v>
      </c>
      <c r="E520" s="650" t="s">
        <v>6568</v>
      </c>
      <c r="F520" s="653"/>
      <c r="G520" s="653"/>
      <c r="H520" s="653"/>
      <c r="I520" s="653"/>
      <c r="J520" s="653"/>
      <c r="K520" s="653"/>
      <c r="L520" s="653"/>
      <c r="M520" s="653"/>
      <c r="N520" s="653">
        <v>1</v>
      </c>
      <c r="O520" s="653">
        <v>4587.1499999999996</v>
      </c>
      <c r="P520" s="666"/>
      <c r="Q520" s="654">
        <v>4587.1499999999996</v>
      </c>
    </row>
    <row r="521" spans="1:17" ht="14.4" customHeight="1" x14ac:dyDescent="0.3">
      <c r="A521" s="649" t="s">
        <v>595</v>
      </c>
      <c r="B521" s="650" t="s">
        <v>7122</v>
      </c>
      <c r="C521" s="650" t="s">
        <v>6257</v>
      </c>
      <c r="D521" s="650" t="s">
        <v>6569</v>
      </c>
      <c r="E521" s="650" t="s">
        <v>6570</v>
      </c>
      <c r="F521" s="653"/>
      <c r="G521" s="653"/>
      <c r="H521" s="653"/>
      <c r="I521" s="653"/>
      <c r="J521" s="653">
        <v>2</v>
      </c>
      <c r="K521" s="653">
        <v>9669.2800000000007</v>
      </c>
      <c r="L521" s="653"/>
      <c r="M521" s="653">
        <v>4834.6400000000003</v>
      </c>
      <c r="N521" s="653"/>
      <c r="O521" s="653"/>
      <c r="P521" s="666"/>
      <c r="Q521" s="654"/>
    </row>
    <row r="522" spans="1:17" ht="14.4" customHeight="1" x14ac:dyDescent="0.3">
      <c r="A522" s="649" t="s">
        <v>595</v>
      </c>
      <c r="B522" s="650" t="s">
        <v>7122</v>
      </c>
      <c r="C522" s="650" t="s">
        <v>6257</v>
      </c>
      <c r="D522" s="650" t="s">
        <v>6581</v>
      </c>
      <c r="E522" s="650" t="s">
        <v>6582</v>
      </c>
      <c r="F522" s="653"/>
      <c r="G522" s="653"/>
      <c r="H522" s="653"/>
      <c r="I522" s="653"/>
      <c r="J522" s="653">
        <v>1</v>
      </c>
      <c r="K522" s="653">
        <v>2603.5500000000002</v>
      </c>
      <c r="L522" s="653"/>
      <c r="M522" s="653">
        <v>2603.5500000000002</v>
      </c>
      <c r="N522" s="653"/>
      <c r="O522" s="653"/>
      <c r="P522" s="666"/>
      <c r="Q522" s="654"/>
    </row>
    <row r="523" spans="1:17" ht="14.4" customHeight="1" x14ac:dyDescent="0.3">
      <c r="A523" s="649" t="s">
        <v>595</v>
      </c>
      <c r="B523" s="650" t="s">
        <v>7122</v>
      </c>
      <c r="C523" s="650" t="s">
        <v>6257</v>
      </c>
      <c r="D523" s="650" t="s">
        <v>6590</v>
      </c>
      <c r="E523" s="650" t="s">
        <v>6591</v>
      </c>
      <c r="F523" s="653"/>
      <c r="G523" s="653"/>
      <c r="H523" s="653"/>
      <c r="I523" s="653"/>
      <c r="J523" s="653"/>
      <c r="K523" s="653"/>
      <c r="L523" s="653"/>
      <c r="M523" s="653"/>
      <c r="N523" s="653">
        <v>2</v>
      </c>
      <c r="O523" s="653">
        <v>18751.96</v>
      </c>
      <c r="P523" s="666"/>
      <c r="Q523" s="654">
        <v>9375.98</v>
      </c>
    </row>
    <row r="524" spans="1:17" ht="14.4" customHeight="1" x14ac:dyDescent="0.3">
      <c r="A524" s="649" t="s">
        <v>595</v>
      </c>
      <c r="B524" s="650" t="s">
        <v>7122</v>
      </c>
      <c r="C524" s="650" t="s">
        <v>6257</v>
      </c>
      <c r="D524" s="650" t="s">
        <v>6592</v>
      </c>
      <c r="E524" s="650" t="s">
        <v>6593</v>
      </c>
      <c r="F524" s="653"/>
      <c r="G524" s="653"/>
      <c r="H524" s="653"/>
      <c r="I524" s="653"/>
      <c r="J524" s="653"/>
      <c r="K524" s="653"/>
      <c r="L524" s="653"/>
      <c r="M524" s="653"/>
      <c r="N524" s="653">
        <v>5</v>
      </c>
      <c r="O524" s="653">
        <v>32985.4</v>
      </c>
      <c r="P524" s="666"/>
      <c r="Q524" s="654">
        <v>6597.08</v>
      </c>
    </row>
    <row r="525" spans="1:17" ht="14.4" customHeight="1" x14ac:dyDescent="0.3">
      <c r="A525" s="649" t="s">
        <v>595</v>
      </c>
      <c r="B525" s="650" t="s">
        <v>7122</v>
      </c>
      <c r="C525" s="650" t="s">
        <v>6257</v>
      </c>
      <c r="D525" s="650" t="s">
        <v>6603</v>
      </c>
      <c r="E525" s="650" t="s">
        <v>6604</v>
      </c>
      <c r="F525" s="653"/>
      <c r="G525" s="653"/>
      <c r="H525" s="653"/>
      <c r="I525" s="653"/>
      <c r="J525" s="653">
        <v>1</v>
      </c>
      <c r="K525" s="653">
        <v>4560</v>
      </c>
      <c r="L525" s="653"/>
      <c r="M525" s="653">
        <v>4560</v>
      </c>
      <c r="N525" s="653">
        <v>1</v>
      </c>
      <c r="O525" s="653">
        <v>4560</v>
      </c>
      <c r="P525" s="666"/>
      <c r="Q525" s="654">
        <v>4560</v>
      </c>
    </row>
    <row r="526" spans="1:17" ht="14.4" customHeight="1" x14ac:dyDescent="0.3">
      <c r="A526" s="649" t="s">
        <v>595</v>
      </c>
      <c r="B526" s="650" t="s">
        <v>7122</v>
      </c>
      <c r="C526" s="650" t="s">
        <v>6257</v>
      </c>
      <c r="D526" s="650" t="s">
        <v>6605</v>
      </c>
      <c r="E526" s="650" t="s">
        <v>6582</v>
      </c>
      <c r="F526" s="653"/>
      <c r="G526" s="653"/>
      <c r="H526" s="653"/>
      <c r="I526" s="653"/>
      <c r="J526" s="653">
        <v>1</v>
      </c>
      <c r="K526" s="653">
        <v>4101.82</v>
      </c>
      <c r="L526" s="653"/>
      <c r="M526" s="653">
        <v>4101.82</v>
      </c>
      <c r="N526" s="653"/>
      <c r="O526" s="653"/>
      <c r="P526" s="666"/>
      <c r="Q526" s="654"/>
    </row>
    <row r="527" spans="1:17" ht="14.4" customHeight="1" x14ac:dyDescent="0.3">
      <c r="A527" s="649" t="s">
        <v>595</v>
      </c>
      <c r="B527" s="650" t="s">
        <v>7122</v>
      </c>
      <c r="C527" s="650" t="s">
        <v>6257</v>
      </c>
      <c r="D527" s="650" t="s">
        <v>6606</v>
      </c>
      <c r="E527" s="650" t="s">
        <v>6607</v>
      </c>
      <c r="F527" s="653">
        <v>1</v>
      </c>
      <c r="G527" s="653">
        <v>10124.24</v>
      </c>
      <c r="H527" s="653">
        <v>1</v>
      </c>
      <c r="I527" s="653">
        <v>10124.24</v>
      </c>
      <c r="J527" s="653"/>
      <c r="K527" s="653"/>
      <c r="L527" s="653"/>
      <c r="M527" s="653"/>
      <c r="N527" s="653">
        <v>1</v>
      </c>
      <c r="O527" s="653">
        <v>10124.24</v>
      </c>
      <c r="P527" s="666">
        <v>1</v>
      </c>
      <c r="Q527" s="654">
        <v>10124.24</v>
      </c>
    </row>
    <row r="528" spans="1:17" ht="14.4" customHeight="1" x14ac:dyDescent="0.3">
      <c r="A528" s="649" t="s">
        <v>595</v>
      </c>
      <c r="B528" s="650" t="s">
        <v>7122</v>
      </c>
      <c r="C528" s="650" t="s">
        <v>6257</v>
      </c>
      <c r="D528" s="650" t="s">
        <v>6614</v>
      </c>
      <c r="E528" s="650" t="s">
        <v>6615</v>
      </c>
      <c r="F528" s="653"/>
      <c r="G528" s="653"/>
      <c r="H528" s="653"/>
      <c r="I528" s="653"/>
      <c r="J528" s="653"/>
      <c r="K528" s="653"/>
      <c r="L528" s="653"/>
      <c r="M528" s="653"/>
      <c r="N528" s="653">
        <v>1</v>
      </c>
      <c r="O528" s="653">
        <v>14706</v>
      </c>
      <c r="P528" s="666"/>
      <c r="Q528" s="654">
        <v>14706</v>
      </c>
    </row>
    <row r="529" spans="1:17" ht="14.4" customHeight="1" x14ac:dyDescent="0.3">
      <c r="A529" s="649" t="s">
        <v>595</v>
      </c>
      <c r="B529" s="650" t="s">
        <v>7122</v>
      </c>
      <c r="C529" s="650" t="s">
        <v>6257</v>
      </c>
      <c r="D529" s="650" t="s">
        <v>6622</v>
      </c>
      <c r="E529" s="650" t="s">
        <v>6623</v>
      </c>
      <c r="F529" s="653"/>
      <c r="G529" s="653"/>
      <c r="H529" s="653"/>
      <c r="I529" s="653"/>
      <c r="J529" s="653"/>
      <c r="K529" s="653"/>
      <c r="L529" s="653"/>
      <c r="M529" s="653"/>
      <c r="N529" s="653">
        <v>1</v>
      </c>
      <c r="O529" s="653">
        <v>8730.2999999999993</v>
      </c>
      <c r="P529" s="666"/>
      <c r="Q529" s="654">
        <v>8730.2999999999993</v>
      </c>
    </row>
    <row r="530" spans="1:17" ht="14.4" customHeight="1" x14ac:dyDescent="0.3">
      <c r="A530" s="649" t="s">
        <v>595</v>
      </c>
      <c r="B530" s="650" t="s">
        <v>7122</v>
      </c>
      <c r="C530" s="650" t="s">
        <v>6257</v>
      </c>
      <c r="D530" s="650" t="s">
        <v>6624</v>
      </c>
      <c r="E530" s="650" t="s">
        <v>6625</v>
      </c>
      <c r="F530" s="653">
        <v>1</v>
      </c>
      <c r="G530" s="653">
        <v>12019.2</v>
      </c>
      <c r="H530" s="653">
        <v>1</v>
      </c>
      <c r="I530" s="653">
        <v>12019.2</v>
      </c>
      <c r="J530" s="653">
        <v>3</v>
      </c>
      <c r="K530" s="653">
        <v>36057.600000000006</v>
      </c>
      <c r="L530" s="653">
        <v>3.0000000000000004</v>
      </c>
      <c r="M530" s="653">
        <v>12019.200000000003</v>
      </c>
      <c r="N530" s="653">
        <v>1</v>
      </c>
      <c r="O530" s="653">
        <v>12019.2</v>
      </c>
      <c r="P530" s="666">
        <v>1</v>
      </c>
      <c r="Q530" s="654">
        <v>12019.2</v>
      </c>
    </row>
    <row r="531" spans="1:17" ht="14.4" customHeight="1" x14ac:dyDescent="0.3">
      <c r="A531" s="649" t="s">
        <v>595</v>
      </c>
      <c r="B531" s="650" t="s">
        <v>7122</v>
      </c>
      <c r="C531" s="650" t="s">
        <v>6257</v>
      </c>
      <c r="D531" s="650" t="s">
        <v>6630</v>
      </c>
      <c r="E531" s="650" t="s">
        <v>6631</v>
      </c>
      <c r="F531" s="653"/>
      <c r="G531" s="653"/>
      <c r="H531" s="653"/>
      <c r="I531" s="653"/>
      <c r="J531" s="653"/>
      <c r="K531" s="653"/>
      <c r="L531" s="653"/>
      <c r="M531" s="653"/>
      <c r="N531" s="653">
        <v>1</v>
      </c>
      <c r="O531" s="653">
        <v>10980.7</v>
      </c>
      <c r="P531" s="666"/>
      <c r="Q531" s="654">
        <v>10980.7</v>
      </c>
    </row>
    <row r="532" spans="1:17" ht="14.4" customHeight="1" x14ac:dyDescent="0.3">
      <c r="A532" s="649" t="s">
        <v>595</v>
      </c>
      <c r="B532" s="650" t="s">
        <v>7122</v>
      </c>
      <c r="C532" s="650" t="s">
        <v>6257</v>
      </c>
      <c r="D532" s="650" t="s">
        <v>6632</v>
      </c>
      <c r="E532" s="650" t="s">
        <v>6633</v>
      </c>
      <c r="F532" s="653"/>
      <c r="G532" s="653"/>
      <c r="H532" s="653"/>
      <c r="I532" s="653"/>
      <c r="J532" s="653"/>
      <c r="K532" s="653"/>
      <c r="L532" s="653"/>
      <c r="M532" s="653"/>
      <c r="N532" s="653">
        <v>1</v>
      </c>
      <c r="O532" s="653">
        <v>10980.7</v>
      </c>
      <c r="P532" s="666"/>
      <c r="Q532" s="654">
        <v>10980.7</v>
      </c>
    </row>
    <row r="533" spans="1:17" ht="14.4" customHeight="1" x14ac:dyDescent="0.3">
      <c r="A533" s="649" t="s">
        <v>595</v>
      </c>
      <c r="B533" s="650" t="s">
        <v>7122</v>
      </c>
      <c r="C533" s="650" t="s">
        <v>6257</v>
      </c>
      <c r="D533" s="650" t="s">
        <v>6638</v>
      </c>
      <c r="E533" s="650" t="s">
        <v>6639</v>
      </c>
      <c r="F533" s="653"/>
      <c r="G533" s="653"/>
      <c r="H533" s="653"/>
      <c r="I533" s="653"/>
      <c r="J533" s="653">
        <v>1</v>
      </c>
      <c r="K533" s="653">
        <v>21280.6</v>
      </c>
      <c r="L533" s="653"/>
      <c r="M533" s="653">
        <v>21280.6</v>
      </c>
      <c r="N533" s="653"/>
      <c r="O533" s="653"/>
      <c r="P533" s="666"/>
      <c r="Q533" s="654"/>
    </row>
    <row r="534" spans="1:17" ht="14.4" customHeight="1" x14ac:dyDescent="0.3">
      <c r="A534" s="649" t="s">
        <v>595</v>
      </c>
      <c r="B534" s="650" t="s">
        <v>7122</v>
      </c>
      <c r="C534" s="650" t="s">
        <v>6257</v>
      </c>
      <c r="D534" s="650" t="s">
        <v>6650</v>
      </c>
      <c r="E534" s="650" t="s">
        <v>6651</v>
      </c>
      <c r="F534" s="653">
        <v>1</v>
      </c>
      <c r="G534" s="653">
        <v>8498.2999999999993</v>
      </c>
      <c r="H534" s="653">
        <v>1</v>
      </c>
      <c r="I534" s="653">
        <v>8498.2999999999993</v>
      </c>
      <c r="J534" s="653"/>
      <c r="K534" s="653"/>
      <c r="L534" s="653"/>
      <c r="M534" s="653"/>
      <c r="N534" s="653"/>
      <c r="O534" s="653"/>
      <c r="P534" s="666"/>
      <c r="Q534" s="654"/>
    </row>
    <row r="535" spans="1:17" ht="14.4" customHeight="1" x14ac:dyDescent="0.3">
      <c r="A535" s="649" t="s">
        <v>595</v>
      </c>
      <c r="B535" s="650" t="s">
        <v>7122</v>
      </c>
      <c r="C535" s="650" t="s">
        <v>6257</v>
      </c>
      <c r="D535" s="650" t="s">
        <v>6260</v>
      </c>
      <c r="E535" s="650" t="s">
        <v>6261</v>
      </c>
      <c r="F535" s="653">
        <v>1</v>
      </c>
      <c r="G535" s="653">
        <v>891.27</v>
      </c>
      <c r="H535" s="653">
        <v>1</v>
      </c>
      <c r="I535" s="653">
        <v>891.27</v>
      </c>
      <c r="J535" s="653"/>
      <c r="K535" s="653"/>
      <c r="L535" s="653"/>
      <c r="M535" s="653"/>
      <c r="N535" s="653"/>
      <c r="O535" s="653"/>
      <c r="P535" s="666"/>
      <c r="Q535" s="654"/>
    </row>
    <row r="536" spans="1:17" ht="14.4" customHeight="1" x14ac:dyDescent="0.3">
      <c r="A536" s="649" t="s">
        <v>595</v>
      </c>
      <c r="B536" s="650" t="s">
        <v>7122</v>
      </c>
      <c r="C536" s="650" t="s">
        <v>6257</v>
      </c>
      <c r="D536" s="650" t="s">
        <v>6666</v>
      </c>
      <c r="E536" s="650" t="s">
        <v>6667</v>
      </c>
      <c r="F536" s="653">
        <v>7</v>
      </c>
      <c r="G536" s="653">
        <v>9660</v>
      </c>
      <c r="H536" s="653">
        <v>1</v>
      </c>
      <c r="I536" s="653">
        <v>1380</v>
      </c>
      <c r="J536" s="653"/>
      <c r="K536" s="653"/>
      <c r="L536" s="653"/>
      <c r="M536" s="653"/>
      <c r="N536" s="653">
        <v>8</v>
      </c>
      <c r="O536" s="653">
        <v>11040</v>
      </c>
      <c r="P536" s="666">
        <v>1.1428571428571428</v>
      </c>
      <c r="Q536" s="654">
        <v>1380</v>
      </c>
    </row>
    <row r="537" spans="1:17" ht="14.4" customHeight="1" x14ac:dyDescent="0.3">
      <c r="A537" s="649" t="s">
        <v>595</v>
      </c>
      <c r="B537" s="650" t="s">
        <v>7122</v>
      </c>
      <c r="C537" s="650" t="s">
        <v>6257</v>
      </c>
      <c r="D537" s="650" t="s">
        <v>6672</v>
      </c>
      <c r="E537" s="650" t="s">
        <v>6673</v>
      </c>
      <c r="F537" s="653">
        <v>7</v>
      </c>
      <c r="G537" s="653">
        <v>9184</v>
      </c>
      <c r="H537" s="653">
        <v>1</v>
      </c>
      <c r="I537" s="653">
        <v>1312</v>
      </c>
      <c r="J537" s="653"/>
      <c r="K537" s="653"/>
      <c r="L537" s="653"/>
      <c r="M537" s="653"/>
      <c r="N537" s="653">
        <v>1</v>
      </c>
      <c r="O537" s="653">
        <v>1312</v>
      </c>
      <c r="P537" s="666">
        <v>0.14285714285714285</v>
      </c>
      <c r="Q537" s="654">
        <v>1312</v>
      </c>
    </row>
    <row r="538" spans="1:17" ht="14.4" customHeight="1" x14ac:dyDescent="0.3">
      <c r="A538" s="649" t="s">
        <v>595</v>
      </c>
      <c r="B538" s="650" t="s">
        <v>7122</v>
      </c>
      <c r="C538" s="650" t="s">
        <v>6257</v>
      </c>
      <c r="D538" s="650" t="s">
        <v>6674</v>
      </c>
      <c r="E538" s="650" t="s">
        <v>6675</v>
      </c>
      <c r="F538" s="653"/>
      <c r="G538" s="653"/>
      <c r="H538" s="653"/>
      <c r="I538" s="653"/>
      <c r="J538" s="653"/>
      <c r="K538" s="653"/>
      <c r="L538" s="653"/>
      <c r="M538" s="653"/>
      <c r="N538" s="653">
        <v>7</v>
      </c>
      <c r="O538" s="653">
        <v>10920</v>
      </c>
      <c r="P538" s="666"/>
      <c r="Q538" s="654">
        <v>1560</v>
      </c>
    </row>
    <row r="539" spans="1:17" ht="14.4" customHeight="1" x14ac:dyDescent="0.3">
      <c r="A539" s="649" t="s">
        <v>595</v>
      </c>
      <c r="B539" s="650" t="s">
        <v>7122</v>
      </c>
      <c r="C539" s="650" t="s">
        <v>6257</v>
      </c>
      <c r="D539" s="650" t="s">
        <v>6679</v>
      </c>
      <c r="E539" s="650" t="s">
        <v>6680</v>
      </c>
      <c r="F539" s="653"/>
      <c r="G539" s="653"/>
      <c r="H539" s="653"/>
      <c r="I539" s="653"/>
      <c r="J539" s="653"/>
      <c r="K539" s="653"/>
      <c r="L539" s="653"/>
      <c r="M539" s="653"/>
      <c r="N539" s="653">
        <v>1</v>
      </c>
      <c r="O539" s="653">
        <v>1362.5</v>
      </c>
      <c r="P539" s="666"/>
      <c r="Q539" s="654">
        <v>1362.5</v>
      </c>
    </row>
    <row r="540" spans="1:17" ht="14.4" customHeight="1" x14ac:dyDescent="0.3">
      <c r="A540" s="649" t="s">
        <v>595</v>
      </c>
      <c r="B540" s="650" t="s">
        <v>7122</v>
      </c>
      <c r="C540" s="650" t="s">
        <v>6257</v>
      </c>
      <c r="D540" s="650" t="s">
        <v>6684</v>
      </c>
      <c r="E540" s="650" t="s">
        <v>6685</v>
      </c>
      <c r="F540" s="653">
        <v>1</v>
      </c>
      <c r="G540" s="653">
        <v>5924.89</v>
      </c>
      <c r="H540" s="653">
        <v>1</v>
      </c>
      <c r="I540" s="653">
        <v>5924.89</v>
      </c>
      <c r="J540" s="653"/>
      <c r="K540" s="653"/>
      <c r="L540" s="653"/>
      <c r="M540" s="653"/>
      <c r="N540" s="653"/>
      <c r="O540" s="653"/>
      <c r="P540" s="666"/>
      <c r="Q540" s="654"/>
    </row>
    <row r="541" spans="1:17" ht="14.4" customHeight="1" x14ac:dyDescent="0.3">
      <c r="A541" s="649" t="s">
        <v>595</v>
      </c>
      <c r="B541" s="650" t="s">
        <v>7122</v>
      </c>
      <c r="C541" s="650" t="s">
        <v>6257</v>
      </c>
      <c r="D541" s="650" t="s">
        <v>6686</v>
      </c>
      <c r="E541" s="650" t="s">
        <v>6687</v>
      </c>
      <c r="F541" s="653">
        <v>1</v>
      </c>
      <c r="G541" s="653">
        <v>13666.42</v>
      </c>
      <c r="H541" s="653">
        <v>1</v>
      </c>
      <c r="I541" s="653">
        <v>13666.42</v>
      </c>
      <c r="J541" s="653"/>
      <c r="K541" s="653"/>
      <c r="L541" s="653"/>
      <c r="M541" s="653"/>
      <c r="N541" s="653"/>
      <c r="O541" s="653"/>
      <c r="P541" s="666"/>
      <c r="Q541" s="654"/>
    </row>
    <row r="542" spans="1:17" ht="14.4" customHeight="1" x14ac:dyDescent="0.3">
      <c r="A542" s="649" t="s">
        <v>595</v>
      </c>
      <c r="B542" s="650" t="s">
        <v>7122</v>
      </c>
      <c r="C542" s="650" t="s">
        <v>6257</v>
      </c>
      <c r="D542" s="650" t="s">
        <v>6688</v>
      </c>
      <c r="E542" s="650" t="s">
        <v>6689</v>
      </c>
      <c r="F542" s="653">
        <v>1</v>
      </c>
      <c r="G542" s="653">
        <v>6755.23</v>
      </c>
      <c r="H542" s="653">
        <v>1</v>
      </c>
      <c r="I542" s="653">
        <v>6755.23</v>
      </c>
      <c r="J542" s="653"/>
      <c r="K542" s="653"/>
      <c r="L542" s="653"/>
      <c r="M542" s="653"/>
      <c r="N542" s="653"/>
      <c r="O542" s="653"/>
      <c r="P542" s="666"/>
      <c r="Q542" s="654"/>
    </row>
    <row r="543" spans="1:17" ht="14.4" customHeight="1" x14ac:dyDescent="0.3">
      <c r="A543" s="649" t="s">
        <v>595</v>
      </c>
      <c r="B543" s="650" t="s">
        <v>7122</v>
      </c>
      <c r="C543" s="650" t="s">
        <v>6270</v>
      </c>
      <c r="D543" s="650" t="s">
        <v>7130</v>
      </c>
      <c r="E543" s="650" t="s">
        <v>7131</v>
      </c>
      <c r="F543" s="653">
        <v>701</v>
      </c>
      <c r="G543" s="653">
        <v>8336675</v>
      </c>
      <c r="H543" s="653">
        <v>1</v>
      </c>
      <c r="I543" s="653">
        <v>11892.546362339515</v>
      </c>
      <c r="J543" s="653">
        <v>944</v>
      </c>
      <c r="K543" s="653">
        <v>11230550</v>
      </c>
      <c r="L543" s="653">
        <v>1.3471258025531763</v>
      </c>
      <c r="M543" s="653">
        <v>11896.769067796609</v>
      </c>
      <c r="N543" s="653">
        <v>923</v>
      </c>
      <c r="O543" s="653">
        <v>10980931</v>
      </c>
      <c r="P543" s="666">
        <v>1.3171835294047087</v>
      </c>
      <c r="Q543" s="654">
        <v>11897</v>
      </c>
    </row>
    <row r="544" spans="1:17" ht="14.4" customHeight="1" x14ac:dyDescent="0.3">
      <c r="A544" s="649" t="s">
        <v>595</v>
      </c>
      <c r="B544" s="650" t="s">
        <v>7122</v>
      </c>
      <c r="C544" s="650" t="s">
        <v>6270</v>
      </c>
      <c r="D544" s="650" t="s">
        <v>6768</v>
      </c>
      <c r="E544" s="650" t="s">
        <v>6769</v>
      </c>
      <c r="F544" s="653">
        <v>663</v>
      </c>
      <c r="G544" s="653">
        <v>252603</v>
      </c>
      <c r="H544" s="653">
        <v>1</v>
      </c>
      <c r="I544" s="653">
        <v>381</v>
      </c>
      <c r="J544" s="653">
        <v>589</v>
      </c>
      <c r="K544" s="653">
        <v>224979</v>
      </c>
      <c r="L544" s="653">
        <v>0.89064262894739965</v>
      </c>
      <c r="M544" s="653">
        <v>381.96774193548384</v>
      </c>
      <c r="N544" s="653">
        <v>619</v>
      </c>
      <c r="O544" s="653">
        <v>236852</v>
      </c>
      <c r="P544" s="666">
        <v>0.93764523778419095</v>
      </c>
      <c r="Q544" s="654">
        <v>382.63651050080773</v>
      </c>
    </row>
    <row r="545" spans="1:17" ht="14.4" customHeight="1" x14ac:dyDescent="0.3">
      <c r="A545" s="649" t="s">
        <v>595</v>
      </c>
      <c r="B545" s="650" t="s">
        <v>7122</v>
      </c>
      <c r="C545" s="650" t="s">
        <v>6270</v>
      </c>
      <c r="D545" s="650" t="s">
        <v>6308</v>
      </c>
      <c r="E545" s="650" t="s">
        <v>6309</v>
      </c>
      <c r="F545" s="653">
        <v>61</v>
      </c>
      <c r="G545" s="653">
        <v>15187</v>
      </c>
      <c r="H545" s="653">
        <v>1</v>
      </c>
      <c r="I545" s="653">
        <v>248.96721311475409</v>
      </c>
      <c r="J545" s="653">
        <v>58</v>
      </c>
      <c r="K545" s="653">
        <v>13507</v>
      </c>
      <c r="L545" s="653">
        <v>0.88937907420820439</v>
      </c>
      <c r="M545" s="653">
        <v>232.87931034482759</v>
      </c>
      <c r="N545" s="653">
        <v>34</v>
      </c>
      <c r="O545" s="653">
        <v>7920</v>
      </c>
      <c r="P545" s="666">
        <v>0.52149865016132213</v>
      </c>
      <c r="Q545" s="654">
        <v>232.94117647058823</v>
      </c>
    </row>
    <row r="546" spans="1:17" ht="14.4" customHeight="1" x14ac:dyDescent="0.3">
      <c r="A546" s="649" t="s">
        <v>595</v>
      </c>
      <c r="B546" s="650" t="s">
        <v>7122</v>
      </c>
      <c r="C546" s="650" t="s">
        <v>6270</v>
      </c>
      <c r="D546" s="650" t="s">
        <v>6877</v>
      </c>
      <c r="E546" s="650" t="s">
        <v>6878</v>
      </c>
      <c r="F546" s="653">
        <v>0</v>
      </c>
      <c r="G546" s="653">
        <v>0</v>
      </c>
      <c r="H546" s="653"/>
      <c r="I546" s="653"/>
      <c r="J546" s="653">
        <v>0</v>
      </c>
      <c r="K546" s="653">
        <v>0</v>
      </c>
      <c r="L546" s="653"/>
      <c r="M546" s="653"/>
      <c r="N546" s="653">
        <v>0</v>
      </c>
      <c r="O546" s="653">
        <v>0</v>
      </c>
      <c r="P546" s="666"/>
      <c r="Q546" s="654"/>
    </row>
    <row r="547" spans="1:17" ht="14.4" customHeight="1" x14ac:dyDescent="0.3">
      <c r="A547" s="649" t="s">
        <v>595</v>
      </c>
      <c r="B547" s="650" t="s">
        <v>7122</v>
      </c>
      <c r="C547" s="650" t="s">
        <v>6270</v>
      </c>
      <c r="D547" s="650" t="s">
        <v>6879</v>
      </c>
      <c r="E547" s="650" t="s">
        <v>6880</v>
      </c>
      <c r="F547" s="653">
        <v>933</v>
      </c>
      <c r="G547" s="653">
        <v>0</v>
      </c>
      <c r="H547" s="653"/>
      <c r="I547" s="653">
        <v>0</v>
      </c>
      <c r="J547" s="653">
        <v>787</v>
      </c>
      <c r="K547" s="653">
        <v>0</v>
      </c>
      <c r="L547" s="653"/>
      <c r="M547" s="653">
        <v>0</v>
      </c>
      <c r="N547" s="653">
        <v>1328</v>
      </c>
      <c r="O547" s="653">
        <v>0</v>
      </c>
      <c r="P547" s="666"/>
      <c r="Q547" s="654">
        <v>0</v>
      </c>
    </row>
    <row r="548" spans="1:17" ht="14.4" customHeight="1" x14ac:dyDescent="0.3">
      <c r="A548" s="649" t="s">
        <v>595</v>
      </c>
      <c r="B548" s="650" t="s">
        <v>7122</v>
      </c>
      <c r="C548" s="650" t="s">
        <v>6270</v>
      </c>
      <c r="D548" s="650" t="s">
        <v>6332</v>
      </c>
      <c r="E548" s="650" t="s">
        <v>6333</v>
      </c>
      <c r="F548" s="653">
        <v>2</v>
      </c>
      <c r="G548" s="653">
        <v>0</v>
      </c>
      <c r="H548" s="653"/>
      <c r="I548" s="653">
        <v>0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595</v>
      </c>
      <c r="B549" s="650" t="s">
        <v>7122</v>
      </c>
      <c r="C549" s="650" t="s">
        <v>6270</v>
      </c>
      <c r="D549" s="650" t="s">
        <v>7132</v>
      </c>
      <c r="E549" s="650" t="s">
        <v>7133</v>
      </c>
      <c r="F549" s="653"/>
      <c r="G549" s="653"/>
      <c r="H549" s="653"/>
      <c r="I549" s="653"/>
      <c r="J549" s="653">
        <v>1</v>
      </c>
      <c r="K549" s="653">
        <v>0</v>
      </c>
      <c r="L549" s="653"/>
      <c r="M549" s="653">
        <v>0</v>
      </c>
      <c r="N549" s="653"/>
      <c r="O549" s="653"/>
      <c r="P549" s="666"/>
      <c r="Q549" s="654"/>
    </row>
    <row r="550" spans="1:17" ht="14.4" customHeight="1" x14ac:dyDescent="0.3">
      <c r="A550" s="649" t="s">
        <v>595</v>
      </c>
      <c r="B550" s="650" t="s">
        <v>7122</v>
      </c>
      <c r="C550" s="650" t="s">
        <v>6270</v>
      </c>
      <c r="D550" s="650" t="s">
        <v>6921</v>
      </c>
      <c r="E550" s="650" t="s">
        <v>6922</v>
      </c>
      <c r="F550" s="653">
        <v>248</v>
      </c>
      <c r="G550" s="653">
        <v>0</v>
      </c>
      <c r="H550" s="653"/>
      <c r="I550" s="653">
        <v>0</v>
      </c>
      <c r="J550" s="653">
        <v>186</v>
      </c>
      <c r="K550" s="653">
        <v>0</v>
      </c>
      <c r="L550" s="653"/>
      <c r="M550" s="653">
        <v>0</v>
      </c>
      <c r="N550" s="653"/>
      <c r="O550" s="653"/>
      <c r="P550" s="666"/>
      <c r="Q550" s="654"/>
    </row>
    <row r="551" spans="1:17" ht="14.4" customHeight="1" x14ac:dyDescent="0.3">
      <c r="A551" s="649" t="s">
        <v>595</v>
      </c>
      <c r="B551" s="650" t="s">
        <v>7122</v>
      </c>
      <c r="C551" s="650" t="s">
        <v>6270</v>
      </c>
      <c r="D551" s="650" t="s">
        <v>7134</v>
      </c>
      <c r="E551" s="650" t="s">
        <v>7135</v>
      </c>
      <c r="F551" s="653">
        <v>108</v>
      </c>
      <c r="G551" s="653">
        <v>590856</v>
      </c>
      <c r="H551" s="653">
        <v>1</v>
      </c>
      <c r="I551" s="653">
        <v>5470.8888888888887</v>
      </c>
      <c r="J551" s="653">
        <v>59</v>
      </c>
      <c r="K551" s="653">
        <v>323080</v>
      </c>
      <c r="L551" s="653">
        <v>0.54679989709844701</v>
      </c>
      <c r="M551" s="653">
        <v>5475.9322033898306</v>
      </c>
      <c r="N551" s="653">
        <v>66</v>
      </c>
      <c r="O551" s="653">
        <v>361416</v>
      </c>
      <c r="P551" s="666">
        <v>0.61168203420122669</v>
      </c>
      <c r="Q551" s="654">
        <v>5476</v>
      </c>
    </row>
    <row r="552" spans="1:17" ht="14.4" customHeight="1" x14ac:dyDescent="0.3">
      <c r="A552" s="649" t="s">
        <v>595</v>
      </c>
      <c r="B552" s="650" t="s">
        <v>7122</v>
      </c>
      <c r="C552" s="650" t="s">
        <v>6270</v>
      </c>
      <c r="D552" s="650" t="s">
        <v>7136</v>
      </c>
      <c r="E552" s="650" t="s">
        <v>7137</v>
      </c>
      <c r="F552" s="653">
        <v>671</v>
      </c>
      <c r="G552" s="653">
        <v>4476278</v>
      </c>
      <c r="H552" s="653">
        <v>1</v>
      </c>
      <c r="I552" s="653">
        <v>6671.0551415797318</v>
      </c>
      <c r="J552" s="653">
        <v>339</v>
      </c>
      <c r="K552" s="653">
        <v>2263060</v>
      </c>
      <c r="L552" s="653">
        <v>0.50556734858737551</v>
      </c>
      <c r="M552" s="653">
        <v>6675.6932153392327</v>
      </c>
      <c r="N552" s="653">
        <v>352</v>
      </c>
      <c r="O552" s="653">
        <v>2349952</v>
      </c>
      <c r="P552" s="666">
        <v>0.52497901158060334</v>
      </c>
      <c r="Q552" s="654">
        <v>6676</v>
      </c>
    </row>
    <row r="553" spans="1:17" ht="14.4" customHeight="1" x14ac:dyDescent="0.3">
      <c r="A553" s="649" t="s">
        <v>595</v>
      </c>
      <c r="B553" s="650" t="s">
        <v>7122</v>
      </c>
      <c r="C553" s="650" t="s">
        <v>6270</v>
      </c>
      <c r="D553" s="650" t="s">
        <v>6368</v>
      </c>
      <c r="E553" s="650" t="s">
        <v>6369</v>
      </c>
      <c r="F553" s="653">
        <v>23</v>
      </c>
      <c r="G553" s="653">
        <v>8279</v>
      </c>
      <c r="H553" s="653">
        <v>1</v>
      </c>
      <c r="I553" s="653">
        <v>359.95652173913044</v>
      </c>
      <c r="J553" s="653">
        <v>33</v>
      </c>
      <c r="K553" s="653">
        <v>11352</v>
      </c>
      <c r="L553" s="653">
        <v>1.3711800942142771</v>
      </c>
      <c r="M553" s="653">
        <v>344</v>
      </c>
      <c r="N553" s="653">
        <v>29</v>
      </c>
      <c r="O553" s="653">
        <v>10032</v>
      </c>
      <c r="P553" s="666">
        <v>1.2117405483754076</v>
      </c>
      <c r="Q553" s="654">
        <v>345.93103448275861</v>
      </c>
    </row>
    <row r="554" spans="1:17" ht="14.4" customHeight="1" x14ac:dyDescent="0.3">
      <c r="A554" s="649" t="s">
        <v>595</v>
      </c>
      <c r="B554" s="650" t="s">
        <v>7122</v>
      </c>
      <c r="C554" s="650" t="s">
        <v>6270</v>
      </c>
      <c r="D554" s="650" t="s">
        <v>7066</v>
      </c>
      <c r="E554" s="650" t="s">
        <v>7067</v>
      </c>
      <c r="F554" s="653">
        <v>2</v>
      </c>
      <c r="G554" s="653">
        <v>204</v>
      </c>
      <c r="H554" s="653">
        <v>1</v>
      </c>
      <c r="I554" s="653">
        <v>102</v>
      </c>
      <c r="J554" s="653"/>
      <c r="K554" s="653"/>
      <c r="L554" s="653"/>
      <c r="M554" s="653"/>
      <c r="N554" s="653"/>
      <c r="O554" s="653"/>
      <c r="P554" s="666"/>
      <c r="Q554" s="654"/>
    </row>
    <row r="555" spans="1:17" ht="14.4" customHeight="1" x14ac:dyDescent="0.3">
      <c r="A555" s="649" t="s">
        <v>595</v>
      </c>
      <c r="B555" s="650" t="s">
        <v>7138</v>
      </c>
      <c r="C555" s="650" t="s">
        <v>6235</v>
      </c>
      <c r="D555" s="650" t="s">
        <v>7139</v>
      </c>
      <c r="E555" s="650" t="s">
        <v>2749</v>
      </c>
      <c r="F555" s="653"/>
      <c r="G555" s="653"/>
      <c r="H555" s="653"/>
      <c r="I555" s="653"/>
      <c r="J555" s="653"/>
      <c r="K555" s="653"/>
      <c r="L555" s="653"/>
      <c r="M555" s="653"/>
      <c r="N555" s="653">
        <v>1</v>
      </c>
      <c r="O555" s="653">
        <v>82.92</v>
      </c>
      <c r="P555" s="666"/>
      <c r="Q555" s="654">
        <v>82.92</v>
      </c>
    </row>
    <row r="556" spans="1:17" ht="14.4" customHeight="1" x14ac:dyDescent="0.3">
      <c r="A556" s="649" t="s">
        <v>595</v>
      </c>
      <c r="B556" s="650" t="s">
        <v>7138</v>
      </c>
      <c r="C556" s="650" t="s">
        <v>6235</v>
      </c>
      <c r="D556" s="650" t="s">
        <v>6442</v>
      </c>
      <c r="E556" s="650" t="s">
        <v>2749</v>
      </c>
      <c r="F556" s="653"/>
      <c r="G556" s="653"/>
      <c r="H556" s="653"/>
      <c r="I556" s="653"/>
      <c r="J556" s="653">
        <v>35</v>
      </c>
      <c r="K556" s="653">
        <v>4510.0200000000004</v>
      </c>
      <c r="L556" s="653"/>
      <c r="M556" s="653">
        <v>128.85771428571431</v>
      </c>
      <c r="N556" s="653">
        <v>49</v>
      </c>
      <c r="O556" s="653">
        <v>5780.0399999999991</v>
      </c>
      <c r="P556" s="666"/>
      <c r="Q556" s="654">
        <v>117.95999999999998</v>
      </c>
    </row>
    <row r="557" spans="1:17" ht="14.4" customHeight="1" x14ac:dyDescent="0.3">
      <c r="A557" s="649" t="s">
        <v>595</v>
      </c>
      <c r="B557" s="650" t="s">
        <v>7138</v>
      </c>
      <c r="C557" s="650" t="s">
        <v>6235</v>
      </c>
      <c r="D557" s="650" t="s">
        <v>6443</v>
      </c>
      <c r="E557" s="650" t="s">
        <v>2749</v>
      </c>
      <c r="F557" s="653"/>
      <c r="G557" s="653"/>
      <c r="H557" s="653"/>
      <c r="I557" s="653"/>
      <c r="J557" s="653">
        <v>12</v>
      </c>
      <c r="K557" s="653">
        <v>2722.68</v>
      </c>
      <c r="L557" s="653"/>
      <c r="M557" s="653">
        <v>226.89</v>
      </c>
      <c r="N557" s="653"/>
      <c r="O557" s="653"/>
      <c r="P557" s="666"/>
      <c r="Q557" s="654"/>
    </row>
    <row r="558" spans="1:17" ht="14.4" customHeight="1" x14ac:dyDescent="0.3">
      <c r="A558" s="649" t="s">
        <v>595</v>
      </c>
      <c r="B558" s="650" t="s">
        <v>7138</v>
      </c>
      <c r="C558" s="650" t="s">
        <v>6235</v>
      </c>
      <c r="D558" s="650" t="s">
        <v>6452</v>
      </c>
      <c r="E558" s="650" t="s">
        <v>1633</v>
      </c>
      <c r="F558" s="653"/>
      <c r="G558" s="653"/>
      <c r="H558" s="653"/>
      <c r="I558" s="653"/>
      <c r="J558" s="653">
        <v>47</v>
      </c>
      <c r="K558" s="653">
        <v>2940.54</v>
      </c>
      <c r="L558" s="653"/>
      <c r="M558" s="653">
        <v>62.564680851063827</v>
      </c>
      <c r="N558" s="653">
        <v>164</v>
      </c>
      <c r="O558" s="653">
        <v>10012.200000000001</v>
      </c>
      <c r="P558" s="666"/>
      <c r="Q558" s="654">
        <v>61.050000000000004</v>
      </c>
    </row>
    <row r="559" spans="1:17" ht="14.4" customHeight="1" x14ac:dyDescent="0.3">
      <c r="A559" s="649" t="s">
        <v>595</v>
      </c>
      <c r="B559" s="650" t="s">
        <v>7138</v>
      </c>
      <c r="C559" s="650" t="s">
        <v>6235</v>
      </c>
      <c r="D559" s="650" t="s">
        <v>6463</v>
      </c>
      <c r="E559" s="650" t="s">
        <v>6464</v>
      </c>
      <c r="F559" s="653"/>
      <c r="G559" s="653"/>
      <c r="H559" s="653"/>
      <c r="I559" s="653"/>
      <c r="J559" s="653">
        <v>8</v>
      </c>
      <c r="K559" s="653">
        <v>464.08</v>
      </c>
      <c r="L559" s="653"/>
      <c r="M559" s="653">
        <v>58.01</v>
      </c>
      <c r="N559" s="653">
        <v>50</v>
      </c>
      <c r="O559" s="653">
        <v>2018</v>
      </c>
      <c r="P559" s="666"/>
      <c r="Q559" s="654">
        <v>40.36</v>
      </c>
    </row>
    <row r="560" spans="1:17" ht="14.4" customHeight="1" x14ac:dyDescent="0.3">
      <c r="A560" s="649" t="s">
        <v>595</v>
      </c>
      <c r="B560" s="650" t="s">
        <v>7138</v>
      </c>
      <c r="C560" s="650" t="s">
        <v>6235</v>
      </c>
      <c r="D560" s="650" t="s">
        <v>6467</v>
      </c>
      <c r="E560" s="650" t="s">
        <v>1653</v>
      </c>
      <c r="F560" s="653"/>
      <c r="G560" s="653"/>
      <c r="H560" s="653"/>
      <c r="I560" s="653"/>
      <c r="J560" s="653">
        <v>59.6</v>
      </c>
      <c r="K560" s="653">
        <v>24082.619999999995</v>
      </c>
      <c r="L560" s="653"/>
      <c r="M560" s="653">
        <v>404.07080536912741</v>
      </c>
      <c r="N560" s="653">
        <v>53.7</v>
      </c>
      <c r="O560" s="653">
        <v>21705.55</v>
      </c>
      <c r="P560" s="666"/>
      <c r="Q560" s="654">
        <v>404.20018621973924</v>
      </c>
    </row>
    <row r="561" spans="1:17" ht="14.4" customHeight="1" x14ac:dyDescent="0.3">
      <c r="A561" s="649" t="s">
        <v>595</v>
      </c>
      <c r="B561" s="650" t="s">
        <v>7138</v>
      </c>
      <c r="C561" s="650" t="s">
        <v>6235</v>
      </c>
      <c r="D561" s="650" t="s">
        <v>6468</v>
      </c>
      <c r="E561" s="650" t="s">
        <v>6469</v>
      </c>
      <c r="F561" s="653"/>
      <c r="G561" s="653"/>
      <c r="H561" s="653"/>
      <c r="I561" s="653"/>
      <c r="J561" s="653"/>
      <c r="K561" s="653"/>
      <c r="L561" s="653"/>
      <c r="M561" s="653"/>
      <c r="N561" s="653">
        <v>22</v>
      </c>
      <c r="O561" s="653">
        <v>887.92</v>
      </c>
      <c r="P561" s="666"/>
      <c r="Q561" s="654">
        <v>40.36</v>
      </c>
    </row>
    <row r="562" spans="1:17" ht="14.4" customHeight="1" x14ac:dyDescent="0.3">
      <c r="A562" s="649" t="s">
        <v>595</v>
      </c>
      <c r="B562" s="650" t="s">
        <v>7138</v>
      </c>
      <c r="C562" s="650" t="s">
        <v>6235</v>
      </c>
      <c r="D562" s="650" t="s">
        <v>6470</v>
      </c>
      <c r="E562" s="650" t="s">
        <v>3226</v>
      </c>
      <c r="F562" s="653"/>
      <c r="G562" s="653"/>
      <c r="H562" s="653"/>
      <c r="I562" s="653"/>
      <c r="J562" s="653">
        <v>9</v>
      </c>
      <c r="K562" s="653">
        <v>427.5</v>
      </c>
      <c r="L562" s="653"/>
      <c r="M562" s="653">
        <v>47.5</v>
      </c>
      <c r="N562" s="653"/>
      <c r="O562" s="653"/>
      <c r="P562" s="666"/>
      <c r="Q562" s="654"/>
    </row>
    <row r="563" spans="1:17" ht="14.4" customHeight="1" x14ac:dyDescent="0.3">
      <c r="A563" s="649" t="s">
        <v>595</v>
      </c>
      <c r="B563" s="650" t="s">
        <v>7138</v>
      </c>
      <c r="C563" s="650" t="s">
        <v>6235</v>
      </c>
      <c r="D563" s="650" t="s">
        <v>6474</v>
      </c>
      <c r="E563" s="650" t="s">
        <v>3205</v>
      </c>
      <c r="F563" s="653"/>
      <c r="G563" s="653"/>
      <c r="H563" s="653"/>
      <c r="I563" s="653"/>
      <c r="J563" s="653">
        <v>42.4</v>
      </c>
      <c r="K563" s="653">
        <v>16101.400000000001</v>
      </c>
      <c r="L563" s="653"/>
      <c r="M563" s="653">
        <v>379.75000000000006</v>
      </c>
      <c r="N563" s="653">
        <v>34.599999999999994</v>
      </c>
      <c r="O563" s="653">
        <v>13139.35</v>
      </c>
      <c r="P563" s="666"/>
      <c r="Q563" s="654">
        <v>379.75000000000006</v>
      </c>
    </row>
    <row r="564" spans="1:17" ht="14.4" customHeight="1" x14ac:dyDescent="0.3">
      <c r="A564" s="649" t="s">
        <v>595</v>
      </c>
      <c r="B564" s="650" t="s">
        <v>7138</v>
      </c>
      <c r="C564" s="650" t="s">
        <v>6235</v>
      </c>
      <c r="D564" s="650" t="s">
        <v>6478</v>
      </c>
      <c r="E564" s="650" t="s">
        <v>6479</v>
      </c>
      <c r="F564" s="653"/>
      <c r="G564" s="653"/>
      <c r="H564" s="653"/>
      <c r="I564" s="653"/>
      <c r="J564" s="653"/>
      <c r="K564" s="653"/>
      <c r="L564" s="653"/>
      <c r="M564" s="653"/>
      <c r="N564" s="653">
        <v>8</v>
      </c>
      <c r="O564" s="653">
        <v>1099.68</v>
      </c>
      <c r="P564" s="666"/>
      <c r="Q564" s="654">
        <v>137.46</v>
      </c>
    </row>
    <row r="565" spans="1:17" ht="14.4" customHeight="1" x14ac:dyDescent="0.3">
      <c r="A565" s="649" t="s">
        <v>595</v>
      </c>
      <c r="B565" s="650" t="s">
        <v>7138</v>
      </c>
      <c r="C565" s="650" t="s">
        <v>6235</v>
      </c>
      <c r="D565" s="650" t="s">
        <v>6480</v>
      </c>
      <c r="E565" s="650" t="s">
        <v>3210</v>
      </c>
      <c r="F565" s="653"/>
      <c r="G565" s="653"/>
      <c r="H565" s="653"/>
      <c r="I565" s="653"/>
      <c r="J565" s="653"/>
      <c r="K565" s="653"/>
      <c r="L565" s="653"/>
      <c r="M565" s="653"/>
      <c r="N565" s="653">
        <v>14</v>
      </c>
      <c r="O565" s="653">
        <v>997.07999999999993</v>
      </c>
      <c r="P565" s="666"/>
      <c r="Q565" s="654">
        <v>71.22</v>
      </c>
    </row>
    <row r="566" spans="1:17" ht="14.4" customHeight="1" x14ac:dyDescent="0.3">
      <c r="A566" s="649" t="s">
        <v>595</v>
      </c>
      <c r="B566" s="650" t="s">
        <v>7138</v>
      </c>
      <c r="C566" s="650" t="s">
        <v>6235</v>
      </c>
      <c r="D566" s="650" t="s">
        <v>6483</v>
      </c>
      <c r="E566" s="650" t="s">
        <v>2351</v>
      </c>
      <c r="F566" s="653"/>
      <c r="G566" s="653"/>
      <c r="H566" s="653"/>
      <c r="I566" s="653"/>
      <c r="J566" s="653"/>
      <c r="K566" s="653"/>
      <c r="L566" s="653"/>
      <c r="M566" s="653"/>
      <c r="N566" s="653">
        <v>14</v>
      </c>
      <c r="O566" s="653">
        <v>962.36</v>
      </c>
      <c r="P566" s="666"/>
      <c r="Q566" s="654">
        <v>68.739999999999995</v>
      </c>
    </row>
    <row r="567" spans="1:17" ht="14.4" customHeight="1" x14ac:dyDescent="0.3">
      <c r="A567" s="649" t="s">
        <v>595</v>
      </c>
      <c r="B567" s="650" t="s">
        <v>7138</v>
      </c>
      <c r="C567" s="650" t="s">
        <v>6235</v>
      </c>
      <c r="D567" s="650" t="s">
        <v>6489</v>
      </c>
      <c r="E567" s="650" t="s">
        <v>3224</v>
      </c>
      <c r="F567" s="653"/>
      <c r="G567" s="653"/>
      <c r="H567" s="653"/>
      <c r="I567" s="653"/>
      <c r="J567" s="653"/>
      <c r="K567" s="653"/>
      <c r="L567" s="653"/>
      <c r="M567" s="653"/>
      <c r="N567" s="653">
        <v>18</v>
      </c>
      <c r="O567" s="653">
        <v>4124.88</v>
      </c>
      <c r="P567" s="666"/>
      <c r="Q567" s="654">
        <v>229.16</v>
      </c>
    </row>
    <row r="568" spans="1:17" ht="14.4" customHeight="1" x14ac:dyDescent="0.3">
      <c r="A568" s="649" t="s">
        <v>595</v>
      </c>
      <c r="B568" s="650" t="s">
        <v>7138</v>
      </c>
      <c r="C568" s="650" t="s">
        <v>6235</v>
      </c>
      <c r="D568" s="650" t="s">
        <v>6490</v>
      </c>
      <c r="E568" s="650" t="s">
        <v>6491</v>
      </c>
      <c r="F568" s="653"/>
      <c r="G568" s="653"/>
      <c r="H568" s="653"/>
      <c r="I568" s="653"/>
      <c r="J568" s="653">
        <v>7.5000000000000009</v>
      </c>
      <c r="K568" s="653">
        <v>1627.5</v>
      </c>
      <c r="L568" s="653"/>
      <c r="M568" s="653">
        <v>216.99999999999997</v>
      </c>
      <c r="N568" s="653">
        <v>3.8999999999999995</v>
      </c>
      <c r="O568" s="653">
        <v>846.30000000000007</v>
      </c>
      <c r="P568" s="666"/>
      <c r="Q568" s="654">
        <v>217.00000000000006</v>
      </c>
    </row>
    <row r="569" spans="1:17" ht="14.4" customHeight="1" x14ac:dyDescent="0.3">
      <c r="A569" s="649" t="s">
        <v>595</v>
      </c>
      <c r="B569" s="650" t="s">
        <v>7138</v>
      </c>
      <c r="C569" s="650" t="s">
        <v>6235</v>
      </c>
      <c r="D569" s="650" t="s">
        <v>6494</v>
      </c>
      <c r="E569" s="650" t="s">
        <v>2354</v>
      </c>
      <c r="F569" s="653"/>
      <c r="G569" s="653"/>
      <c r="H569" s="653"/>
      <c r="I569" s="653"/>
      <c r="J569" s="653">
        <v>3.2</v>
      </c>
      <c r="K569" s="653">
        <v>310.29000000000002</v>
      </c>
      <c r="L569" s="653"/>
      <c r="M569" s="653">
        <v>96.965625000000003</v>
      </c>
      <c r="N569" s="653"/>
      <c r="O569" s="653"/>
      <c r="P569" s="666"/>
      <c r="Q569" s="654"/>
    </row>
    <row r="570" spans="1:17" ht="14.4" customHeight="1" x14ac:dyDescent="0.3">
      <c r="A570" s="649" t="s">
        <v>595</v>
      </c>
      <c r="B570" s="650" t="s">
        <v>7138</v>
      </c>
      <c r="C570" s="650" t="s">
        <v>6235</v>
      </c>
      <c r="D570" s="650" t="s">
        <v>6495</v>
      </c>
      <c r="E570" s="650" t="s">
        <v>6496</v>
      </c>
      <c r="F570" s="653"/>
      <c r="G570" s="653"/>
      <c r="H570" s="653"/>
      <c r="I570" s="653"/>
      <c r="J570" s="653">
        <v>5</v>
      </c>
      <c r="K570" s="653">
        <v>320</v>
      </c>
      <c r="L570" s="653"/>
      <c r="M570" s="653">
        <v>64</v>
      </c>
      <c r="N570" s="653">
        <v>21</v>
      </c>
      <c r="O570" s="653">
        <v>1344</v>
      </c>
      <c r="P570" s="666"/>
      <c r="Q570" s="654">
        <v>64</v>
      </c>
    </row>
    <row r="571" spans="1:17" ht="14.4" customHeight="1" x14ac:dyDescent="0.3">
      <c r="A571" s="649" t="s">
        <v>595</v>
      </c>
      <c r="B571" s="650" t="s">
        <v>7138</v>
      </c>
      <c r="C571" s="650" t="s">
        <v>6235</v>
      </c>
      <c r="D571" s="650" t="s">
        <v>6498</v>
      </c>
      <c r="E571" s="650" t="s">
        <v>6499</v>
      </c>
      <c r="F571" s="653"/>
      <c r="G571" s="653"/>
      <c r="H571" s="653"/>
      <c r="I571" s="653"/>
      <c r="J571" s="653"/>
      <c r="K571" s="653"/>
      <c r="L571" s="653"/>
      <c r="M571" s="653"/>
      <c r="N571" s="653">
        <v>1.1000000000000001</v>
      </c>
      <c r="O571" s="653">
        <v>1407.53</v>
      </c>
      <c r="P571" s="666"/>
      <c r="Q571" s="654">
        <v>1279.5727272727272</v>
      </c>
    </row>
    <row r="572" spans="1:17" ht="14.4" customHeight="1" x14ac:dyDescent="0.3">
      <c r="A572" s="649" t="s">
        <v>595</v>
      </c>
      <c r="B572" s="650" t="s">
        <v>7138</v>
      </c>
      <c r="C572" s="650" t="s">
        <v>6235</v>
      </c>
      <c r="D572" s="650" t="s">
        <v>6506</v>
      </c>
      <c r="E572" s="650" t="s">
        <v>1564</v>
      </c>
      <c r="F572" s="653"/>
      <c r="G572" s="653"/>
      <c r="H572" s="653"/>
      <c r="I572" s="653"/>
      <c r="J572" s="653">
        <v>0.3</v>
      </c>
      <c r="K572" s="653">
        <v>181.53</v>
      </c>
      <c r="L572" s="653"/>
      <c r="M572" s="653">
        <v>605.1</v>
      </c>
      <c r="N572" s="653"/>
      <c r="O572" s="653"/>
      <c r="P572" s="666"/>
      <c r="Q572" s="654"/>
    </row>
    <row r="573" spans="1:17" ht="14.4" customHeight="1" x14ac:dyDescent="0.3">
      <c r="A573" s="649" t="s">
        <v>595</v>
      </c>
      <c r="B573" s="650" t="s">
        <v>7138</v>
      </c>
      <c r="C573" s="650" t="s">
        <v>6235</v>
      </c>
      <c r="D573" s="650" t="s">
        <v>7140</v>
      </c>
      <c r="E573" s="650" t="s">
        <v>2094</v>
      </c>
      <c r="F573" s="653"/>
      <c r="G573" s="653"/>
      <c r="H573" s="653"/>
      <c r="I573" s="653"/>
      <c r="J573" s="653"/>
      <c r="K573" s="653"/>
      <c r="L573" s="653"/>
      <c r="M573" s="653"/>
      <c r="N573" s="653">
        <v>1</v>
      </c>
      <c r="O573" s="653">
        <v>151.56</v>
      </c>
      <c r="P573" s="666"/>
      <c r="Q573" s="654">
        <v>151.56</v>
      </c>
    </row>
    <row r="574" spans="1:17" ht="14.4" customHeight="1" x14ac:dyDescent="0.3">
      <c r="A574" s="649" t="s">
        <v>595</v>
      </c>
      <c r="B574" s="650" t="s">
        <v>7138</v>
      </c>
      <c r="C574" s="650" t="s">
        <v>6235</v>
      </c>
      <c r="D574" s="650" t="s">
        <v>6515</v>
      </c>
      <c r="E574" s="650" t="s">
        <v>6516</v>
      </c>
      <c r="F574" s="653"/>
      <c r="G574" s="653"/>
      <c r="H574" s="653"/>
      <c r="I574" s="653"/>
      <c r="J574" s="653">
        <v>2.67</v>
      </c>
      <c r="K574" s="653">
        <v>9686.8700000000008</v>
      </c>
      <c r="L574" s="653"/>
      <c r="M574" s="653">
        <v>3628.0411985018732</v>
      </c>
      <c r="N574" s="653">
        <v>3.42</v>
      </c>
      <c r="O574" s="653">
        <v>12407.9</v>
      </c>
      <c r="P574" s="666"/>
      <c r="Q574" s="654">
        <v>3628.0409356725145</v>
      </c>
    </row>
    <row r="575" spans="1:17" ht="14.4" customHeight="1" x14ac:dyDescent="0.3">
      <c r="A575" s="649" t="s">
        <v>595</v>
      </c>
      <c r="B575" s="650" t="s">
        <v>7138</v>
      </c>
      <c r="C575" s="650" t="s">
        <v>6520</v>
      </c>
      <c r="D575" s="650" t="s">
        <v>6522</v>
      </c>
      <c r="E575" s="650" t="s">
        <v>6230</v>
      </c>
      <c r="F575" s="653"/>
      <c r="G575" s="653"/>
      <c r="H575" s="653"/>
      <c r="I575" s="653"/>
      <c r="J575" s="653">
        <v>5</v>
      </c>
      <c r="K575" s="653">
        <v>8050</v>
      </c>
      <c r="L575" s="653"/>
      <c r="M575" s="653">
        <v>1610</v>
      </c>
      <c r="N575" s="653">
        <v>15</v>
      </c>
      <c r="O575" s="653">
        <v>27195</v>
      </c>
      <c r="P575" s="666"/>
      <c r="Q575" s="654">
        <v>1813</v>
      </c>
    </row>
    <row r="576" spans="1:17" ht="14.4" customHeight="1" x14ac:dyDescent="0.3">
      <c r="A576" s="649" t="s">
        <v>595</v>
      </c>
      <c r="B576" s="650" t="s">
        <v>7138</v>
      </c>
      <c r="C576" s="650" t="s">
        <v>6520</v>
      </c>
      <c r="D576" s="650" t="s">
        <v>6527</v>
      </c>
      <c r="E576" s="650" t="s">
        <v>6230</v>
      </c>
      <c r="F576" s="653"/>
      <c r="G576" s="653"/>
      <c r="H576" s="653"/>
      <c r="I576" s="653"/>
      <c r="J576" s="653">
        <v>4</v>
      </c>
      <c r="K576" s="653">
        <v>3474</v>
      </c>
      <c r="L576" s="653"/>
      <c r="M576" s="653">
        <v>868.5</v>
      </c>
      <c r="N576" s="653">
        <v>6</v>
      </c>
      <c r="O576" s="653">
        <v>4880</v>
      </c>
      <c r="P576" s="666"/>
      <c r="Q576" s="654">
        <v>813.33333333333337</v>
      </c>
    </row>
    <row r="577" spans="1:17" ht="14.4" customHeight="1" x14ac:dyDescent="0.3">
      <c r="A577" s="649" t="s">
        <v>595</v>
      </c>
      <c r="B577" s="650" t="s">
        <v>7138</v>
      </c>
      <c r="C577" s="650" t="s">
        <v>6257</v>
      </c>
      <c r="D577" s="650" t="s">
        <v>7141</v>
      </c>
      <c r="E577" s="650" t="s">
        <v>6530</v>
      </c>
      <c r="F577" s="653"/>
      <c r="G577" s="653"/>
      <c r="H577" s="653"/>
      <c r="I577" s="653"/>
      <c r="J577" s="653">
        <v>2</v>
      </c>
      <c r="K577" s="653">
        <v>944.96</v>
      </c>
      <c r="L577" s="653"/>
      <c r="M577" s="653">
        <v>472.48</v>
      </c>
      <c r="N577" s="653">
        <v>14</v>
      </c>
      <c r="O577" s="653">
        <v>6614.72</v>
      </c>
      <c r="P577" s="666"/>
      <c r="Q577" s="654">
        <v>472.48</v>
      </c>
    </row>
    <row r="578" spans="1:17" ht="14.4" customHeight="1" x14ac:dyDescent="0.3">
      <c r="A578" s="649" t="s">
        <v>595</v>
      </c>
      <c r="B578" s="650" t="s">
        <v>7138</v>
      </c>
      <c r="C578" s="650" t="s">
        <v>6257</v>
      </c>
      <c r="D578" s="650" t="s">
        <v>6529</v>
      </c>
      <c r="E578" s="650" t="s">
        <v>6530</v>
      </c>
      <c r="F578" s="653"/>
      <c r="G578" s="653"/>
      <c r="H578" s="653"/>
      <c r="I578" s="653"/>
      <c r="J578" s="653"/>
      <c r="K578" s="653"/>
      <c r="L578" s="653"/>
      <c r="M578" s="653"/>
      <c r="N578" s="653">
        <v>7</v>
      </c>
      <c r="O578" s="653">
        <v>3265.29</v>
      </c>
      <c r="P578" s="666"/>
      <c r="Q578" s="654">
        <v>466.46999999999997</v>
      </c>
    </row>
    <row r="579" spans="1:17" ht="14.4" customHeight="1" x14ac:dyDescent="0.3">
      <c r="A579" s="649" t="s">
        <v>595</v>
      </c>
      <c r="B579" s="650" t="s">
        <v>7138</v>
      </c>
      <c r="C579" s="650" t="s">
        <v>6257</v>
      </c>
      <c r="D579" s="650" t="s">
        <v>7142</v>
      </c>
      <c r="E579" s="650" t="s">
        <v>6532</v>
      </c>
      <c r="F579" s="653"/>
      <c r="G579" s="653"/>
      <c r="H579" s="653"/>
      <c r="I579" s="653"/>
      <c r="J579" s="653"/>
      <c r="K579" s="653"/>
      <c r="L579" s="653"/>
      <c r="M579" s="653"/>
      <c r="N579" s="653">
        <v>1</v>
      </c>
      <c r="O579" s="653">
        <v>4124.5200000000004</v>
      </c>
      <c r="P579" s="666"/>
      <c r="Q579" s="654">
        <v>4124.5200000000004</v>
      </c>
    </row>
    <row r="580" spans="1:17" ht="14.4" customHeight="1" x14ac:dyDescent="0.3">
      <c r="A580" s="649" t="s">
        <v>595</v>
      </c>
      <c r="B580" s="650" t="s">
        <v>7138</v>
      </c>
      <c r="C580" s="650" t="s">
        <v>6257</v>
      </c>
      <c r="D580" s="650" t="s">
        <v>7143</v>
      </c>
      <c r="E580" s="650" t="s">
        <v>7144</v>
      </c>
      <c r="F580" s="653"/>
      <c r="G580" s="653"/>
      <c r="H580" s="653"/>
      <c r="I580" s="653"/>
      <c r="J580" s="653"/>
      <c r="K580" s="653"/>
      <c r="L580" s="653"/>
      <c r="M580" s="653"/>
      <c r="N580" s="653">
        <v>2</v>
      </c>
      <c r="O580" s="653">
        <v>174.1</v>
      </c>
      <c r="P580" s="666"/>
      <c r="Q580" s="654">
        <v>87.05</v>
      </c>
    </row>
    <row r="581" spans="1:17" ht="14.4" customHeight="1" x14ac:dyDescent="0.3">
      <c r="A581" s="649" t="s">
        <v>595</v>
      </c>
      <c r="B581" s="650" t="s">
        <v>7138</v>
      </c>
      <c r="C581" s="650" t="s">
        <v>6257</v>
      </c>
      <c r="D581" s="650" t="s">
        <v>7145</v>
      </c>
      <c r="E581" s="650" t="s">
        <v>7144</v>
      </c>
      <c r="F581" s="653"/>
      <c r="G581" s="653"/>
      <c r="H581" s="653"/>
      <c r="I581" s="653"/>
      <c r="J581" s="653"/>
      <c r="K581" s="653"/>
      <c r="L581" s="653"/>
      <c r="M581" s="653"/>
      <c r="N581" s="653">
        <v>3</v>
      </c>
      <c r="O581" s="653">
        <v>207.06</v>
      </c>
      <c r="P581" s="666"/>
      <c r="Q581" s="654">
        <v>69.02</v>
      </c>
    </row>
    <row r="582" spans="1:17" ht="14.4" customHeight="1" x14ac:dyDescent="0.3">
      <c r="A582" s="649" t="s">
        <v>595</v>
      </c>
      <c r="B582" s="650" t="s">
        <v>7138</v>
      </c>
      <c r="C582" s="650" t="s">
        <v>6257</v>
      </c>
      <c r="D582" s="650" t="s">
        <v>7146</v>
      </c>
      <c r="E582" s="650" t="s">
        <v>7144</v>
      </c>
      <c r="F582" s="653"/>
      <c r="G582" s="653"/>
      <c r="H582" s="653"/>
      <c r="I582" s="653"/>
      <c r="J582" s="653">
        <v>2</v>
      </c>
      <c r="K582" s="653">
        <v>169.96</v>
      </c>
      <c r="L582" s="653"/>
      <c r="M582" s="653">
        <v>84.98</v>
      </c>
      <c r="N582" s="653"/>
      <c r="O582" s="653"/>
      <c r="P582" s="666"/>
      <c r="Q582" s="654"/>
    </row>
    <row r="583" spans="1:17" ht="14.4" customHeight="1" x14ac:dyDescent="0.3">
      <c r="A583" s="649" t="s">
        <v>595</v>
      </c>
      <c r="B583" s="650" t="s">
        <v>7138</v>
      </c>
      <c r="C583" s="650" t="s">
        <v>6257</v>
      </c>
      <c r="D583" s="650" t="s">
        <v>7147</v>
      </c>
      <c r="E583" s="650" t="s">
        <v>7144</v>
      </c>
      <c r="F583" s="653"/>
      <c r="G583" s="653"/>
      <c r="H583" s="653"/>
      <c r="I583" s="653"/>
      <c r="J583" s="653">
        <v>12</v>
      </c>
      <c r="K583" s="653">
        <v>1081.92</v>
      </c>
      <c r="L583" s="653"/>
      <c r="M583" s="653">
        <v>90.160000000000011</v>
      </c>
      <c r="N583" s="653">
        <v>14</v>
      </c>
      <c r="O583" s="653">
        <v>1262.24</v>
      </c>
      <c r="P583" s="666"/>
      <c r="Q583" s="654">
        <v>90.16</v>
      </c>
    </row>
    <row r="584" spans="1:17" ht="14.4" customHeight="1" x14ac:dyDescent="0.3">
      <c r="A584" s="649" t="s">
        <v>595</v>
      </c>
      <c r="B584" s="650" t="s">
        <v>7138</v>
      </c>
      <c r="C584" s="650" t="s">
        <v>6257</v>
      </c>
      <c r="D584" s="650" t="s">
        <v>6573</v>
      </c>
      <c r="E584" s="650" t="s">
        <v>6574</v>
      </c>
      <c r="F584" s="653"/>
      <c r="G584" s="653"/>
      <c r="H584" s="653"/>
      <c r="I584" s="653"/>
      <c r="J584" s="653">
        <v>5</v>
      </c>
      <c r="K584" s="653">
        <v>3946.45</v>
      </c>
      <c r="L584" s="653"/>
      <c r="M584" s="653">
        <v>789.29</v>
      </c>
      <c r="N584" s="653">
        <v>5</v>
      </c>
      <c r="O584" s="653">
        <v>3946.45</v>
      </c>
      <c r="P584" s="666"/>
      <c r="Q584" s="654">
        <v>789.29</v>
      </c>
    </row>
    <row r="585" spans="1:17" ht="14.4" customHeight="1" x14ac:dyDescent="0.3">
      <c r="A585" s="649" t="s">
        <v>595</v>
      </c>
      <c r="B585" s="650" t="s">
        <v>7138</v>
      </c>
      <c r="C585" s="650" t="s">
        <v>6257</v>
      </c>
      <c r="D585" s="650" t="s">
        <v>6583</v>
      </c>
      <c r="E585" s="650" t="s">
        <v>6582</v>
      </c>
      <c r="F585" s="653"/>
      <c r="G585" s="653"/>
      <c r="H585" s="653"/>
      <c r="I585" s="653"/>
      <c r="J585" s="653"/>
      <c r="K585" s="653"/>
      <c r="L585" s="653"/>
      <c r="M585" s="653"/>
      <c r="N585" s="653">
        <v>2</v>
      </c>
      <c r="O585" s="653">
        <v>16685.240000000002</v>
      </c>
      <c r="P585" s="666"/>
      <c r="Q585" s="654">
        <v>8342.6200000000008</v>
      </c>
    </row>
    <row r="586" spans="1:17" ht="14.4" customHeight="1" x14ac:dyDescent="0.3">
      <c r="A586" s="649" t="s">
        <v>595</v>
      </c>
      <c r="B586" s="650" t="s">
        <v>7138</v>
      </c>
      <c r="C586" s="650" t="s">
        <v>6257</v>
      </c>
      <c r="D586" s="650" t="s">
        <v>7148</v>
      </c>
      <c r="E586" s="650" t="s">
        <v>7149</v>
      </c>
      <c r="F586" s="653"/>
      <c r="G586" s="653"/>
      <c r="H586" s="653"/>
      <c r="I586" s="653"/>
      <c r="J586" s="653">
        <v>1</v>
      </c>
      <c r="K586" s="653">
        <v>2725.32</v>
      </c>
      <c r="L586" s="653"/>
      <c r="M586" s="653">
        <v>2725.32</v>
      </c>
      <c r="N586" s="653"/>
      <c r="O586" s="653"/>
      <c r="P586" s="666"/>
      <c r="Q586" s="654"/>
    </row>
    <row r="587" spans="1:17" ht="14.4" customHeight="1" x14ac:dyDescent="0.3">
      <c r="A587" s="649" t="s">
        <v>595</v>
      </c>
      <c r="B587" s="650" t="s">
        <v>7138</v>
      </c>
      <c r="C587" s="650" t="s">
        <v>6257</v>
      </c>
      <c r="D587" s="650" t="s">
        <v>6605</v>
      </c>
      <c r="E587" s="650" t="s">
        <v>6582</v>
      </c>
      <c r="F587" s="653"/>
      <c r="G587" s="653"/>
      <c r="H587" s="653"/>
      <c r="I587" s="653"/>
      <c r="J587" s="653">
        <v>1</v>
      </c>
      <c r="K587" s="653">
        <v>4101.82</v>
      </c>
      <c r="L587" s="653"/>
      <c r="M587" s="653">
        <v>4101.82</v>
      </c>
      <c r="N587" s="653"/>
      <c r="O587" s="653"/>
      <c r="P587" s="666"/>
      <c r="Q587" s="654"/>
    </row>
    <row r="588" spans="1:17" ht="14.4" customHeight="1" x14ac:dyDescent="0.3">
      <c r="A588" s="649" t="s">
        <v>595</v>
      </c>
      <c r="B588" s="650" t="s">
        <v>7138</v>
      </c>
      <c r="C588" s="650" t="s">
        <v>6257</v>
      </c>
      <c r="D588" s="650" t="s">
        <v>7150</v>
      </c>
      <c r="E588" s="650" t="s">
        <v>7151</v>
      </c>
      <c r="F588" s="653"/>
      <c r="G588" s="653"/>
      <c r="H588" s="653"/>
      <c r="I588" s="653"/>
      <c r="J588" s="653">
        <v>3</v>
      </c>
      <c r="K588" s="653">
        <v>1455.69</v>
      </c>
      <c r="L588" s="653"/>
      <c r="M588" s="653">
        <v>485.23</v>
      </c>
      <c r="N588" s="653"/>
      <c r="O588" s="653"/>
      <c r="P588" s="666"/>
      <c r="Q588" s="654"/>
    </row>
    <row r="589" spans="1:17" ht="14.4" customHeight="1" x14ac:dyDescent="0.3">
      <c r="A589" s="649" t="s">
        <v>595</v>
      </c>
      <c r="B589" s="650" t="s">
        <v>7138</v>
      </c>
      <c r="C589" s="650" t="s">
        <v>6257</v>
      </c>
      <c r="D589" s="650" t="s">
        <v>7152</v>
      </c>
      <c r="E589" s="650" t="s">
        <v>7153</v>
      </c>
      <c r="F589" s="653"/>
      <c r="G589" s="653"/>
      <c r="H589" s="653"/>
      <c r="I589" s="653"/>
      <c r="J589" s="653">
        <v>1</v>
      </c>
      <c r="K589" s="653">
        <v>2769.16</v>
      </c>
      <c r="L589" s="653"/>
      <c r="M589" s="653">
        <v>2769.16</v>
      </c>
      <c r="N589" s="653"/>
      <c r="O589" s="653"/>
      <c r="P589" s="666"/>
      <c r="Q589" s="654"/>
    </row>
    <row r="590" spans="1:17" ht="14.4" customHeight="1" x14ac:dyDescent="0.3">
      <c r="A590" s="649" t="s">
        <v>595</v>
      </c>
      <c r="B590" s="650" t="s">
        <v>7138</v>
      </c>
      <c r="C590" s="650" t="s">
        <v>6257</v>
      </c>
      <c r="D590" s="650" t="s">
        <v>7154</v>
      </c>
      <c r="E590" s="650" t="s">
        <v>7155</v>
      </c>
      <c r="F590" s="653"/>
      <c r="G590" s="653"/>
      <c r="H590" s="653"/>
      <c r="I590" s="653"/>
      <c r="J590" s="653">
        <v>3</v>
      </c>
      <c r="K590" s="653">
        <v>15303</v>
      </c>
      <c r="L590" s="653"/>
      <c r="M590" s="653">
        <v>5101</v>
      </c>
      <c r="N590" s="653">
        <v>6</v>
      </c>
      <c r="O590" s="653">
        <v>30606</v>
      </c>
      <c r="P590" s="666"/>
      <c r="Q590" s="654">
        <v>5101</v>
      </c>
    </row>
    <row r="591" spans="1:17" ht="14.4" customHeight="1" x14ac:dyDescent="0.3">
      <c r="A591" s="649" t="s">
        <v>595</v>
      </c>
      <c r="B591" s="650" t="s">
        <v>7138</v>
      </c>
      <c r="C591" s="650" t="s">
        <v>6257</v>
      </c>
      <c r="D591" s="650" t="s">
        <v>7156</v>
      </c>
      <c r="E591" s="650" t="s">
        <v>7155</v>
      </c>
      <c r="F591" s="653"/>
      <c r="G591" s="653"/>
      <c r="H591" s="653"/>
      <c r="I591" s="653"/>
      <c r="J591" s="653">
        <v>0</v>
      </c>
      <c r="K591" s="653">
        <v>0</v>
      </c>
      <c r="L591" s="653"/>
      <c r="M591" s="653"/>
      <c r="N591" s="653">
        <v>1</v>
      </c>
      <c r="O591" s="653">
        <v>7869</v>
      </c>
      <c r="P591" s="666"/>
      <c r="Q591" s="654">
        <v>7869</v>
      </c>
    </row>
    <row r="592" spans="1:17" ht="14.4" customHeight="1" x14ac:dyDescent="0.3">
      <c r="A592" s="649" t="s">
        <v>595</v>
      </c>
      <c r="B592" s="650" t="s">
        <v>7138</v>
      </c>
      <c r="C592" s="650" t="s">
        <v>6257</v>
      </c>
      <c r="D592" s="650" t="s">
        <v>6666</v>
      </c>
      <c r="E592" s="650" t="s">
        <v>6667</v>
      </c>
      <c r="F592" s="653"/>
      <c r="G592" s="653"/>
      <c r="H592" s="653"/>
      <c r="I592" s="653"/>
      <c r="J592" s="653"/>
      <c r="K592" s="653"/>
      <c r="L592" s="653"/>
      <c r="M592" s="653"/>
      <c r="N592" s="653">
        <v>14</v>
      </c>
      <c r="O592" s="653">
        <v>19320</v>
      </c>
      <c r="P592" s="666"/>
      <c r="Q592" s="654">
        <v>1380</v>
      </c>
    </row>
    <row r="593" spans="1:17" ht="14.4" customHeight="1" x14ac:dyDescent="0.3">
      <c r="A593" s="649" t="s">
        <v>595</v>
      </c>
      <c r="B593" s="650" t="s">
        <v>7138</v>
      </c>
      <c r="C593" s="650" t="s">
        <v>6257</v>
      </c>
      <c r="D593" s="650" t="s">
        <v>6668</v>
      </c>
      <c r="E593" s="650" t="s">
        <v>6669</v>
      </c>
      <c r="F593" s="653"/>
      <c r="G593" s="653"/>
      <c r="H593" s="653"/>
      <c r="I593" s="653"/>
      <c r="J593" s="653">
        <v>3</v>
      </c>
      <c r="K593" s="653">
        <v>4212</v>
      </c>
      <c r="L593" s="653"/>
      <c r="M593" s="653">
        <v>1404</v>
      </c>
      <c r="N593" s="653">
        <v>2</v>
      </c>
      <c r="O593" s="653">
        <v>2808</v>
      </c>
      <c r="P593" s="666"/>
      <c r="Q593" s="654">
        <v>1404</v>
      </c>
    </row>
    <row r="594" spans="1:17" ht="14.4" customHeight="1" x14ac:dyDescent="0.3">
      <c r="A594" s="649" t="s">
        <v>595</v>
      </c>
      <c r="B594" s="650" t="s">
        <v>7138</v>
      </c>
      <c r="C594" s="650" t="s">
        <v>6257</v>
      </c>
      <c r="D594" s="650" t="s">
        <v>6670</v>
      </c>
      <c r="E594" s="650" t="s">
        <v>6671</v>
      </c>
      <c r="F594" s="653"/>
      <c r="G594" s="653"/>
      <c r="H594" s="653"/>
      <c r="I594" s="653"/>
      <c r="J594" s="653"/>
      <c r="K594" s="653"/>
      <c r="L594" s="653"/>
      <c r="M594" s="653"/>
      <c r="N594" s="653">
        <v>1</v>
      </c>
      <c r="O594" s="653">
        <v>1038</v>
      </c>
      <c r="P594" s="666"/>
      <c r="Q594" s="654">
        <v>1038</v>
      </c>
    </row>
    <row r="595" spans="1:17" ht="14.4" customHeight="1" x14ac:dyDescent="0.3">
      <c r="A595" s="649" t="s">
        <v>595</v>
      </c>
      <c r="B595" s="650" t="s">
        <v>7138</v>
      </c>
      <c r="C595" s="650" t="s">
        <v>6257</v>
      </c>
      <c r="D595" s="650" t="s">
        <v>6672</v>
      </c>
      <c r="E595" s="650" t="s">
        <v>6673</v>
      </c>
      <c r="F595" s="653"/>
      <c r="G595" s="653"/>
      <c r="H595" s="653"/>
      <c r="I595" s="653"/>
      <c r="J595" s="653">
        <v>13</v>
      </c>
      <c r="K595" s="653">
        <v>17056</v>
      </c>
      <c r="L595" s="653"/>
      <c r="M595" s="653">
        <v>1312</v>
      </c>
      <c r="N595" s="653">
        <v>4</v>
      </c>
      <c r="O595" s="653">
        <v>5248</v>
      </c>
      <c r="P595" s="666"/>
      <c r="Q595" s="654">
        <v>1312</v>
      </c>
    </row>
    <row r="596" spans="1:17" ht="14.4" customHeight="1" x14ac:dyDescent="0.3">
      <c r="A596" s="649" t="s">
        <v>595</v>
      </c>
      <c r="B596" s="650" t="s">
        <v>7138</v>
      </c>
      <c r="C596" s="650" t="s">
        <v>6257</v>
      </c>
      <c r="D596" s="650" t="s">
        <v>6674</v>
      </c>
      <c r="E596" s="650" t="s">
        <v>6675</v>
      </c>
      <c r="F596" s="653"/>
      <c r="G596" s="653"/>
      <c r="H596" s="653"/>
      <c r="I596" s="653"/>
      <c r="J596" s="653"/>
      <c r="K596" s="653"/>
      <c r="L596" s="653"/>
      <c r="M596" s="653"/>
      <c r="N596" s="653">
        <v>4</v>
      </c>
      <c r="O596" s="653">
        <v>6240</v>
      </c>
      <c r="P596" s="666"/>
      <c r="Q596" s="654">
        <v>1560</v>
      </c>
    </row>
    <row r="597" spans="1:17" ht="14.4" customHeight="1" x14ac:dyDescent="0.3">
      <c r="A597" s="649" t="s">
        <v>595</v>
      </c>
      <c r="B597" s="650" t="s">
        <v>7138</v>
      </c>
      <c r="C597" s="650" t="s">
        <v>6257</v>
      </c>
      <c r="D597" s="650" t="s">
        <v>7157</v>
      </c>
      <c r="E597" s="650" t="s">
        <v>7158</v>
      </c>
      <c r="F597" s="653"/>
      <c r="G597" s="653"/>
      <c r="H597" s="653"/>
      <c r="I597" s="653"/>
      <c r="J597" s="653"/>
      <c r="K597" s="653"/>
      <c r="L597" s="653"/>
      <c r="M597" s="653"/>
      <c r="N597" s="653">
        <v>1</v>
      </c>
      <c r="O597" s="653">
        <v>1614</v>
      </c>
      <c r="P597" s="666"/>
      <c r="Q597" s="654">
        <v>1614</v>
      </c>
    </row>
    <row r="598" spans="1:17" ht="14.4" customHeight="1" x14ac:dyDescent="0.3">
      <c r="A598" s="649" t="s">
        <v>595</v>
      </c>
      <c r="B598" s="650" t="s">
        <v>7138</v>
      </c>
      <c r="C598" s="650" t="s">
        <v>6257</v>
      </c>
      <c r="D598" s="650" t="s">
        <v>7159</v>
      </c>
      <c r="E598" s="650" t="s">
        <v>7160</v>
      </c>
      <c r="F598" s="653"/>
      <c r="G598" s="653"/>
      <c r="H598" s="653"/>
      <c r="I598" s="653"/>
      <c r="J598" s="653">
        <v>1</v>
      </c>
      <c r="K598" s="653">
        <v>320.44</v>
      </c>
      <c r="L598" s="653"/>
      <c r="M598" s="653">
        <v>320.44</v>
      </c>
      <c r="N598" s="653"/>
      <c r="O598" s="653"/>
      <c r="P598" s="666"/>
      <c r="Q598" s="654"/>
    </row>
    <row r="599" spans="1:17" ht="14.4" customHeight="1" x14ac:dyDescent="0.3">
      <c r="A599" s="649" t="s">
        <v>595</v>
      </c>
      <c r="B599" s="650" t="s">
        <v>7138</v>
      </c>
      <c r="C599" s="650" t="s">
        <v>6257</v>
      </c>
      <c r="D599" s="650" t="s">
        <v>7161</v>
      </c>
      <c r="E599" s="650" t="s">
        <v>7160</v>
      </c>
      <c r="F599" s="653"/>
      <c r="G599" s="653"/>
      <c r="H599" s="653"/>
      <c r="I599" s="653"/>
      <c r="J599" s="653">
        <v>4</v>
      </c>
      <c r="K599" s="653">
        <v>3760.76</v>
      </c>
      <c r="L599" s="653"/>
      <c r="M599" s="653">
        <v>940.19</v>
      </c>
      <c r="N599" s="653"/>
      <c r="O599" s="653"/>
      <c r="P599" s="666"/>
      <c r="Q599" s="654"/>
    </row>
    <row r="600" spans="1:17" ht="14.4" customHeight="1" x14ac:dyDescent="0.3">
      <c r="A600" s="649" t="s">
        <v>595</v>
      </c>
      <c r="B600" s="650" t="s">
        <v>7138</v>
      </c>
      <c r="C600" s="650" t="s">
        <v>6257</v>
      </c>
      <c r="D600" s="650" t="s">
        <v>6676</v>
      </c>
      <c r="E600" s="650" t="s">
        <v>6677</v>
      </c>
      <c r="F600" s="653"/>
      <c r="G600" s="653"/>
      <c r="H600" s="653"/>
      <c r="I600" s="653"/>
      <c r="J600" s="653">
        <v>1</v>
      </c>
      <c r="K600" s="653">
        <v>58.6</v>
      </c>
      <c r="L600" s="653"/>
      <c r="M600" s="653">
        <v>58.6</v>
      </c>
      <c r="N600" s="653">
        <v>1</v>
      </c>
      <c r="O600" s="653">
        <v>58.6</v>
      </c>
      <c r="P600" s="666"/>
      <c r="Q600" s="654">
        <v>58.6</v>
      </c>
    </row>
    <row r="601" spans="1:17" ht="14.4" customHeight="1" x14ac:dyDescent="0.3">
      <c r="A601" s="649" t="s">
        <v>595</v>
      </c>
      <c r="B601" s="650" t="s">
        <v>7138</v>
      </c>
      <c r="C601" s="650" t="s">
        <v>6257</v>
      </c>
      <c r="D601" s="650" t="s">
        <v>6678</v>
      </c>
      <c r="E601" s="650" t="s">
        <v>6677</v>
      </c>
      <c r="F601" s="653"/>
      <c r="G601" s="653"/>
      <c r="H601" s="653"/>
      <c r="I601" s="653"/>
      <c r="J601" s="653">
        <v>3</v>
      </c>
      <c r="K601" s="653">
        <v>289.79999999999995</v>
      </c>
      <c r="L601" s="653"/>
      <c r="M601" s="653">
        <v>96.59999999999998</v>
      </c>
      <c r="N601" s="653"/>
      <c r="O601" s="653"/>
      <c r="P601" s="666"/>
      <c r="Q601" s="654"/>
    </row>
    <row r="602" spans="1:17" ht="14.4" customHeight="1" x14ac:dyDescent="0.3">
      <c r="A602" s="649" t="s">
        <v>595</v>
      </c>
      <c r="B602" s="650" t="s">
        <v>7138</v>
      </c>
      <c r="C602" s="650" t="s">
        <v>6257</v>
      </c>
      <c r="D602" s="650" t="s">
        <v>6679</v>
      </c>
      <c r="E602" s="650" t="s">
        <v>6680</v>
      </c>
      <c r="F602" s="653"/>
      <c r="G602" s="653"/>
      <c r="H602" s="653"/>
      <c r="I602" s="653"/>
      <c r="J602" s="653">
        <v>14</v>
      </c>
      <c r="K602" s="653">
        <v>19075</v>
      </c>
      <c r="L602" s="653"/>
      <c r="M602" s="653">
        <v>1362.5</v>
      </c>
      <c r="N602" s="653">
        <v>13</v>
      </c>
      <c r="O602" s="653">
        <v>17712.5</v>
      </c>
      <c r="P602" s="666"/>
      <c r="Q602" s="654">
        <v>1362.5</v>
      </c>
    </row>
    <row r="603" spans="1:17" ht="14.4" customHeight="1" x14ac:dyDescent="0.3">
      <c r="A603" s="649" t="s">
        <v>595</v>
      </c>
      <c r="B603" s="650" t="s">
        <v>7138</v>
      </c>
      <c r="C603" s="650" t="s">
        <v>6257</v>
      </c>
      <c r="D603" s="650" t="s">
        <v>7162</v>
      </c>
      <c r="E603" s="650" t="s">
        <v>6230</v>
      </c>
      <c r="F603" s="653"/>
      <c r="G603" s="653"/>
      <c r="H603" s="653"/>
      <c r="I603" s="653"/>
      <c r="J603" s="653">
        <v>13</v>
      </c>
      <c r="K603" s="653">
        <v>910</v>
      </c>
      <c r="L603" s="653"/>
      <c r="M603" s="653">
        <v>70</v>
      </c>
      <c r="N603" s="653">
        <v>10</v>
      </c>
      <c r="O603" s="653">
        <v>700</v>
      </c>
      <c r="P603" s="666"/>
      <c r="Q603" s="654">
        <v>70</v>
      </c>
    </row>
    <row r="604" spans="1:17" ht="14.4" customHeight="1" x14ac:dyDescent="0.3">
      <c r="A604" s="649" t="s">
        <v>595</v>
      </c>
      <c r="B604" s="650" t="s">
        <v>7138</v>
      </c>
      <c r="C604" s="650" t="s">
        <v>6257</v>
      </c>
      <c r="D604" s="650" t="s">
        <v>7163</v>
      </c>
      <c r="E604" s="650" t="s">
        <v>6230</v>
      </c>
      <c r="F604" s="653"/>
      <c r="G604" s="653"/>
      <c r="H604" s="653"/>
      <c r="I604" s="653"/>
      <c r="J604" s="653">
        <v>1</v>
      </c>
      <c r="K604" s="653">
        <v>147</v>
      </c>
      <c r="L604" s="653"/>
      <c r="M604" s="653">
        <v>147</v>
      </c>
      <c r="N604" s="653"/>
      <c r="O604" s="653"/>
      <c r="P604" s="666"/>
      <c r="Q604" s="654"/>
    </row>
    <row r="605" spans="1:17" ht="14.4" customHeight="1" x14ac:dyDescent="0.3">
      <c r="A605" s="649" t="s">
        <v>595</v>
      </c>
      <c r="B605" s="650" t="s">
        <v>7138</v>
      </c>
      <c r="C605" s="650" t="s">
        <v>6257</v>
      </c>
      <c r="D605" s="650" t="s">
        <v>7164</v>
      </c>
      <c r="E605" s="650" t="s">
        <v>6230</v>
      </c>
      <c r="F605" s="653"/>
      <c r="G605" s="653"/>
      <c r="H605" s="653"/>
      <c r="I605" s="653"/>
      <c r="J605" s="653">
        <v>2</v>
      </c>
      <c r="K605" s="653">
        <v>298</v>
      </c>
      <c r="L605" s="653"/>
      <c r="M605" s="653">
        <v>149</v>
      </c>
      <c r="N605" s="653"/>
      <c r="O605" s="653"/>
      <c r="P605" s="666"/>
      <c r="Q605" s="654"/>
    </row>
    <row r="606" spans="1:17" ht="14.4" customHeight="1" x14ac:dyDescent="0.3">
      <c r="A606" s="649" t="s">
        <v>595</v>
      </c>
      <c r="B606" s="650" t="s">
        <v>7138</v>
      </c>
      <c r="C606" s="650" t="s">
        <v>6257</v>
      </c>
      <c r="D606" s="650" t="s">
        <v>7165</v>
      </c>
      <c r="E606" s="650" t="s">
        <v>6230</v>
      </c>
      <c r="F606" s="653"/>
      <c r="G606" s="653"/>
      <c r="H606" s="653"/>
      <c r="I606" s="653"/>
      <c r="J606" s="653">
        <v>2</v>
      </c>
      <c r="K606" s="653">
        <v>388</v>
      </c>
      <c r="L606" s="653"/>
      <c r="M606" s="653">
        <v>194</v>
      </c>
      <c r="N606" s="653"/>
      <c r="O606" s="653"/>
      <c r="P606" s="666"/>
      <c r="Q606" s="654"/>
    </row>
    <row r="607" spans="1:17" ht="14.4" customHeight="1" x14ac:dyDescent="0.3">
      <c r="A607" s="649" t="s">
        <v>595</v>
      </c>
      <c r="B607" s="650" t="s">
        <v>7138</v>
      </c>
      <c r="C607" s="650" t="s">
        <v>6257</v>
      </c>
      <c r="D607" s="650" t="s">
        <v>7166</v>
      </c>
      <c r="E607" s="650" t="s">
        <v>6230</v>
      </c>
      <c r="F607" s="653"/>
      <c r="G607" s="653"/>
      <c r="H607" s="653"/>
      <c r="I607" s="653"/>
      <c r="J607" s="653">
        <v>1</v>
      </c>
      <c r="K607" s="653">
        <v>247</v>
      </c>
      <c r="L607" s="653"/>
      <c r="M607" s="653">
        <v>247</v>
      </c>
      <c r="N607" s="653"/>
      <c r="O607" s="653"/>
      <c r="P607" s="666"/>
      <c r="Q607" s="654"/>
    </row>
    <row r="608" spans="1:17" ht="14.4" customHeight="1" x14ac:dyDescent="0.3">
      <c r="A608" s="649" t="s">
        <v>595</v>
      </c>
      <c r="B608" s="650" t="s">
        <v>7138</v>
      </c>
      <c r="C608" s="650" t="s">
        <v>6257</v>
      </c>
      <c r="D608" s="650" t="s">
        <v>7167</v>
      </c>
      <c r="E608" s="650" t="s">
        <v>7168</v>
      </c>
      <c r="F608" s="653"/>
      <c r="G608" s="653"/>
      <c r="H608" s="653"/>
      <c r="I608" s="653"/>
      <c r="J608" s="653">
        <v>0.1</v>
      </c>
      <c r="K608" s="653">
        <v>73.2</v>
      </c>
      <c r="L608" s="653"/>
      <c r="M608" s="653">
        <v>732</v>
      </c>
      <c r="N608" s="653"/>
      <c r="O608" s="653"/>
      <c r="P608" s="666"/>
      <c r="Q608" s="654"/>
    </row>
    <row r="609" spans="1:17" ht="14.4" customHeight="1" x14ac:dyDescent="0.3">
      <c r="A609" s="649" t="s">
        <v>595</v>
      </c>
      <c r="B609" s="650" t="s">
        <v>7138</v>
      </c>
      <c r="C609" s="650" t="s">
        <v>6257</v>
      </c>
      <c r="D609" s="650" t="s">
        <v>7169</v>
      </c>
      <c r="E609" s="650" t="s">
        <v>7170</v>
      </c>
      <c r="F609" s="653"/>
      <c r="G609" s="653"/>
      <c r="H609" s="653"/>
      <c r="I609" s="653"/>
      <c r="J609" s="653"/>
      <c r="K609" s="653"/>
      <c r="L609" s="653"/>
      <c r="M609" s="653"/>
      <c r="N609" s="653">
        <v>3</v>
      </c>
      <c r="O609" s="653">
        <v>23811</v>
      </c>
      <c r="P609" s="666"/>
      <c r="Q609" s="654">
        <v>7937</v>
      </c>
    </row>
    <row r="610" spans="1:17" ht="14.4" customHeight="1" x14ac:dyDescent="0.3">
      <c r="A610" s="649" t="s">
        <v>595</v>
      </c>
      <c r="B610" s="650" t="s">
        <v>7138</v>
      </c>
      <c r="C610" s="650" t="s">
        <v>6257</v>
      </c>
      <c r="D610" s="650" t="s">
        <v>7171</v>
      </c>
      <c r="E610" s="650" t="s">
        <v>7172</v>
      </c>
      <c r="F610" s="653"/>
      <c r="G610" s="653"/>
      <c r="H610" s="653"/>
      <c r="I610" s="653"/>
      <c r="J610" s="653"/>
      <c r="K610" s="653"/>
      <c r="L610" s="653"/>
      <c r="M610" s="653"/>
      <c r="N610" s="653">
        <v>3</v>
      </c>
      <c r="O610" s="653">
        <v>29652</v>
      </c>
      <c r="P610" s="666"/>
      <c r="Q610" s="654">
        <v>9884</v>
      </c>
    </row>
    <row r="611" spans="1:17" ht="14.4" customHeight="1" x14ac:dyDescent="0.3">
      <c r="A611" s="649" t="s">
        <v>595</v>
      </c>
      <c r="B611" s="650" t="s">
        <v>7138</v>
      </c>
      <c r="C611" s="650" t="s">
        <v>6257</v>
      </c>
      <c r="D611" s="650" t="s">
        <v>7173</v>
      </c>
      <c r="E611" s="650" t="s">
        <v>7174</v>
      </c>
      <c r="F611" s="653"/>
      <c r="G611" s="653"/>
      <c r="H611" s="653"/>
      <c r="I611" s="653"/>
      <c r="J611" s="653">
        <v>1</v>
      </c>
      <c r="K611" s="653">
        <v>7990</v>
      </c>
      <c r="L611" s="653"/>
      <c r="M611" s="653">
        <v>7990</v>
      </c>
      <c r="N611" s="653"/>
      <c r="O611" s="653"/>
      <c r="P611" s="666"/>
      <c r="Q611" s="654"/>
    </row>
    <row r="612" spans="1:17" ht="14.4" customHeight="1" x14ac:dyDescent="0.3">
      <c r="A612" s="649" t="s">
        <v>595</v>
      </c>
      <c r="B612" s="650" t="s">
        <v>7138</v>
      </c>
      <c r="C612" s="650" t="s">
        <v>6257</v>
      </c>
      <c r="D612" s="650" t="s">
        <v>7175</v>
      </c>
      <c r="E612" s="650" t="s">
        <v>7174</v>
      </c>
      <c r="F612" s="653"/>
      <c r="G612" s="653"/>
      <c r="H612" s="653"/>
      <c r="I612" s="653"/>
      <c r="J612" s="653"/>
      <c r="K612" s="653"/>
      <c r="L612" s="653"/>
      <c r="M612" s="653"/>
      <c r="N612" s="653">
        <v>1</v>
      </c>
      <c r="O612" s="653">
        <v>9772</v>
      </c>
      <c r="P612" s="666"/>
      <c r="Q612" s="654">
        <v>9772</v>
      </c>
    </row>
    <row r="613" spans="1:17" ht="14.4" customHeight="1" x14ac:dyDescent="0.3">
      <c r="A613" s="649" t="s">
        <v>595</v>
      </c>
      <c r="B613" s="650" t="s">
        <v>7138</v>
      </c>
      <c r="C613" s="650" t="s">
        <v>6257</v>
      </c>
      <c r="D613" s="650" t="s">
        <v>7176</v>
      </c>
      <c r="E613" s="650" t="s">
        <v>7174</v>
      </c>
      <c r="F613" s="653"/>
      <c r="G613" s="653"/>
      <c r="H613" s="653"/>
      <c r="I613" s="653"/>
      <c r="J613" s="653">
        <v>2</v>
      </c>
      <c r="K613" s="653">
        <v>19544</v>
      </c>
      <c r="L613" s="653"/>
      <c r="M613" s="653">
        <v>9772</v>
      </c>
      <c r="N613" s="653">
        <v>18</v>
      </c>
      <c r="O613" s="653">
        <v>175896</v>
      </c>
      <c r="P613" s="666"/>
      <c r="Q613" s="654">
        <v>9772</v>
      </c>
    </row>
    <row r="614" spans="1:17" ht="14.4" customHeight="1" x14ac:dyDescent="0.3">
      <c r="A614" s="649" t="s">
        <v>595</v>
      </c>
      <c r="B614" s="650" t="s">
        <v>7138</v>
      </c>
      <c r="C614" s="650" t="s">
        <v>6257</v>
      </c>
      <c r="D614" s="650" t="s">
        <v>6728</v>
      </c>
      <c r="E614" s="650" t="s">
        <v>6729</v>
      </c>
      <c r="F614" s="653"/>
      <c r="G614" s="653"/>
      <c r="H614" s="653"/>
      <c r="I614" s="653"/>
      <c r="J614" s="653"/>
      <c r="K614" s="653"/>
      <c r="L614" s="653"/>
      <c r="M614" s="653"/>
      <c r="N614" s="653">
        <v>14</v>
      </c>
      <c r="O614" s="653">
        <v>7882</v>
      </c>
      <c r="P614" s="666"/>
      <c r="Q614" s="654">
        <v>563</v>
      </c>
    </row>
    <row r="615" spans="1:17" ht="14.4" customHeight="1" x14ac:dyDescent="0.3">
      <c r="A615" s="649" t="s">
        <v>595</v>
      </c>
      <c r="B615" s="650" t="s">
        <v>7138</v>
      </c>
      <c r="C615" s="650" t="s">
        <v>6257</v>
      </c>
      <c r="D615" s="650" t="s">
        <v>7177</v>
      </c>
      <c r="E615" s="650" t="s">
        <v>7155</v>
      </c>
      <c r="F615" s="653"/>
      <c r="G615" s="653"/>
      <c r="H615" s="653"/>
      <c r="I615" s="653"/>
      <c r="J615" s="653"/>
      <c r="K615" s="653"/>
      <c r="L615" s="653"/>
      <c r="M615" s="653"/>
      <c r="N615" s="653">
        <v>2</v>
      </c>
      <c r="O615" s="653">
        <v>10202</v>
      </c>
      <c r="P615" s="666"/>
      <c r="Q615" s="654">
        <v>5101</v>
      </c>
    </row>
    <row r="616" spans="1:17" ht="14.4" customHeight="1" x14ac:dyDescent="0.3">
      <c r="A616" s="649" t="s">
        <v>595</v>
      </c>
      <c r="B616" s="650" t="s">
        <v>7138</v>
      </c>
      <c r="C616" s="650" t="s">
        <v>6257</v>
      </c>
      <c r="D616" s="650" t="s">
        <v>7178</v>
      </c>
      <c r="E616" s="650" t="s">
        <v>7179</v>
      </c>
      <c r="F616" s="653"/>
      <c r="G616" s="653"/>
      <c r="H616" s="653"/>
      <c r="I616" s="653"/>
      <c r="J616" s="653">
        <v>3</v>
      </c>
      <c r="K616" s="653">
        <v>711.36</v>
      </c>
      <c r="L616" s="653"/>
      <c r="M616" s="653">
        <v>237.12</v>
      </c>
      <c r="N616" s="653"/>
      <c r="O616" s="653"/>
      <c r="P616" s="666"/>
      <c r="Q616" s="654"/>
    </row>
    <row r="617" spans="1:17" ht="14.4" customHeight="1" x14ac:dyDescent="0.3">
      <c r="A617" s="649" t="s">
        <v>595</v>
      </c>
      <c r="B617" s="650" t="s">
        <v>7138</v>
      </c>
      <c r="C617" s="650" t="s">
        <v>6257</v>
      </c>
      <c r="D617" s="650" t="s">
        <v>7180</v>
      </c>
      <c r="E617" s="650" t="s">
        <v>7181</v>
      </c>
      <c r="F617" s="653"/>
      <c r="G617" s="653"/>
      <c r="H617" s="653"/>
      <c r="I617" s="653"/>
      <c r="J617" s="653"/>
      <c r="K617" s="653"/>
      <c r="L617" s="653"/>
      <c r="M617" s="653"/>
      <c r="N617" s="653">
        <v>1</v>
      </c>
      <c r="O617" s="653">
        <v>5531.38</v>
      </c>
      <c r="P617" s="666"/>
      <c r="Q617" s="654">
        <v>5531.38</v>
      </c>
    </row>
    <row r="618" spans="1:17" ht="14.4" customHeight="1" x14ac:dyDescent="0.3">
      <c r="A618" s="649" t="s">
        <v>595</v>
      </c>
      <c r="B618" s="650" t="s">
        <v>7138</v>
      </c>
      <c r="C618" s="650" t="s">
        <v>6257</v>
      </c>
      <c r="D618" s="650" t="s">
        <v>7182</v>
      </c>
      <c r="E618" s="650" t="s">
        <v>7144</v>
      </c>
      <c r="F618" s="653"/>
      <c r="G618" s="653"/>
      <c r="H618" s="653"/>
      <c r="I618" s="653"/>
      <c r="J618" s="653">
        <v>2</v>
      </c>
      <c r="K618" s="653">
        <v>399</v>
      </c>
      <c r="L618" s="653"/>
      <c r="M618" s="653">
        <v>199.5</v>
      </c>
      <c r="N618" s="653"/>
      <c r="O618" s="653"/>
      <c r="P618" s="666"/>
      <c r="Q618" s="654"/>
    </row>
    <row r="619" spans="1:17" ht="14.4" customHeight="1" x14ac:dyDescent="0.3">
      <c r="A619" s="649" t="s">
        <v>595</v>
      </c>
      <c r="B619" s="650" t="s">
        <v>7138</v>
      </c>
      <c r="C619" s="650" t="s">
        <v>6257</v>
      </c>
      <c r="D619" s="650" t="s">
        <v>7183</v>
      </c>
      <c r="E619" s="650" t="s">
        <v>7184</v>
      </c>
      <c r="F619" s="653"/>
      <c r="G619" s="653"/>
      <c r="H619" s="653"/>
      <c r="I619" s="653"/>
      <c r="J619" s="653"/>
      <c r="K619" s="653"/>
      <c r="L619" s="653"/>
      <c r="M619" s="653"/>
      <c r="N619" s="653">
        <v>1</v>
      </c>
      <c r="O619" s="653">
        <v>310.91000000000003</v>
      </c>
      <c r="P619" s="666"/>
      <c r="Q619" s="654">
        <v>310.91000000000003</v>
      </c>
    </row>
    <row r="620" spans="1:17" ht="14.4" customHeight="1" x14ac:dyDescent="0.3">
      <c r="A620" s="649" t="s">
        <v>595</v>
      </c>
      <c r="B620" s="650" t="s">
        <v>7138</v>
      </c>
      <c r="C620" s="650" t="s">
        <v>6270</v>
      </c>
      <c r="D620" s="650" t="s">
        <v>6766</v>
      </c>
      <c r="E620" s="650" t="s">
        <v>6767</v>
      </c>
      <c r="F620" s="653"/>
      <c r="G620" s="653"/>
      <c r="H620" s="653"/>
      <c r="I620" s="653"/>
      <c r="J620" s="653">
        <v>5</v>
      </c>
      <c r="K620" s="653">
        <v>925</v>
      </c>
      <c r="L620" s="653"/>
      <c r="M620" s="653">
        <v>185</v>
      </c>
      <c r="N620" s="653">
        <v>4</v>
      </c>
      <c r="O620" s="653">
        <v>740</v>
      </c>
      <c r="P620" s="666"/>
      <c r="Q620" s="654">
        <v>185</v>
      </c>
    </row>
    <row r="621" spans="1:17" ht="14.4" customHeight="1" x14ac:dyDescent="0.3">
      <c r="A621" s="649" t="s">
        <v>595</v>
      </c>
      <c r="B621" s="650" t="s">
        <v>7138</v>
      </c>
      <c r="C621" s="650" t="s">
        <v>6270</v>
      </c>
      <c r="D621" s="650" t="s">
        <v>6312</v>
      </c>
      <c r="E621" s="650" t="s">
        <v>6313</v>
      </c>
      <c r="F621" s="653"/>
      <c r="G621" s="653"/>
      <c r="H621" s="653"/>
      <c r="I621" s="653"/>
      <c r="J621" s="653">
        <v>4</v>
      </c>
      <c r="K621" s="653">
        <v>2348</v>
      </c>
      <c r="L621" s="653"/>
      <c r="M621" s="653">
        <v>587</v>
      </c>
      <c r="N621" s="653"/>
      <c r="O621" s="653"/>
      <c r="P621" s="666"/>
      <c r="Q621" s="654"/>
    </row>
    <row r="622" spans="1:17" ht="14.4" customHeight="1" x14ac:dyDescent="0.3">
      <c r="A622" s="649" t="s">
        <v>595</v>
      </c>
      <c r="B622" s="650" t="s">
        <v>7138</v>
      </c>
      <c r="C622" s="650" t="s">
        <v>6270</v>
      </c>
      <c r="D622" s="650" t="s">
        <v>6776</v>
      </c>
      <c r="E622" s="650" t="s">
        <v>6777</v>
      </c>
      <c r="F622" s="653"/>
      <c r="G622" s="653"/>
      <c r="H622" s="653"/>
      <c r="I622" s="653"/>
      <c r="J622" s="653">
        <v>19</v>
      </c>
      <c r="K622" s="653">
        <v>56259</v>
      </c>
      <c r="L622" s="653"/>
      <c r="M622" s="653">
        <v>2961</v>
      </c>
      <c r="N622" s="653">
        <v>15</v>
      </c>
      <c r="O622" s="653">
        <v>44646</v>
      </c>
      <c r="P622" s="666"/>
      <c r="Q622" s="654">
        <v>2976.4</v>
      </c>
    </row>
    <row r="623" spans="1:17" ht="14.4" customHeight="1" x14ac:dyDescent="0.3">
      <c r="A623" s="649" t="s">
        <v>595</v>
      </c>
      <c r="B623" s="650" t="s">
        <v>7138</v>
      </c>
      <c r="C623" s="650" t="s">
        <v>6270</v>
      </c>
      <c r="D623" s="650" t="s">
        <v>6827</v>
      </c>
      <c r="E623" s="650" t="s">
        <v>6828</v>
      </c>
      <c r="F623" s="653"/>
      <c r="G623" s="653"/>
      <c r="H623" s="653"/>
      <c r="I623" s="653"/>
      <c r="J623" s="653">
        <v>1</v>
      </c>
      <c r="K623" s="653">
        <v>2867</v>
      </c>
      <c r="L623" s="653"/>
      <c r="M623" s="653">
        <v>2867</v>
      </c>
      <c r="N623" s="653"/>
      <c r="O623" s="653"/>
      <c r="P623" s="666"/>
      <c r="Q623" s="654"/>
    </row>
    <row r="624" spans="1:17" ht="14.4" customHeight="1" x14ac:dyDescent="0.3">
      <c r="A624" s="649" t="s">
        <v>595</v>
      </c>
      <c r="B624" s="650" t="s">
        <v>7138</v>
      </c>
      <c r="C624" s="650" t="s">
        <v>6270</v>
      </c>
      <c r="D624" s="650" t="s">
        <v>6831</v>
      </c>
      <c r="E624" s="650" t="s">
        <v>6832</v>
      </c>
      <c r="F624" s="653"/>
      <c r="G624" s="653"/>
      <c r="H624" s="653"/>
      <c r="I624" s="653"/>
      <c r="J624" s="653"/>
      <c r="K624" s="653"/>
      <c r="L624" s="653"/>
      <c r="M624" s="653"/>
      <c r="N624" s="653">
        <v>1</v>
      </c>
      <c r="O624" s="653">
        <v>5148</v>
      </c>
      <c r="P624" s="666"/>
      <c r="Q624" s="654">
        <v>5148</v>
      </c>
    </row>
    <row r="625" spans="1:17" ht="14.4" customHeight="1" x14ac:dyDescent="0.3">
      <c r="A625" s="649" t="s">
        <v>595</v>
      </c>
      <c r="B625" s="650" t="s">
        <v>7138</v>
      </c>
      <c r="C625" s="650" t="s">
        <v>6270</v>
      </c>
      <c r="D625" s="650" t="s">
        <v>6839</v>
      </c>
      <c r="E625" s="650" t="s">
        <v>6840</v>
      </c>
      <c r="F625" s="653"/>
      <c r="G625" s="653"/>
      <c r="H625" s="653"/>
      <c r="I625" s="653"/>
      <c r="J625" s="653">
        <v>7</v>
      </c>
      <c r="K625" s="653">
        <v>4767</v>
      </c>
      <c r="L625" s="653"/>
      <c r="M625" s="653">
        <v>681</v>
      </c>
      <c r="N625" s="653">
        <v>3</v>
      </c>
      <c r="O625" s="653">
        <v>2053</v>
      </c>
      <c r="P625" s="666"/>
      <c r="Q625" s="654">
        <v>684.33333333333337</v>
      </c>
    </row>
    <row r="626" spans="1:17" ht="14.4" customHeight="1" x14ac:dyDescent="0.3">
      <c r="A626" s="649" t="s">
        <v>595</v>
      </c>
      <c r="B626" s="650" t="s">
        <v>7138</v>
      </c>
      <c r="C626" s="650" t="s">
        <v>6270</v>
      </c>
      <c r="D626" s="650" t="s">
        <v>7185</v>
      </c>
      <c r="E626" s="650" t="s">
        <v>7186</v>
      </c>
      <c r="F626" s="653"/>
      <c r="G626" s="653"/>
      <c r="H626" s="653"/>
      <c r="I626" s="653"/>
      <c r="J626" s="653"/>
      <c r="K626" s="653"/>
      <c r="L626" s="653"/>
      <c r="M626" s="653"/>
      <c r="N626" s="653">
        <v>1</v>
      </c>
      <c r="O626" s="653">
        <v>200</v>
      </c>
      <c r="P626" s="666"/>
      <c r="Q626" s="654">
        <v>200</v>
      </c>
    </row>
    <row r="627" spans="1:17" ht="14.4" customHeight="1" x14ac:dyDescent="0.3">
      <c r="A627" s="649" t="s">
        <v>595</v>
      </c>
      <c r="B627" s="650" t="s">
        <v>7138</v>
      </c>
      <c r="C627" s="650" t="s">
        <v>6270</v>
      </c>
      <c r="D627" s="650" t="s">
        <v>7187</v>
      </c>
      <c r="E627" s="650" t="s">
        <v>7188</v>
      </c>
      <c r="F627" s="653"/>
      <c r="G627" s="653"/>
      <c r="H627" s="653"/>
      <c r="I627" s="653"/>
      <c r="J627" s="653">
        <v>15</v>
      </c>
      <c r="K627" s="653">
        <v>2580</v>
      </c>
      <c r="L627" s="653"/>
      <c r="M627" s="653">
        <v>172</v>
      </c>
      <c r="N627" s="653">
        <v>66</v>
      </c>
      <c r="O627" s="653">
        <v>11409</v>
      </c>
      <c r="P627" s="666"/>
      <c r="Q627" s="654">
        <v>172.86363636363637</v>
      </c>
    </row>
    <row r="628" spans="1:17" ht="14.4" customHeight="1" x14ac:dyDescent="0.3">
      <c r="A628" s="649" t="s">
        <v>595</v>
      </c>
      <c r="B628" s="650" t="s">
        <v>7138</v>
      </c>
      <c r="C628" s="650" t="s">
        <v>6270</v>
      </c>
      <c r="D628" s="650" t="s">
        <v>6857</v>
      </c>
      <c r="E628" s="650" t="s">
        <v>6858</v>
      </c>
      <c r="F628" s="653"/>
      <c r="G628" s="653"/>
      <c r="H628" s="653"/>
      <c r="I628" s="653"/>
      <c r="J628" s="653">
        <v>329</v>
      </c>
      <c r="K628" s="653">
        <v>76328</v>
      </c>
      <c r="L628" s="653"/>
      <c r="M628" s="653">
        <v>232</v>
      </c>
      <c r="N628" s="653">
        <v>353</v>
      </c>
      <c r="O628" s="653">
        <v>82360</v>
      </c>
      <c r="P628" s="666"/>
      <c r="Q628" s="654">
        <v>233.31444759206798</v>
      </c>
    </row>
    <row r="629" spans="1:17" ht="14.4" customHeight="1" x14ac:dyDescent="0.3">
      <c r="A629" s="649" t="s">
        <v>595</v>
      </c>
      <c r="B629" s="650" t="s">
        <v>7138</v>
      </c>
      <c r="C629" s="650" t="s">
        <v>6270</v>
      </c>
      <c r="D629" s="650" t="s">
        <v>6859</v>
      </c>
      <c r="E629" s="650" t="s">
        <v>6860</v>
      </c>
      <c r="F629" s="653"/>
      <c r="G629" s="653"/>
      <c r="H629" s="653"/>
      <c r="I629" s="653"/>
      <c r="J629" s="653">
        <v>5</v>
      </c>
      <c r="K629" s="653">
        <v>2635</v>
      </c>
      <c r="L629" s="653"/>
      <c r="M629" s="653">
        <v>527</v>
      </c>
      <c r="N629" s="653">
        <v>7</v>
      </c>
      <c r="O629" s="653">
        <v>3713</v>
      </c>
      <c r="P629" s="666"/>
      <c r="Q629" s="654">
        <v>530.42857142857144</v>
      </c>
    </row>
    <row r="630" spans="1:17" ht="14.4" customHeight="1" x14ac:dyDescent="0.3">
      <c r="A630" s="649" t="s">
        <v>595</v>
      </c>
      <c r="B630" s="650" t="s">
        <v>7138</v>
      </c>
      <c r="C630" s="650" t="s">
        <v>6270</v>
      </c>
      <c r="D630" s="650" t="s">
        <v>7189</v>
      </c>
      <c r="E630" s="650" t="s">
        <v>7190</v>
      </c>
      <c r="F630" s="653"/>
      <c r="G630" s="653"/>
      <c r="H630" s="653"/>
      <c r="I630" s="653"/>
      <c r="J630" s="653">
        <v>2</v>
      </c>
      <c r="K630" s="653">
        <v>2962</v>
      </c>
      <c r="L630" s="653"/>
      <c r="M630" s="653">
        <v>1481</v>
      </c>
      <c r="N630" s="653">
        <v>3</v>
      </c>
      <c r="O630" s="653">
        <v>4463</v>
      </c>
      <c r="P630" s="666"/>
      <c r="Q630" s="654">
        <v>1487.6666666666667</v>
      </c>
    </row>
    <row r="631" spans="1:17" ht="14.4" customHeight="1" x14ac:dyDescent="0.3">
      <c r="A631" s="649" t="s">
        <v>595</v>
      </c>
      <c r="B631" s="650" t="s">
        <v>7138</v>
      </c>
      <c r="C631" s="650" t="s">
        <v>6270</v>
      </c>
      <c r="D631" s="650" t="s">
        <v>7191</v>
      </c>
      <c r="E631" s="650" t="s">
        <v>7192</v>
      </c>
      <c r="F631" s="653"/>
      <c r="G631" s="653"/>
      <c r="H631" s="653"/>
      <c r="I631" s="653"/>
      <c r="J631" s="653">
        <v>7</v>
      </c>
      <c r="K631" s="653">
        <v>29652</v>
      </c>
      <c r="L631" s="653"/>
      <c r="M631" s="653">
        <v>4236</v>
      </c>
      <c r="N631" s="653">
        <v>6</v>
      </c>
      <c r="O631" s="653">
        <v>25616</v>
      </c>
      <c r="P631" s="666"/>
      <c r="Q631" s="654">
        <v>4269.333333333333</v>
      </c>
    </row>
    <row r="632" spans="1:17" ht="14.4" customHeight="1" x14ac:dyDescent="0.3">
      <c r="A632" s="649" t="s">
        <v>595</v>
      </c>
      <c r="B632" s="650" t="s">
        <v>7138</v>
      </c>
      <c r="C632" s="650" t="s">
        <v>6270</v>
      </c>
      <c r="D632" s="650" t="s">
        <v>6326</v>
      </c>
      <c r="E632" s="650" t="s">
        <v>6327</v>
      </c>
      <c r="F632" s="653"/>
      <c r="G632" s="653"/>
      <c r="H632" s="653"/>
      <c r="I632" s="653"/>
      <c r="J632" s="653">
        <v>28</v>
      </c>
      <c r="K632" s="653">
        <v>13468</v>
      </c>
      <c r="L632" s="653"/>
      <c r="M632" s="653">
        <v>481</v>
      </c>
      <c r="N632" s="653">
        <v>31</v>
      </c>
      <c r="O632" s="653">
        <v>14987</v>
      </c>
      <c r="P632" s="666"/>
      <c r="Q632" s="654">
        <v>483.45161290322579</v>
      </c>
    </row>
    <row r="633" spans="1:17" ht="14.4" customHeight="1" x14ac:dyDescent="0.3">
      <c r="A633" s="649" t="s">
        <v>595</v>
      </c>
      <c r="B633" s="650" t="s">
        <v>7138</v>
      </c>
      <c r="C633" s="650" t="s">
        <v>6270</v>
      </c>
      <c r="D633" s="650" t="s">
        <v>7193</v>
      </c>
      <c r="E633" s="650" t="s">
        <v>7194</v>
      </c>
      <c r="F633" s="653"/>
      <c r="G633" s="653"/>
      <c r="H633" s="653"/>
      <c r="I633" s="653"/>
      <c r="J633" s="653">
        <v>6</v>
      </c>
      <c r="K633" s="653">
        <v>14376</v>
      </c>
      <c r="L633" s="653"/>
      <c r="M633" s="653">
        <v>2396</v>
      </c>
      <c r="N633" s="653">
        <v>4</v>
      </c>
      <c r="O633" s="653">
        <v>9674</v>
      </c>
      <c r="P633" s="666"/>
      <c r="Q633" s="654">
        <v>2418.5</v>
      </c>
    </row>
    <row r="634" spans="1:17" ht="14.4" customHeight="1" x14ac:dyDescent="0.3">
      <c r="A634" s="649" t="s">
        <v>595</v>
      </c>
      <c r="B634" s="650" t="s">
        <v>7138</v>
      </c>
      <c r="C634" s="650" t="s">
        <v>6270</v>
      </c>
      <c r="D634" s="650" t="s">
        <v>6328</v>
      </c>
      <c r="E634" s="650" t="s">
        <v>6329</v>
      </c>
      <c r="F634" s="653"/>
      <c r="G634" s="653"/>
      <c r="H634" s="653"/>
      <c r="I634" s="653"/>
      <c r="J634" s="653">
        <v>13</v>
      </c>
      <c r="K634" s="653">
        <v>8567</v>
      </c>
      <c r="L634" s="653"/>
      <c r="M634" s="653">
        <v>659</v>
      </c>
      <c r="N634" s="653">
        <v>23</v>
      </c>
      <c r="O634" s="653">
        <v>15227</v>
      </c>
      <c r="P634" s="666"/>
      <c r="Q634" s="654">
        <v>662.04347826086962</v>
      </c>
    </row>
    <row r="635" spans="1:17" ht="14.4" customHeight="1" x14ac:dyDescent="0.3">
      <c r="A635" s="649" t="s">
        <v>595</v>
      </c>
      <c r="B635" s="650" t="s">
        <v>7138</v>
      </c>
      <c r="C635" s="650" t="s">
        <v>6270</v>
      </c>
      <c r="D635" s="650" t="s">
        <v>7195</v>
      </c>
      <c r="E635" s="650" t="s">
        <v>7196</v>
      </c>
      <c r="F635" s="653"/>
      <c r="G635" s="653"/>
      <c r="H635" s="653"/>
      <c r="I635" s="653"/>
      <c r="J635" s="653">
        <v>44</v>
      </c>
      <c r="K635" s="653">
        <v>75548</v>
      </c>
      <c r="L635" s="653"/>
      <c r="M635" s="653">
        <v>1717</v>
      </c>
      <c r="N635" s="653">
        <v>45</v>
      </c>
      <c r="O635" s="653">
        <v>77671</v>
      </c>
      <c r="P635" s="666"/>
      <c r="Q635" s="654">
        <v>1726.0222222222221</v>
      </c>
    </row>
    <row r="636" spans="1:17" ht="14.4" customHeight="1" x14ac:dyDescent="0.3">
      <c r="A636" s="649" t="s">
        <v>595</v>
      </c>
      <c r="B636" s="650" t="s">
        <v>7138</v>
      </c>
      <c r="C636" s="650" t="s">
        <v>6270</v>
      </c>
      <c r="D636" s="650" t="s">
        <v>7197</v>
      </c>
      <c r="E636" s="650" t="s">
        <v>7198</v>
      </c>
      <c r="F636" s="653"/>
      <c r="G636" s="653"/>
      <c r="H636" s="653"/>
      <c r="I636" s="653"/>
      <c r="J636" s="653"/>
      <c r="K636" s="653"/>
      <c r="L636" s="653"/>
      <c r="M636" s="653"/>
      <c r="N636" s="653">
        <v>2</v>
      </c>
      <c r="O636" s="653">
        <v>2885</v>
      </c>
      <c r="P636" s="666"/>
      <c r="Q636" s="654">
        <v>1442.5</v>
      </c>
    </row>
    <row r="637" spans="1:17" ht="14.4" customHeight="1" x14ac:dyDescent="0.3">
      <c r="A637" s="649" t="s">
        <v>595</v>
      </c>
      <c r="B637" s="650" t="s">
        <v>7138</v>
      </c>
      <c r="C637" s="650" t="s">
        <v>6270</v>
      </c>
      <c r="D637" s="650" t="s">
        <v>7199</v>
      </c>
      <c r="E637" s="650" t="s">
        <v>7200</v>
      </c>
      <c r="F637" s="653"/>
      <c r="G637" s="653"/>
      <c r="H637" s="653"/>
      <c r="I637" s="653"/>
      <c r="J637" s="653">
        <v>2</v>
      </c>
      <c r="K637" s="653">
        <v>1820</v>
      </c>
      <c r="L637" s="653"/>
      <c r="M637" s="653">
        <v>910</v>
      </c>
      <c r="N637" s="653">
        <v>3</v>
      </c>
      <c r="O637" s="653">
        <v>2760</v>
      </c>
      <c r="P637" s="666"/>
      <c r="Q637" s="654">
        <v>920</v>
      </c>
    </row>
    <row r="638" spans="1:17" ht="14.4" customHeight="1" x14ac:dyDescent="0.3">
      <c r="A638" s="649" t="s">
        <v>595</v>
      </c>
      <c r="B638" s="650" t="s">
        <v>7138</v>
      </c>
      <c r="C638" s="650" t="s">
        <v>6270</v>
      </c>
      <c r="D638" s="650" t="s">
        <v>7201</v>
      </c>
      <c r="E638" s="650" t="s">
        <v>7202</v>
      </c>
      <c r="F638" s="653"/>
      <c r="G638" s="653"/>
      <c r="H638" s="653"/>
      <c r="I638" s="653"/>
      <c r="J638" s="653">
        <v>1</v>
      </c>
      <c r="K638" s="653">
        <v>1354</v>
      </c>
      <c r="L638" s="653"/>
      <c r="M638" s="653">
        <v>1354</v>
      </c>
      <c r="N638" s="653">
        <v>4</v>
      </c>
      <c r="O638" s="653">
        <v>5443</v>
      </c>
      <c r="P638" s="666"/>
      <c r="Q638" s="654">
        <v>1360.75</v>
      </c>
    </row>
    <row r="639" spans="1:17" ht="14.4" customHeight="1" x14ac:dyDescent="0.3">
      <c r="A639" s="649" t="s">
        <v>595</v>
      </c>
      <c r="B639" s="650" t="s">
        <v>7138</v>
      </c>
      <c r="C639" s="650" t="s">
        <v>6270</v>
      </c>
      <c r="D639" s="650" t="s">
        <v>7203</v>
      </c>
      <c r="E639" s="650" t="s">
        <v>7204</v>
      </c>
      <c r="F639" s="653"/>
      <c r="G639" s="653"/>
      <c r="H639" s="653"/>
      <c r="I639" s="653"/>
      <c r="J639" s="653">
        <v>62</v>
      </c>
      <c r="K639" s="653">
        <v>62062</v>
      </c>
      <c r="L639" s="653"/>
      <c r="M639" s="653">
        <v>1001</v>
      </c>
      <c r="N639" s="653">
        <v>83</v>
      </c>
      <c r="O639" s="653">
        <v>83515</v>
      </c>
      <c r="P639" s="666"/>
      <c r="Q639" s="654">
        <v>1006.2048192771084</v>
      </c>
    </row>
    <row r="640" spans="1:17" ht="14.4" customHeight="1" x14ac:dyDescent="0.3">
      <c r="A640" s="649" t="s">
        <v>595</v>
      </c>
      <c r="B640" s="650" t="s">
        <v>7138</v>
      </c>
      <c r="C640" s="650" t="s">
        <v>6270</v>
      </c>
      <c r="D640" s="650" t="s">
        <v>7205</v>
      </c>
      <c r="E640" s="650" t="s">
        <v>7206</v>
      </c>
      <c r="F640" s="653"/>
      <c r="G640" s="653"/>
      <c r="H640" s="653"/>
      <c r="I640" s="653"/>
      <c r="J640" s="653">
        <v>45</v>
      </c>
      <c r="K640" s="653">
        <v>90000</v>
      </c>
      <c r="L640" s="653"/>
      <c r="M640" s="653">
        <v>2000</v>
      </c>
      <c r="N640" s="653">
        <v>43</v>
      </c>
      <c r="O640" s="653">
        <v>86300</v>
      </c>
      <c r="P640" s="666"/>
      <c r="Q640" s="654">
        <v>2006.9767441860465</v>
      </c>
    </row>
    <row r="641" spans="1:17" ht="14.4" customHeight="1" x14ac:dyDescent="0.3">
      <c r="A641" s="649" t="s">
        <v>595</v>
      </c>
      <c r="B641" s="650" t="s">
        <v>7138</v>
      </c>
      <c r="C641" s="650" t="s">
        <v>6270</v>
      </c>
      <c r="D641" s="650" t="s">
        <v>7207</v>
      </c>
      <c r="E641" s="650" t="s">
        <v>7208</v>
      </c>
      <c r="F641" s="653"/>
      <c r="G641" s="653"/>
      <c r="H641" s="653"/>
      <c r="I641" s="653"/>
      <c r="J641" s="653">
        <v>8</v>
      </c>
      <c r="K641" s="653">
        <v>27872</v>
      </c>
      <c r="L641" s="653"/>
      <c r="M641" s="653">
        <v>3484</v>
      </c>
      <c r="N641" s="653">
        <v>5</v>
      </c>
      <c r="O641" s="653">
        <v>17443</v>
      </c>
      <c r="P641" s="666"/>
      <c r="Q641" s="654">
        <v>3488.6</v>
      </c>
    </row>
    <row r="642" spans="1:17" ht="14.4" customHeight="1" x14ac:dyDescent="0.3">
      <c r="A642" s="649" t="s">
        <v>595</v>
      </c>
      <c r="B642" s="650" t="s">
        <v>7138</v>
      </c>
      <c r="C642" s="650" t="s">
        <v>6270</v>
      </c>
      <c r="D642" s="650" t="s">
        <v>7209</v>
      </c>
      <c r="E642" s="650" t="s">
        <v>7210</v>
      </c>
      <c r="F642" s="653"/>
      <c r="G642" s="653"/>
      <c r="H642" s="653"/>
      <c r="I642" s="653"/>
      <c r="J642" s="653">
        <v>2</v>
      </c>
      <c r="K642" s="653">
        <v>2962</v>
      </c>
      <c r="L642" s="653"/>
      <c r="M642" s="653">
        <v>1481</v>
      </c>
      <c r="N642" s="653">
        <v>2</v>
      </c>
      <c r="O642" s="653">
        <v>2976</v>
      </c>
      <c r="P642" s="666"/>
      <c r="Q642" s="654">
        <v>1488</v>
      </c>
    </row>
    <row r="643" spans="1:17" ht="14.4" customHeight="1" x14ac:dyDescent="0.3">
      <c r="A643" s="649" t="s">
        <v>595</v>
      </c>
      <c r="B643" s="650" t="s">
        <v>7138</v>
      </c>
      <c r="C643" s="650" t="s">
        <v>6270</v>
      </c>
      <c r="D643" s="650" t="s">
        <v>7211</v>
      </c>
      <c r="E643" s="650" t="s">
        <v>7212</v>
      </c>
      <c r="F643" s="653"/>
      <c r="G643" s="653"/>
      <c r="H643" s="653"/>
      <c r="I643" s="653"/>
      <c r="J643" s="653">
        <v>1</v>
      </c>
      <c r="K643" s="653">
        <v>3982</v>
      </c>
      <c r="L643" s="653"/>
      <c r="M643" s="653">
        <v>3982</v>
      </c>
      <c r="N643" s="653"/>
      <c r="O643" s="653"/>
      <c r="P643" s="666"/>
      <c r="Q643" s="654"/>
    </row>
    <row r="644" spans="1:17" ht="14.4" customHeight="1" x14ac:dyDescent="0.3">
      <c r="A644" s="649" t="s">
        <v>595</v>
      </c>
      <c r="B644" s="650" t="s">
        <v>7138</v>
      </c>
      <c r="C644" s="650" t="s">
        <v>6270</v>
      </c>
      <c r="D644" s="650" t="s">
        <v>7213</v>
      </c>
      <c r="E644" s="650" t="s">
        <v>7214</v>
      </c>
      <c r="F644" s="653"/>
      <c r="G644" s="653"/>
      <c r="H644" s="653"/>
      <c r="I644" s="653"/>
      <c r="J644" s="653">
        <v>7</v>
      </c>
      <c r="K644" s="653">
        <v>142198</v>
      </c>
      <c r="L644" s="653"/>
      <c r="M644" s="653">
        <v>20314</v>
      </c>
      <c r="N644" s="653">
        <v>5</v>
      </c>
      <c r="O644" s="653">
        <v>102098</v>
      </c>
      <c r="P644" s="666"/>
      <c r="Q644" s="654">
        <v>20419.599999999999</v>
      </c>
    </row>
    <row r="645" spans="1:17" ht="14.4" customHeight="1" x14ac:dyDescent="0.3">
      <c r="A645" s="649" t="s">
        <v>595</v>
      </c>
      <c r="B645" s="650" t="s">
        <v>7138</v>
      </c>
      <c r="C645" s="650" t="s">
        <v>6270</v>
      </c>
      <c r="D645" s="650" t="s">
        <v>7215</v>
      </c>
      <c r="E645" s="650" t="s">
        <v>7216</v>
      </c>
      <c r="F645" s="653"/>
      <c r="G645" s="653"/>
      <c r="H645" s="653"/>
      <c r="I645" s="653"/>
      <c r="J645" s="653"/>
      <c r="K645" s="653"/>
      <c r="L645" s="653"/>
      <c r="M645" s="653"/>
      <c r="N645" s="653">
        <v>1</v>
      </c>
      <c r="O645" s="653">
        <v>20288</v>
      </c>
      <c r="P645" s="666"/>
      <c r="Q645" s="654">
        <v>20288</v>
      </c>
    </row>
    <row r="646" spans="1:17" ht="14.4" customHeight="1" x14ac:dyDescent="0.3">
      <c r="A646" s="649" t="s">
        <v>595</v>
      </c>
      <c r="B646" s="650" t="s">
        <v>7138</v>
      </c>
      <c r="C646" s="650" t="s">
        <v>6270</v>
      </c>
      <c r="D646" s="650" t="s">
        <v>7217</v>
      </c>
      <c r="E646" s="650" t="s">
        <v>7218</v>
      </c>
      <c r="F646" s="653"/>
      <c r="G646" s="653"/>
      <c r="H646" s="653"/>
      <c r="I646" s="653"/>
      <c r="J646" s="653">
        <v>11</v>
      </c>
      <c r="K646" s="653">
        <v>13343</v>
      </c>
      <c r="L646" s="653"/>
      <c r="M646" s="653">
        <v>1213</v>
      </c>
      <c r="N646" s="653">
        <v>12</v>
      </c>
      <c r="O646" s="653">
        <v>14668</v>
      </c>
      <c r="P646" s="666"/>
      <c r="Q646" s="654">
        <v>1222.3333333333333</v>
      </c>
    </row>
    <row r="647" spans="1:17" ht="14.4" customHeight="1" x14ac:dyDescent="0.3">
      <c r="A647" s="649" t="s">
        <v>595</v>
      </c>
      <c r="B647" s="650" t="s">
        <v>7138</v>
      </c>
      <c r="C647" s="650" t="s">
        <v>6270</v>
      </c>
      <c r="D647" s="650" t="s">
        <v>7219</v>
      </c>
      <c r="E647" s="650" t="s">
        <v>7220</v>
      </c>
      <c r="F647" s="653"/>
      <c r="G647" s="653"/>
      <c r="H647" s="653"/>
      <c r="I647" s="653"/>
      <c r="J647" s="653">
        <v>3</v>
      </c>
      <c r="K647" s="653">
        <v>5235</v>
      </c>
      <c r="L647" s="653"/>
      <c r="M647" s="653">
        <v>1745</v>
      </c>
      <c r="N647" s="653">
        <v>3</v>
      </c>
      <c r="O647" s="653">
        <v>5248</v>
      </c>
      <c r="P647" s="666"/>
      <c r="Q647" s="654">
        <v>1749.3333333333333</v>
      </c>
    </row>
    <row r="648" spans="1:17" ht="14.4" customHeight="1" x14ac:dyDescent="0.3">
      <c r="A648" s="649" t="s">
        <v>595</v>
      </c>
      <c r="B648" s="650" t="s">
        <v>7138</v>
      </c>
      <c r="C648" s="650" t="s">
        <v>6270</v>
      </c>
      <c r="D648" s="650" t="s">
        <v>7221</v>
      </c>
      <c r="E648" s="650" t="s">
        <v>7222</v>
      </c>
      <c r="F648" s="653"/>
      <c r="G648" s="653"/>
      <c r="H648" s="653"/>
      <c r="I648" s="653"/>
      <c r="J648" s="653">
        <v>2</v>
      </c>
      <c r="K648" s="653">
        <v>6062</v>
      </c>
      <c r="L648" s="653"/>
      <c r="M648" s="653">
        <v>3031</v>
      </c>
      <c r="N648" s="653">
        <v>4</v>
      </c>
      <c r="O648" s="653">
        <v>12232</v>
      </c>
      <c r="P648" s="666"/>
      <c r="Q648" s="654">
        <v>3058</v>
      </c>
    </row>
    <row r="649" spans="1:17" ht="14.4" customHeight="1" x14ac:dyDescent="0.3">
      <c r="A649" s="649" t="s">
        <v>595</v>
      </c>
      <c r="B649" s="650" t="s">
        <v>7138</v>
      </c>
      <c r="C649" s="650" t="s">
        <v>6270</v>
      </c>
      <c r="D649" s="650" t="s">
        <v>7223</v>
      </c>
      <c r="E649" s="650" t="s">
        <v>7224</v>
      </c>
      <c r="F649" s="653"/>
      <c r="G649" s="653"/>
      <c r="H649" s="653"/>
      <c r="I649" s="653"/>
      <c r="J649" s="653">
        <v>1</v>
      </c>
      <c r="K649" s="653">
        <v>932</v>
      </c>
      <c r="L649" s="653"/>
      <c r="M649" s="653">
        <v>932</v>
      </c>
      <c r="N649" s="653">
        <v>10</v>
      </c>
      <c r="O649" s="653">
        <v>9390</v>
      </c>
      <c r="P649" s="666"/>
      <c r="Q649" s="654">
        <v>939</v>
      </c>
    </row>
    <row r="650" spans="1:17" ht="14.4" customHeight="1" x14ac:dyDescent="0.3">
      <c r="A650" s="649" t="s">
        <v>595</v>
      </c>
      <c r="B650" s="650" t="s">
        <v>7138</v>
      </c>
      <c r="C650" s="650" t="s">
        <v>6270</v>
      </c>
      <c r="D650" s="650" t="s">
        <v>7225</v>
      </c>
      <c r="E650" s="650" t="s">
        <v>7226</v>
      </c>
      <c r="F650" s="653"/>
      <c r="G650" s="653"/>
      <c r="H650" s="653"/>
      <c r="I650" s="653"/>
      <c r="J650" s="653">
        <v>1</v>
      </c>
      <c r="K650" s="653">
        <v>814</v>
      </c>
      <c r="L650" s="653"/>
      <c r="M650" s="653">
        <v>814</v>
      </c>
      <c r="N650" s="653">
        <v>1</v>
      </c>
      <c r="O650" s="653">
        <v>822</v>
      </c>
      <c r="P650" s="666"/>
      <c r="Q650" s="654">
        <v>822</v>
      </c>
    </row>
    <row r="651" spans="1:17" ht="14.4" customHeight="1" x14ac:dyDescent="0.3">
      <c r="A651" s="649" t="s">
        <v>595</v>
      </c>
      <c r="B651" s="650" t="s">
        <v>7138</v>
      </c>
      <c r="C651" s="650" t="s">
        <v>6270</v>
      </c>
      <c r="D651" s="650" t="s">
        <v>7227</v>
      </c>
      <c r="E651" s="650" t="s">
        <v>7228</v>
      </c>
      <c r="F651" s="653"/>
      <c r="G651" s="653"/>
      <c r="H651" s="653"/>
      <c r="I651" s="653"/>
      <c r="J651" s="653">
        <v>5</v>
      </c>
      <c r="K651" s="653">
        <v>3935</v>
      </c>
      <c r="L651" s="653"/>
      <c r="M651" s="653">
        <v>787</v>
      </c>
      <c r="N651" s="653">
        <v>1</v>
      </c>
      <c r="O651" s="653">
        <v>795</v>
      </c>
      <c r="P651" s="666"/>
      <c r="Q651" s="654">
        <v>795</v>
      </c>
    </row>
    <row r="652" spans="1:17" ht="14.4" customHeight="1" x14ac:dyDescent="0.3">
      <c r="A652" s="649" t="s">
        <v>595</v>
      </c>
      <c r="B652" s="650" t="s">
        <v>7138</v>
      </c>
      <c r="C652" s="650" t="s">
        <v>6270</v>
      </c>
      <c r="D652" s="650" t="s">
        <v>7229</v>
      </c>
      <c r="E652" s="650" t="s">
        <v>7230</v>
      </c>
      <c r="F652" s="653"/>
      <c r="G652" s="653"/>
      <c r="H652" s="653"/>
      <c r="I652" s="653"/>
      <c r="J652" s="653"/>
      <c r="K652" s="653"/>
      <c r="L652" s="653"/>
      <c r="M652" s="653"/>
      <c r="N652" s="653">
        <v>2</v>
      </c>
      <c r="O652" s="653">
        <v>4670</v>
      </c>
      <c r="P652" s="666"/>
      <c r="Q652" s="654">
        <v>2335</v>
      </c>
    </row>
    <row r="653" spans="1:17" ht="14.4" customHeight="1" x14ac:dyDescent="0.3">
      <c r="A653" s="649" t="s">
        <v>595</v>
      </c>
      <c r="B653" s="650" t="s">
        <v>7138</v>
      </c>
      <c r="C653" s="650" t="s">
        <v>6270</v>
      </c>
      <c r="D653" s="650" t="s">
        <v>7231</v>
      </c>
      <c r="E653" s="650" t="s">
        <v>7232</v>
      </c>
      <c r="F653" s="653"/>
      <c r="G653" s="653"/>
      <c r="H653" s="653"/>
      <c r="I653" s="653"/>
      <c r="J653" s="653"/>
      <c r="K653" s="653"/>
      <c r="L653" s="653"/>
      <c r="M653" s="653"/>
      <c r="N653" s="653">
        <v>2</v>
      </c>
      <c r="O653" s="653">
        <v>3268</v>
      </c>
      <c r="P653" s="666"/>
      <c r="Q653" s="654">
        <v>1634</v>
      </c>
    </row>
    <row r="654" spans="1:17" ht="14.4" customHeight="1" x14ac:dyDescent="0.3">
      <c r="A654" s="649" t="s">
        <v>595</v>
      </c>
      <c r="B654" s="650" t="s">
        <v>7138</v>
      </c>
      <c r="C654" s="650" t="s">
        <v>6270</v>
      </c>
      <c r="D654" s="650" t="s">
        <v>7233</v>
      </c>
      <c r="E654" s="650" t="s">
        <v>7234</v>
      </c>
      <c r="F654" s="653"/>
      <c r="G654" s="653"/>
      <c r="H654" s="653"/>
      <c r="I654" s="653"/>
      <c r="J654" s="653"/>
      <c r="K654" s="653"/>
      <c r="L654" s="653"/>
      <c r="M654" s="653"/>
      <c r="N654" s="653">
        <v>2</v>
      </c>
      <c r="O654" s="653">
        <v>2670</v>
      </c>
      <c r="P654" s="666"/>
      <c r="Q654" s="654">
        <v>1335</v>
      </c>
    </row>
    <row r="655" spans="1:17" ht="14.4" customHeight="1" x14ac:dyDescent="0.3">
      <c r="A655" s="649" t="s">
        <v>595</v>
      </c>
      <c r="B655" s="650" t="s">
        <v>7138</v>
      </c>
      <c r="C655" s="650" t="s">
        <v>6270</v>
      </c>
      <c r="D655" s="650" t="s">
        <v>7235</v>
      </c>
      <c r="E655" s="650" t="s">
        <v>7236</v>
      </c>
      <c r="F655" s="653"/>
      <c r="G655" s="653"/>
      <c r="H655" s="653"/>
      <c r="I655" s="653"/>
      <c r="J655" s="653">
        <v>6</v>
      </c>
      <c r="K655" s="653">
        <v>10584</v>
      </c>
      <c r="L655" s="653"/>
      <c r="M655" s="653">
        <v>1764</v>
      </c>
      <c r="N655" s="653">
        <v>20</v>
      </c>
      <c r="O655" s="653">
        <v>35518</v>
      </c>
      <c r="P655" s="666"/>
      <c r="Q655" s="654">
        <v>1775.9</v>
      </c>
    </row>
    <row r="656" spans="1:17" ht="14.4" customHeight="1" x14ac:dyDescent="0.3">
      <c r="A656" s="649" t="s">
        <v>595</v>
      </c>
      <c r="B656" s="650" t="s">
        <v>7138</v>
      </c>
      <c r="C656" s="650" t="s">
        <v>6270</v>
      </c>
      <c r="D656" s="650" t="s">
        <v>7237</v>
      </c>
      <c r="E656" s="650" t="s">
        <v>7238</v>
      </c>
      <c r="F656" s="653"/>
      <c r="G656" s="653"/>
      <c r="H656" s="653"/>
      <c r="I656" s="653"/>
      <c r="J656" s="653">
        <v>2</v>
      </c>
      <c r="K656" s="653">
        <v>7188</v>
      </c>
      <c r="L656" s="653"/>
      <c r="M656" s="653">
        <v>3594</v>
      </c>
      <c r="N656" s="653">
        <v>1</v>
      </c>
      <c r="O656" s="653">
        <v>3621</v>
      </c>
      <c r="P656" s="666"/>
      <c r="Q656" s="654">
        <v>3621</v>
      </c>
    </row>
    <row r="657" spans="1:17" ht="14.4" customHeight="1" x14ac:dyDescent="0.3">
      <c r="A657" s="649" t="s">
        <v>595</v>
      </c>
      <c r="B657" s="650" t="s">
        <v>7138</v>
      </c>
      <c r="C657" s="650" t="s">
        <v>6270</v>
      </c>
      <c r="D657" s="650" t="s">
        <v>7239</v>
      </c>
      <c r="E657" s="650" t="s">
        <v>7240</v>
      </c>
      <c r="F657" s="653"/>
      <c r="G657" s="653"/>
      <c r="H657" s="653"/>
      <c r="I657" s="653"/>
      <c r="J657" s="653">
        <v>1</v>
      </c>
      <c r="K657" s="653">
        <v>6142</v>
      </c>
      <c r="L657" s="653"/>
      <c r="M657" s="653">
        <v>6142</v>
      </c>
      <c r="N657" s="653"/>
      <c r="O657" s="653"/>
      <c r="P657" s="666"/>
      <c r="Q657" s="654"/>
    </row>
    <row r="658" spans="1:17" ht="14.4" customHeight="1" x14ac:dyDescent="0.3">
      <c r="A658" s="649" t="s">
        <v>595</v>
      </c>
      <c r="B658" s="650" t="s">
        <v>7138</v>
      </c>
      <c r="C658" s="650" t="s">
        <v>6270</v>
      </c>
      <c r="D658" s="650" t="s">
        <v>7241</v>
      </c>
      <c r="E658" s="650" t="s">
        <v>7242</v>
      </c>
      <c r="F658" s="653"/>
      <c r="G658" s="653"/>
      <c r="H658" s="653"/>
      <c r="I658" s="653"/>
      <c r="J658" s="653">
        <v>4</v>
      </c>
      <c r="K658" s="653">
        <v>7640</v>
      </c>
      <c r="L658" s="653"/>
      <c r="M658" s="653">
        <v>1910</v>
      </c>
      <c r="N658" s="653">
        <v>19</v>
      </c>
      <c r="O658" s="653">
        <v>36500</v>
      </c>
      <c r="P658" s="666"/>
      <c r="Q658" s="654">
        <v>1921.0526315789473</v>
      </c>
    </row>
    <row r="659" spans="1:17" ht="14.4" customHeight="1" x14ac:dyDescent="0.3">
      <c r="A659" s="649" t="s">
        <v>595</v>
      </c>
      <c r="B659" s="650" t="s">
        <v>7138</v>
      </c>
      <c r="C659" s="650" t="s">
        <v>6270</v>
      </c>
      <c r="D659" s="650" t="s">
        <v>7243</v>
      </c>
      <c r="E659" s="650" t="s">
        <v>7244</v>
      </c>
      <c r="F659" s="653"/>
      <c r="G659" s="653"/>
      <c r="H659" s="653"/>
      <c r="I659" s="653"/>
      <c r="J659" s="653">
        <v>10</v>
      </c>
      <c r="K659" s="653">
        <v>17200</v>
      </c>
      <c r="L659" s="653"/>
      <c r="M659" s="653">
        <v>1720</v>
      </c>
      <c r="N659" s="653">
        <v>4</v>
      </c>
      <c r="O659" s="653">
        <v>6922</v>
      </c>
      <c r="P659" s="666"/>
      <c r="Q659" s="654">
        <v>1730.5</v>
      </c>
    </row>
    <row r="660" spans="1:17" ht="14.4" customHeight="1" x14ac:dyDescent="0.3">
      <c r="A660" s="649" t="s">
        <v>595</v>
      </c>
      <c r="B660" s="650" t="s">
        <v>7138</v>
      </c>
      <c r="C660" s="650" t="s">
        <v>6270</v>
      </c>
      <c r="D660" s="650" t="s">
        <v>7245</v>
      </c>
      <c r="E660" s="650" t="s">
        <v>7246</v>
      </c>
      <c r="F660" s="653"/>
      <c r="G660" s="653"/>
      <c r="H660" s="653"/>
      <c r="I660" s="653"/>
      <c r="J660" s="653">
        <v>7</v>
      </c>
      <c r="K660" s="653">
        <v>22204</v>
      </c>
      <c r="L660" s="653"/>
      <c r="M660" s="653">
        <v>3172</v>
      </c>
      <c r="N660" s="653">
        <v>7</v>
      </c>
      <c r="O660" s="653">
        <v>22365</v>
      </c>
      <c r="P660" s="666"/>
      <c r="Q660" s="654">
        <v>3195</v>
      </c>
    </row>
    <row r="661" spans="1:17" ht="14.4" customHeight="1" x14ac:dyDescent="0.3">
      <c r="A661" s="649" t="s">
        <v>595</v>
      </c>
      <c r="B661" s="650" t="s">
        <v>7138</v>
      </c>
      <c r="C661" s="650" t="s">
        <v>6270</v>
      </c>
      <c r="D661" s="650" t="s">
        <v>7247</v>
      </c>
      <c r="E661" s="650" t="s">
        <v>7248</v>
      </c>
      <c r="F661" s="653"/>
      <c r="G661" s="653"/>
      <c r="H661" s="653"/>
      <c r="I661" s="653"/>
      <c r="J661" s="653"/>
      <c r="K661" s="653"/>
      <c r="L661" s="653"/>
      <c r="M661" s="653"/>
      <c r="N661" s="653">
        <v>2</v>
      </c>
      <c r="O661" s="653">
        <v>3714</v>
      </c>
      <c r="P661" s="666"/>
      <c r="Q661" s="654">
        <v>1857</v>
      </c>
    </row>
    <row r="662" spans="1:17" ht="14.4" customHeight="1" x14ac:dyDescent="0.3">
      <c r="A662" s="649" t="s">
        <v>595</v>
      </c>
      <c r="B662" s="650" t="s">
        <v>7138</v>
      </c>
      <c r="C662" s="650" t="s">
        <v>6270</v>
      </c>
      <c r="D662" s="650" t="s">
        <v>7249</v>
      </c>
      <c r="E662" s="650" t="s">
        <v>7250</v>
      </c>
      <c r="F662" s="653"/>
      <c r="G662" s="653"/>
      <c r="H662" s="653"/>
      <c r="I662" s="653"/>
      <c r="J662" s="653">
        <v>2</v>
      </c>
      <c r="K662" s="653">
        <v>5232</v>
      </c>
      <c r="L662" s="653"/>
      <c r="M662" s="653">
        <v>2616</v>
      </c>
      <c r="N662" s="653"/>
      <c r="O662" s="653"/>
      <c r="P662" s="666"/>
      <c r="Q662" s="654"/>
    </row>
    <row r="663" spans="1:17" ht="14.4" customHeight="1" x14ac:dyDescent="0.3">
      <c r="A663" s="649" t="s">
        <v>595</v>
      </c>
      <c r="B663" s="650" t="s">
        <v>7138</v>
      </c>
      <c r="C663" s="650" t="s">
        <v>6270</v>
      </c>
      <c r="D663" s="650" t="s">
        <v>7251</v>
      </c>
      <c r="E663" s="650" t="s">
        <v>7252</v>
      </c>
      <c r="F663" s="653"/>
      <c r="G663" s="653"/>
      <c r="H663" s="653"/>
      <c r="I663" s="653"/>
      <c r="J663" s="653">
        <v>3</v>
      </c>
      <c r="K663" s="653">
        <v>6447</v>
      </c>
      <c r="L663" s="653"/>
      <c r="M663" s="653">
        <v>2149</v>
      </c>
      <c r="N663" s="653">
        <v>9</v>
      </c>
      <c r="O663" s="653">
        <v>19501</v>
      </c>
      <c r="P663" s="666"/>
      <c r="Q663" s="654">
        <v>2166.7777777777778</v>
      </c>
    </row>
    <row r="664" spans="1:17" ht="14.4" customHeight="1" x14ac:dyDescent="0.3">
      <c r="A664" s="649" t="s">
        <v>595</v>
      </c>
      <c r="B664" s="650" t="s">
        <v>7138</v>
      </c>
      <c r="C664" s="650" t="s">
        <v>6270</v>
      </c>
      <c r="D664" s="650" t="s">
        <v>7253</v>
      </c>
      <c r="E664" s="650" t="s">
        <v>7254</v>
      </c>
      <c r="F664" s="653"/>
      <c r="G664" s="653"/>
      <c r="H664" s="653"/>
      <c r="I664" s="653"/>
      <c r="J664" s="653"/>
      <c r="K664" s="653"/>
      <c r="L664" s="653"/>
      <c r="M664" s="653"/>
      <c r="N664" s="653">
        <v>1</v>
      </c>
      <c r="O664" s="653">
        <v>412</v>
      </c>
      <c r="P664" s="666"/>
      <c r="Q664" s="654">
        <v>412</v>
      </c>
    </row>
    <row r="665" spans="1:17" ht="14.4" customHeight="1" x14ac:dyDescent="0.3">
      <c r="A665" s="649" t="s">
        <v>595</v>
      </c>
      <c r="B665" s="650" t="s">
        <v>7138</v>
      </c>
      <c r="C665" s="650" t="s">
        <v>6270</v>
      </c>
      <c r="D665" s="650" t="s">
        <v>7255</v>
      </c>
      <c r="E665" s="650" t="s">
        <v>7256</v>
      </c>
      <c r="F665" s="653"/>
      <c r="G665" s="653"/>
      <c r="H665" s="653"/>
      <c r="I665" s="653"/>
      <c r="J665" s="653"/>
      <c r="K665" s="653"/>
      <c r="L665" s="653"/>
      <c r="M665" s="653"/>
      <c r="N665" s="653">
        <v>1</v>
      </c>
      <c r="O665" s="653">
        <v>1270</v>
      </c>
      <c r="P665" s="666"/>
      <c r="Q665" s="654">
        <v>1270</v>
      </c>
    </row>
    <row r="666" spans="1:17" ht="14.4" customHeight="1" x14ac:dyDescent="0.3">
      <c r="A666" s="649" t="s">
        <v>595</v>
      </c>
      <c r="B666" s="650" t="s">
        <v>7138</v>
      </c>
      <c r="C666" s="650" t="s">
        <v>6270</v>
      </c>
      <c r="D666" s="650" t="s">
        <v>7257</v>
      </c>
      <c r="E666" s="650" t="s">
        <v>7258</v>
      </c>
      <c r="F666" s="653"/>
      <c r="G666" s="653"/>
      <c r="H666" s="653"/>
      <c r="I666" s="653"/>
      <c r="J666" s="653"/>
      <c r="K666" s="653"/>
      <c r="L666" s="653"/>
      <c r="M666" s="653"/>
      <c r="N666" s="653">
        <v>1</v>
      </c>
      <c r="O666" s="653">
        <v>932</v>
      </c>
      <c r="P666" s="666"/>
      <c r="Q666" s="654">
        <v>932</v>
      </c>
    </row>
    <row r="667" spans="1:17" ht="14.4" customHeight="1" x14ac:dyDescent="0.3">
      <c r="A667" s="649" t="s">
        <v>595</v>
      </c>
      <c r="B667" s="650" t="s">
        <v>7138</v>
      </c>
      <c r="C667" s="650" t="s">
        <v>6270</v>
      </c>
      <c r="D667" s="650" t="s">
        <v>7259</v>
      </c>
      <c r="E667" s="650" t="s">
        <v>7260</v>
      </c>
      <c r="F667" s="653"/>
      <c r="G667" s="653"/>
      <c r="H667" s="653"/>
      <c r="I667" s="653"/>
      <c r="J667" s="653">
        <v>1</v>
      </c>
      <c r="K667" s="653">
        <v>946</v>
      </c>
      <c r="L667" s="653"/>
      <c r="M667" s="653">
        <v>946</v>
      </c>
      <c r="N667" s="653"/>
      <c r="O667" s="653"/>
      <c r="P667" s="666"/>
      <c r="Q667" s="654"/>
    </row>
    <row r="668" spans="1:17" ht="14.4" customHeight="1" x14ac:dyDescent="0.3">
      <c r="A668" s="649" t="s">
        <v>595</v>
      </c>
      <c r="B668" s="650" t="s">
        <v>7138</v>
      </c>
      <c r="C668" s="650" t="s">
        <v>6270</v>
      </c>
      <c r="D668" s="650" t="s">
        <v>7261</v>
      </c>
      <c r="E668" s="650" t="s">
        <v>7262</v>
      </c>
      <c r="F668" s="653"/>
      <c r="G668" s="653"/>
      <c r="H668" s="653"/>
      <c r="I668" s="653"/>
      <c r="J668" s="653"/>
      <c r="K668" s="653"/>
      <c r="L668" s="653"/>
      <c r="M668" s="653"/>
      <c r="N668" s="653">
        <v>1</v>
      </c>
      <c r="O668" s="653">
        <v>2146</v>
      </c>
      <c r="P668" s="666"/>
      <c r="Q668" s="654">
        <v>2146</v>
      </c>
    </row>
    <row r="669" spans="1:17" ht="14.4" customHeight="1" x14ac:dyDescent="0.3">
      <c r="A669" s="649" t="s">
        <v>595</v>
      </c>
      <c r="B669" s="650" t="s">
        <v>7138</v>
      </c>
      <c r="C669" s="650" t="s">
        <v>6270</v>
      </c>
      <c r="D669" s="650" t="s">
        <v>7263</v>
      </c>
      <c r="E669" s="650" t="s">
        <v>7264</v>
      </c>
      <c r="F669" s="653"/>
      <c r="G669" s="653"/>
      <c r="H669" s="653"/>
      <c r="I669" s="653"/>
      <c r="J669" s="653">
        <v>2</v>
      </c>
      <c r="K669" s="653">
        <v>3240</v>
      </c>
      <c r="L669" s="653"/>
      <c r="M669" s="653">
        <v>1620</v>
      </c>
      <c r="N669" s="653"/>
      <c r="O669" s="653"/>
      <c r="P669" s="666"/>
      <c r="Q669" s="654"/>
    </row>
    <row r="670" spans="1:17" ht="14.4" customHeight="1" x14ac:dyDescent="0.3">
      <c r="A670" s="649" t="s">
        <v>595</v>
      </c>
      <c r="B670" s="650" t="s">
        <v>7138</v>
      </c>
      <c r="C670" s="650" t="s">
        <v>6270</v>
      </c>
      <c r="D670" s="650" t="s">
        <v>7265</v>
      </c>
      <c r="E670" s="650" t="s">
        <v>7266</v>
      </c>
      <c r="F670" s="653"/>
      <c r="G670" s="653"/>
      <c r="H670" s="653"/>
      <c r="I670" s="653"/>
      <c r="J670" s="653">
        <v>1</v>
      </c>
      <c r="K670" s="653">
        <v>2075</v>
      </c>
      <c r="L670" s="653"/>
      <c r="M670" s="653">
        <v>2075</v>
      </c>
      <c r="N670" s="653"/>
      <c r="O670" s="653"/>
      <c r="P670" s="666"/>
      <c r="Q670" s="654"/>
    </row>
    <row r="671" spans="1:17" ht="14.4" customHeight="1" x14ac:dyDescent="0.3">
      <c r="A671" s="649" t="s">
        <v>595</v>
      </c>
      <c r="B671" s="650" t="s">
        <v>7138</v>
      </c>
      <c r="C671" s="650" t="s">
        <v>6270</v>
      </c>
      <c r="D671" s="650" t="s">
        <v>7267</v>
      </c>
      <c r="E671" s="650" t="s">
        <v>7268</v>
      </c>
      <c r="F671" s="653"/>
      <c r="G671" s="653"/>
      <c r="H671" s="653"/>
      <c r="I671" s="653"/>
      <c r="J671" s="653"/>
      <c r="K671" s="653"/>
      <c r="L671" s="653"/>
      <c r="M671" s="653"/>
      <c r="N671" s="653">
        <v>1</v>
      </c>
      <c r="O671" s="653">
        <v>1070</v>
      </c>
      <c r="P671" s="666"/>
      <c r="Q671" s="654">
        <v>1070</v>
      </c>
    </row>
    <row r="672" spans="1:17" ht="14.4" customHeight="1" x14ac:dyDescent="0.3">
      <c r="A672" s="649" t="s">
        <v>595</v>
      </c>
      <c r="B672" s="650" t="s">
        <v>7138</v>
      </c>
      <c r="C672" s="650" t="s">
        <v>6270</v>
      </c>
      <c r="D672" s="650" t="s">
        <v>6877</v>
      </c>
      <c r="E672" s="650" t="s">
        <v>6878</v>
      </c>
      <c r="F672" s="653"/>
      <c r="G672" s="653"/>
      <c r="H672" s="653"/>
      <c r="I672" s="653"/>
      <c r="J672" s="653">
        <v>0</v>
      </c>
      <c r="K672" s="653">
        <v>0</v>
      </c>
      <c r="L672" s="653"/>
      <c r="M672" s="653"/>
      <c r="N672" s="653">
        <v>0</v>
      </c>
      <c r="O672" s="653">
        <v>0</v>
      </c>
      <c r="P672" s="666"/>
      <c r="Q672" s="654"/>
    </row>
    <row r="673" spans="1:17" ht="14.4" customHeight="1" x14ac:dyDescent="0.3">
      <c r="A673" s="649" t="s">
        <v>595</v>
      </c>
      <c r="B673" s="650" t="s">
        <v>7138</v>
      </c>
      <c r="C673" s="650" t="s">
        <v>6270</v>
      </c>
      <c r="D673" s="650" t="s">
        <v>6879</v>
      </c>
      <c r="E673" s="650" t="s">
        <v>6880</v>
      </c>
      <c r="F673" s="653"/>
      <c r="G673" s="653"/>
      <c r="H673" s="653"/>
      <c r="I673" s="653"/>
      <c r="J673" s="653">
        <v>66</v>
      </c>
      <c r="K673" s="653">
        <v>0</v>
      </c>
      <c r="L673" s="653"/>
      <c r="M673" s="653">
        <v>0</v>
      </c>
      <c r="N673" s="653">
        <v>66</v>
      </c>
      <c r="O673" s="653">
        <v>0</v>
      </c>
      <c r="P673" s="666"/>
      <c r="Q673" s="654">
        <v>0</v>
      </c>
    </row>
    <row r="674" spans="1:17" ht="14.4" customHeight="1" x14ac:dyDescent="0.3">
      <c r="A674" s="649" t="s">
        <v>595</v>
      </c>
      <c r="B674" s="650" t="s">
        <v>7138</v>
      </c>
      <c r="C674" s="650" t="s">
        <v>6270</v>
      </c>
      <c r="D674" s="650" t="s">
        <v>6332</v>
      </c>
      <c r="E674" s="650" t="s">
        <v>6333</v>
      </c>
      <c r="F674" s="653"/>
      <c r="G674" s="653"/>
      <c r="H674" s="653"/>
      <c r="I674" s="653"/>
      <c r="J674" s="653">
        <v>8</v>
      </c>
      <c r="K674" s="653">
        <v>0</v>
      </c>
      <c r="L674" s="653"/>
      <c r="M674" s="653">
        <v>0</v>
      </c>
      <c r="N674" s="653"/>
      <c r="O674" s="653"/>
      <c r="P674" s="666"/>
      <c r="Q674" s="654"/>
    </row>
    <row r="675" spans="1:17" ht="14.4" customHeight="1" x14ac:dyDescent="0.3">
      <c r="A675" s="649" t="s">
        <v>595</v>
      </c>
      <c r="B675" s="650" t="s">
        <v>7138</v>
      </c>
      <c r="C675" s="650" t="s">
        <v>6270</v>
      </c>
      <c r="D675" s="650" t="s">
        <v>7132</v>
      </c>
      <c r="E675" s="650" t="s">
        <v>7133</v>
      </c>
      <c r="F675" s="653"/>
      <c r="G675" s="653"/>
      <c r="H675" s="653"/>
      <c r="I675" s="653"/>
      <c r="J675" s="653">
        <v>4</v>
      </c>
      <c r="K675" s="653">
        <v>0</v>
      </c>
      <c r="L675" s="653"/>
      <c r="M675" s="653">
        <v>0</v>
      </c>
      <c r="N675" s="653">
        <v>2</v>
      </c>
      <c r="O675" s="653">
        <v>0</v>
      </c>
      <c r="P675" s="666"/>
      <c r="Q675" s="654">
        <v>0</v>
      </c>
    </row>
    <row r="676" spans="1:17" ht="14.4" customHeight="1" x14ac:dyDescent="0.3">
      <c r="A676" s="649" t="s">
        <v>595</v>
      </c>
      <c r="B676" s="650" t="s">
        <v>7138</v>
      </c>
      <c r="C676" s="650" t="s">
        <v>6270</v>
      </c>
      <c r="D676" s="650" t="s">
        <v>6915</v>
      </c>
      <c r="E676" s="650" t="s">
        <v>6916</v>
      </c>
      <c r="F676" s="653"/>
      <c r="G676" s="653"/>
      <c r="H676" s="653"/>
      <c r="I676" s="653"/>
      <c r="J676" s="653">
        <v>222</v>
      </c>
      <c r="K676" s="653">
        <v>76368</v>
      </c>
      <c r="L676" s="653"/>
      <c r="M676" s="653">
        <v>344</v>
      </c>
      <c r="N676" s="653">
        <v>261</v>
      </c>
      <c r="O676" s="653">
        <v>90456</v>
      </c>
      <c r="P676" s="666"/>
      <c r="Q676" s="654">
        <v>346.57471264367814</v>
      </c>
    </row>
    <row r="677" spans="1:17" ht="14.4" customHeight="1" x14ac:dyDescent="0.3">
      <c r="A677" s="649" t="s">
        <v>595</v>
      </c>
      <c r="B677" s="650" t="s">
        <v>7138</v>
      </c>
      <c r="C677" s="650" t="s">
        <v>6270</v>
      </c>
      <c r="D677" s="650" t="s">
        <v>6921</v>
      </c>
      <c r="E677" s="650" t="s">
        <v>6922</v>
      </c>
      <c r="F677" s="653">
        <v>47</v>
      </c>
      <c r="G677" s="653">
        <v>0</v>
      </c>
      <c r="H677" s="653"/>
      <c r="I677" s="653">
        <v>0</v>
      </c>
      <c r="J677" s="653">
        <v>1043</v>
      </c>
      <c r="K677" s="653">
        <v>0</v>
      </c>
      <c r="L677" s="653"/>
      <c r="M677" s="653">
        <v>0</v>
      </c>
      <c r="N677" s="653"/>
      <c r="O677" s="653"/>
      <c r="P677" s="666"/>
      <c r="Q677" s="654"/>
    </row>
    <row r="678" spans="1:17" ht="14.4" customHeight="1" x14ac:dyDescent="0.3">
      <c r="A678" s="649" t="s">
        <v>595</v>
      </c>
      <c r="B678" s="650" t="s">
        <v>7138</v>
      </c>
      <c r="C678" s="650" t="s">
        <v>6270</v>
      </c>
      <c r="D678" s="650" t="s">
        <v>6342</v>
      </c>
      <c r="E678" s="650" t="s">
        <v>6343</v>
      </c>
      <c r="F678" s="653">
        <v>1</v>
      </c>
      <c r="G678" s="653">
        <v>75</v>
      </c>
      <c r="H678" s="653">
        <v>1</v>
      </c>
      <c r="I678" s="653">
        <v>75</v>
      </c>
      <c r="J678" s="653">
        <v>59</v>
      </c>
      <c r="K678" s="653">
        <v>4779</v>
      </c>
      <c r="L678" s="653">
        <v>63.72</v>
      </c>
      <c r="M678" s="653">
        <v>81</v>
      </c>
      <c r="N678" s="653">
        <v>77</v>
      </c>
      <c r="O678" s="653">
        <v>6291</v>
      </c>
      <c r="P678" s="666">
        <v>83.88</v>
      </c>
      <c r="Q678" s="654">
        <v>81.701298701298697</v>
      </c>
    </row>
    <row r="679" spans="1:17" ht="14.4" customHeight="1" x14ac:dyDescent="0.3">
      <c r="A679" s="649" t="s">
        <v>595</v>
      </c>
      <c r="B679" s="650" t="s">
        <v>7138</v>
      </c>
      <c r="C679" s="650" t="s">
        <v>6270</v>
      </c>
      <c r="D679" s="650" t="s">
        <v>6931</v>
      </c>
      <c r="E679" s="650" t="s">
        <v>6932</v>
      </c>
      <c r="F679" s="653"/>
      <c r="G679" s="653"/>
      <c r="H679" s="653"/>
      <c r="I679" s="653"/>
      <c r="J679" s="653">
        <v>1054</v>
      </c>
      <c r="K679" s="653">
        <v>1079334</v>
      </c>
      <c r="L679" s="653"/>
      <c r="M679" s="653">
        <v>1024.0360531309298</v>
      </c>
      <c r="N679" s="653">
        <v>972</v>
      </c>
      <c r="O679" s="653">
        <v>1020232</v>
      </c>
      <c r="P679" s="666"/>
      <c r="Q679" s="654">
        <v>1049.6213991769548</v>
      </c>
    </row>
    <row r="680" spans="1:17" ht="14.4" customHeight="1" x14ac:dyDescent="0.3">
      <c r="A680" s="649" t="s">
        <v>595</v>
      </c>
      <c r="B680" s="650" t="s">
        <v>7138</v>
      </c>
      <c r="C680" s="650" t="s">
        <v>6270</v>
      </c>
      <c r="D680" s="650" t="s">
        <v>7269</v>
      </c>
      <c r="E680" s="650" t="s">
        <v>6860</v>
      </c>
      <c r="F680" s="653"/>
      <c r="G680" s="653"/>
      <c r="H680" s="653"/>
      <c r="I680" s="653"/>
      <c r="J680" s="653">
        <v>10</v>
      </c>
      <c r="K680" s="653">
        <v>6680</v>
      </c>
      <c r="L680" s="653"/>
      <c r="M680" s="653">
        <v>668</v>
      </c>
      <c r="N680" s="653">
        <v>12</v>
      </c>
      <c r="O680" s="653">
        <v>8066</v>
      </c>
      <c r="P680" s="666"/>
      <c r="Q680" s="654">
        <v>672.16666666666663</v>
      </c>
    </row>
    <row r="681" spans="1:17" ht="14.4" customHeight="1" x14ac:dyDescent="0.3">
      <c r="A681" s="649" t="s">
        <v>595</v>
      </c>
      <c r="B681" s="650" t="s">
        <v>7138</v>
      </c>
      <c r="C681" s="650" t="s">
        <v>6270</v>
      </c>
      <c r="D681" s="650" t="s">
        <v>6352</v>
      </c>
      <c r="E681" s="650" t="s">
        <v>6353</v>
      </c>
      <c r="F681" s="653"/>
      <c r="G681" s="653"/>
      <c r="H681" s="653"/>
      <c r="I681" s="653"/>
      <c r="J681" s="653"/>
      <c r="K681" s="653"/>
      <c r="L681" s="653"/>
      <c r="M681" s="653"/>
      <c r="N681" s="653">
        <v>1</v>
      </c>
      <c r="O681" s="653">
        <v>0</v>
      </c>
      <c r="P681" s="666"/>
      <c r="Q681" s="654">
        <v>0</v>
      </c>
    </row>
    <row r="682" spans="1:17" ht="14.4" customHeight="1" x14ac:dyDescent="0.3">
      <c r="A682" s="649" t="s">
        <v>595</v>
      </c>
      <c r="B682" s="650" t="s">
        <v>7138</v>
      </c>
      <c r="C682" s="650" t="s">
        <v>6270</v>
      </c>
      <c r="D682" s="650" t="s">
        <v>7270</v>
      </c>
      <c r="E682" s="650" t="s">
        <v>7271</v>
      </c>
      <c r="F682" s="653"/>
      <c r="G682" s="653"/>
      <c r="H682" s="653"/>
      <c r="I682" s="653"/>
      <c r="J682" s="653">
        <v>2</v>
      </c>
      <c r="K682" s="653">
        <v>47646</v>
      </c>
      <c r="L682" s="653"/>
      <c r="M682" s="653">
        <v>23823</v>
      </c>
      <c r="N682" s="653">
        <v>1</v>
      </c>
      <c r="O682" s="653">
        <v>23987</v>
      </c>
      <c r="P682" s="666"/>
      <c r="Q682" s="654">
        <v>23987</v>
      </c>
    </row>
    <row r="683" spans="1:17" ht="14.4" customHeight="1" x14ac:dyDescent="0.3">
      <c r="A683" s="649" t="s">
        <v>595</v>
      </c>
      <c r="B683" s="650" t="s">
        <v>7138</v>
      </c>
      <c r="C683" s="650" t="s">
        <v>6270</v>
      </c>
      <c r="D683" s="650" t="s">
        <v>7272</v>
      </c>
      <c r="E683" s="650" t="s">
        <v>7273</v>
      </c>
      <c r="F683" s="653"/>
      <c r="G683" s="653"/>
      <c r="H683" s="653"/>
      <c r="I683" s="653"/>
      <c r="J683" s="653"/>
      <c r="K683" s="653"/>
      <c r="L683" s="653"/>
      <c r="M683" s="653"/>
      <c r="N683" s="653">
        <v>1</v>
      </c>
      <c r="O683" s="653">
        <v>572</v>
      </c>
      <c r="P683" s="666"/>
      <c r="Q683" s="654">
        <v>572</v>
      </c>
    </row>
    <row r="684" spans="1:17" ht="14.4" customHeight="1" x14ac:dyDescent="0.3">
      <c r="A684" s="649" t="s">
        <v>595</v>
      </c>
      <c r="B684" s="650" t="s">
        <v>7138</v>
      </c>
      <c r="C684" s="650" t="s">
        <v>6270</v>
      </c>
      <c r="D684" s="650" t="s">
        <v>6360</v>
      </c>
      <c r="E684" s="650" t="s">
        <v>6361</v>
      </c>
      <c r="F684" s="653"/>
      <c r="G684" s="653"/>
      <c r="H684" s="653"/>
      <c r="I684" s="653"/>
      <c r="J684" s="653">
        <v>4</v>
      </c>
      <c r="K684" s="653">
        <v>1724</v>
      </c>
      <c r="L684" s="653"/>
      <c r="M684" s="653">
        <v>431</v>
      </c>
      <c r="N684" s="653">
        <v>1</v>
      </c>
      <c r="O684" s="653">
        <v>431</v>
      </c>
      <c r="P684" s="666"/>
      <c r="Q684" s="654">
        <v>431</v>
      </c>
    </row>
    <row r="685" spans="1:17" ht="14.4" customHeight="1" x14ac:dyDescent="0.3">
      <c r="A685" s="649" t="s">
        <v>595</v>
      </c>
      <c r="B685" s="650" t="s">
        <v>7138</v>
      </c>
      <c r="C685" s="650" t="s">
        <v>6270</v>
      </c>
      <c r="D685" s="650" t="s">
        <v>6364</v>
      </c>
      <c r="E685" s="650" t="s">
        <v>6365</v>
      </c>
      <c r="F685" s="653"/>
      <c r="G685" s="653"/>
      <c r="H685" s="653"/>
      <c r="I685" s="653"/>
      <c r="J685" s="653">
        <v>23</v>
      </c>
      <c r="K685" s="653">
        <v>23989</v>
      </c>
      <c r="L685" s="653"/>
      <c r="M685" s="653">
        <v>1043</v>
      </c>
      <c r="N685" s="653">
        <v>20</v>
      </c>
      <c r="O685" s="653">
        <v>20905</v>
      </c>
      <c r="P685" s="666"/>
      <c r="Q685" s="654">
        <v>1045.25</v>
      </c>
    </row>
    <row r="686" spans="1:17" ht="14.4" customHeight="1" x14ac:dyDescent="0.3">
      <c r="A686" s="649" t="s">
        <v>595</v>
      </c>
      <c r="B686" s="650" t="s">
        <v>7138</v>
      </c>
      <c r="C686" s="650" t="s">
        <v>6270</v>
      </c>
      <c r="D686" s="650" t="s">
        <v>6943</v>
      </c>
      <c r="E686" s="650" t="s">
        <v>6944</v>
      </c>
      <c r="F686" s="653">
        <v>1</v>
      </c>
      <c r="G686" s="653">
        <v>842</v>
      </c>
      <c r="H686" s="653">
        <v>1</v>
      </c>
      <c r="I686" s="653">
        <v>842</v>
      </c>
      <c r="J686" s="653">
        <v>19</v>
      </c>
      <c r="K686" s="653">
        <v>16055</v>
      </c>
      <c r="L686" s="653">
        <v>19.067695961995248</v>
      </c>
      <c r="M686" s="653">
        <v>845</v>
      </c>
      <c r="N686" s="653">
        <v>26</v>
      </c>
      <c r="O686" s="653">
        <v>22055</v>
      </c>
      <c r="P686" s="666">
        <v>26.193586698337292</v>
      </c>
      <c r="Q686" s="654">
        <v>848.26923076923072</v>
      </c>
    </row>
    <row r="687" spans="1:17" ht="14.4" customHeight="1" x14ac:dyDescent="0.3">
      <c r="A687" s="649" t="s">
        <v>595</v>
      </c>
      <c r="B687" s="650" t="s">
        <v>7138</v>
      </c>
      <c r="C687" s="650" t="s">
        <v>6270</v>
      </c>
      <c r="D687" s="650" t="s">
        <v>7274</v>
      </c>
      <c r="E687" s="650" t="s">
        <v>7275</v>
      </c>
      <c r="F687" s="653"/>
      <c r="G687" s="653"/>
      <c r="H687" s="653"/>
      <c r="I687" s="653"/>
      <c r="J687" s="653">
        <v>31</v>
      </c>
      <c r="K687" s="653">
        <v>122481</v>
      </c>
      <c r="L687" s="653"/>
      <c r="M687" s="653">
        <v>3951</v>
      </c>
      <c r="N687" s="653">
        <v>32</v>
      </c>
      <c r="O687" s="653">
        <v>126918</v>
      </c>
      <c r="P687" s="666"/>
      <c r="Q687" s="654">
        <v>3966.1875</v>
      </c>
    </row>
    <row r="688" spans="1:17" ht="14.4" customHeight="1" x14ac:dyDescent="0.3">
      <c r="A688" s="649" t="s">
        <v>595</v>
      </c>
      <c r="B688" s="650" t="s">
        <v>7138</v>
      </c>
      <c r="C688" s="650" t="s">
        <v>6270</v>
      </c>
      <c r="D688" s="650" t="s">
        <v>7276</v>
      </c>
      <c r="E688" s="650" t="s">
        <v>7277</v>
      </c>
      <c r="F688" s="653"/>
      <c r="G688" s="653"/>
      <c r="H688" s="653"/>
      <c r="I688" s="653"/>
      <c r="J688" s="653">
        <v>1</v>
      </c>
      <c r="K688" s="653">
        <v>3605</v>
      </c>
      <c r="L688" s="653"/>
      <c r="M688" s="653">
        <v>3605</v>
      </c>
      <c r="N688" s="653"/>
      <c r="O688" s="653"/>
      <c r="P688" s="666"/>
      <c r="Q688" s="654"/>
    </row>
    <row r="689" spans="1:17" ht="14.4" customHeight="1" x14ac:dyDescent="0.3">
      <c r="A689" s="649" t="s">
        <v>595</v>
      </c>
      <c r="B689" s="650" t="s">
        <v>7138</v>
      </c>
      <c r="C689" s="650" t="s">
        <v>6270</v>
      </c>
      <c r="D689" s="650" t="s">
        <v>6949</v>
      </c>
      <c r="E689" s="650" t="s">
        <v>6950</v>
      </c>
      <c r="F689" s="653"/>
      <c r="G689" s="653"/>
      <c r="H689" s="653"/>
      <c r="I689" s="653"/>
      <c r="J689" s="653">
        <v>34</v>
      </c>
      <c r="K689" s="653">
        <v>23256</v>
      </c>
      <c r="L689" s="653"/>
      <c r="M689" s="653">
        <v>684</v>
      </c>
      <c r="N689" s="653">
        <v>25</v>
      </c>
      <c r="O689" s="653">
        <v>17180</v>
      </c>
      <c r="P689" s="666"/>
      <c r="Q689" s="654">
        <v>687.2</v>
      </c>
    </row>
    <row r="690" spans="1:17" ht="14.4" customHeight="1" x14ac:dyDescent="0.3">
      <c r="A690" s="649" t="s">
        <v>595</v>
      </c>
      <c r="B690" s="650" t="s">
        <v>7138</v>
      </c>
      <c r="C690" s="650" t="s">
        <v>6270</v>
      </c>
      <c r="D690" s="650" t="s">
        <v>6376</v>
      </c>
      <c r="E690" s="650" t="s">
        <v>6377</v>
      </c>
      <c r="F690" s="653"/>
      <c r="G690" s="653"/>
      <c r="H690" s="653"/>
      <c r="I690" s="653"/>
      <c r="J690" s="653">
        <v>2</v>
      </c>
      <c r="K690" s="653">
        <v>354</v>
      </c>
      <c r="L690" s="653"/>
      <c r="M690" s="653">
        <v>177</v>
      </c>
      <c r="N690" s="653">
        <v>3</v>
      </c>
      <c r="O690" s="653">
        <v>533</v>
      </c>
      <c r="P690" s="666"/>
      <c r="Q690" s="654">
        <v>177.66666666666666</v>
      </c>
    </row>
    <row r="691" spans="1:17" ht="14.4" customHeight="1" x14ac:dyDescent="0.3">
      <c r="A691" s="649" t="s">
        <v>595</v>
      </c>
      <c r="B691" s="650" t="s">
        <v>7138</v>
      </c>
      <c r="C691" s="650" t="s">
        <v>6270</v>
      </c>
      <c r="D691" s="650" t="s">
        <v>7278</v>
      </c>
      <c r="E691" s="650" t="s">
        <v>7279</v>
      </c>
      <c r="F691" s="653">
        <v>1</v>
      </c>
      <c r="G691" s="653">
        <v>1525</v>
      </c>
      <c r="H691" s="653">
        <v>1</v>
      </c>
      <c r="I691" s="653">
        <v>1525</v>
      </c>
      <c r="J691" s="653">
        <v>39</v>
      </c>
      <c r="K691" s="653">
        <v>59631</v>
      </c>
      <c r="L691" s="653">
        <v>39.102295081967213</v>
      </c>
      <c r="M691" s="653">
        <v>1529</v>
      </c>
      <c r="N691" s="653">
        <v>18</v>
      </c>
      <c r="O691" s="653">
        <v>27582</v>
      </c>
      <c r="P691" s="666">
        <v>18.086557377049182</v>
      </c>
      <c r="Q691" s="654">
        <v>1532.3333333333333</v>
      </c>
    </row>
    <row r="692" spans="1:17" ht="14.4" customHeight="1" x14ac:dyDescent="0.3">
      <c r="A692" s="649" t="s">
        <v>595</v>
      </c>
      <c r="B692" s="650" t="s">
        <v>7138</v>
      </c>
      <c r="C692" s="650" t="s">
        <v>6270</v>
      </c>
      <c r="D692" s="650" t="s">
        <v>6380</v>
      </c>
      <c r="E692" s="650" t="s">
        <v>6381</v>
      </c>
      <c r="F692" s="653"/>
      <c r="G692" s="653"/>
      <c r="H692" s="653"/>
      <c r="I692" s="653"/>
      <c r="J692" s="653">
        <v>1</v>
      </c>
      <c r="K692" s="653">
        <v>1277</v>
      </c>
      <c r="L692" s="653"/>
      <c r="M692" s="653">
        <v>1277</v>
      </c>
      <c r="N692" s="653"/>
      <c r="O692" s="653"/>
      <c r="P692" s="666"/>
      <c r="Q692" s="654"/>
    </row>
    <row r="693" spans="1:17" ht="14.4" customHeight="1" x14ac:dyDescent="0.3">
      <c r="A693" s="649" t="s">
        <v>595</v>
      </c>
      <c r="B693" s="650" t="s">
        <v>7138</v>
      </c>
      <c r="C693" s="650" t="s">
        <v>6270</v>
      </c>
      <c r="D693" s="650" t="s">
        <v>6382</v>
      </c>
      <c r="E693" s="650" t="s">
        <v>6383</v>
      </c>
      <c r="F693" s="653"/>
      <c r="G693" s="653"/>
      <c r="H693" s="653"/>
      <c r="I693" s="653"/>
      <c r="J693" s="653">
        <v>31</v>
      </c>
      <c r="K693" s="653">
        <v>10881</v>
      </c>
      <c r="L693" s="653"/>
      <c r="M693" s="653">
        <v>351</v>
      </c>
      <c r="N693" s="653">
        <v>21</v>
      </c>
      <c r="O693" s="653">
        <v>7435</v>
      </c>
      <c r="P693" s="666"/>
      <c r="Q693" s="654">
        <v>354.04761904761904</v>
      </c>
    </row>
    <row r="694" spans="1:17" ht="14.4" customHeight="1" x14ac:dyDescent="0.3">
      <c r="A694" s="649" t="s">
        <v>595</v>
      </c>
      <c r="B694" s="650" t="s">
        <v>7138</v>
      </c>
      <c r="C694" s="650" t="s">
        <v>6270</v>
      </c>
      <c r="D694" s="650" t="s">
        <v>7280</v>
      </c>
      <c r="E694" s="650" t="s">
        <v>7281</v>
      </c>
      <c r="F694" s="653"/>
      <c r="G694" s="653"/>
      <c r="H694" s="653"/>
      <c r="I694" s="653"/>
      <c r="J694" s="653">
        <v>1</v>
      </c>
      <c r="K694" s="653">
        <v>161</v>
      </c>
      <c r="L694" s="653"/>
      <c r="M694" s="653">
        <v>161</v>
      </c>
      <c r="N694" s="653"/>
      <c r="O694" s="653"/>
      <c r="P694" s="666"/>
      <c r="Q694" s="654"/>
    </row>
    <row r="695" spans="1:17" ht="14.4" customHeight="1" x14ac:dyDescent="0.3">
      <c r="A695" s="649" t="s">
        <v>595</v>
      </c>
      <c r="B695" s="650" t="s">
        <v>7138</v>
      </c>
      <c r="C695" s="650" t="s">
        <v>6270</v>
      </c>
      <c r="D695" s="650" t="s">
        <v>7282</v>
      </c>
      <c r="E695" s="650" t="s">
        <v>7283</v>
      </c>
      <c r="F695" s="653"/>
      <c r="G695" s="653"/>
      <c r="H695" s="653"/>
      <c r="I695" s="653"/>
      <c r="J695" s="653">
        <v>29</v>
      </c>
      <c r="K695" s="653">
        <v>18067</v>
      </c>
      <c r="L695" s="653"/>
      <c r="M695" s="653">
        <v>623</v>
      </c>
      <c r="N695" s="653">
        <v>17</v>
      </c>
      <c r="O695" s="653">
        <v>10631</v>
      </c>
      <c r="P695" s="666"/>
      <c r="Q695" s="654">
        <v>625.35294117647061</v>
      </c>
    </row>
    <row r="696" spans="1:17" ht="14.4" customHeight="1" x14ac:dyDescent="0.3">
      <c r="A696" s="649" t="s">
        <v>595</v>
      </c>
      <c r="B696" s="650" t="s">
        <v>7138</v>
      </c>
      <c r="C696" s="650" t="s">
        <v>6270</v>
      </c>
      <c r="D696" s="650" t="s">
        <v>7284</v>
      </c>
      <c r="E696" s="650" t="s">
        <v>7285</v>
      </c>
      <c r="F696" s="653"/>
      <c r="G696" s="653"/>
      <c r="H696" s="653"/>
      <c r="I696" s="653"/>
      <c r="J696" s="653">
        <v>13</v>
      </c>
      <c r="K696" s="653">
        <v>74724</v>
      </c>
      <c r="L696" s="653"/>
      <c r="M696" s="653">
        <v>5748</v>
      </c>
      <c r="N696" s="653">
        <v>7</v>
      </c>
      <c r="O696" s="653">
        <v>40372</v>
      </c>
      <c r="P696" s="666"/>
      <c r="Q696" s="654">
        <v>5767.4285714285716</v>
      </c>
    </row>
    <row r="697" spans="1:17" ht="14.4" customHeight="1" x14ac:dyDescent="0.3">
      <c r="A697" s="649" t="s">
        <v>595</v>
      </c>
      <c r="B697" s="650" t="s">
        <v>7138</v>
      </c>
      <c r="C697" s="650" t="s">
        <v>6270</v>
      </c>
      <c r="D697" s="650" t="s">
        <v>7286</v>
      </c>
      <c r="E697" s="650" t="s">
        <v>7287</v>
      </c>
      <c r="F697" s="653"/>
      <c r="G697" s="653"/>
      <c r="H697" s="653"/>
      <c r="I697" s="653"/>
      <c r="J697" s="653">
        <v>19</v>
      </c>
      <c r="K697" s="653">
        <v>50008</v>
      </c>
      <c r="L697" s="653"/>
      <c r="M697" s="653">
        <v>2632</v>
      </c>
      <c r="N697" s="653">
        <v>38</v>
      </c>
      <c r="O697" s="653">
        <v>100416</v>
      </c>
      <c r="P697" s="666"/>
      <c r="Q697" s="654">
        <v>2642.5263157894738</v>
      </c>
    </row>
    <row r="698" spans="1:17" ht="14.4" customHeight="1" x14ac:dyDescent="0.3">
      <c r="A698" s="649" t="s">
        <v>595</v>
      </c>
      <c r="B698" s="650" t="s">
        <v>7138</v>
      </c>
      <c r="C698" s="650" t="s">
        <v>6270</v>
      </c>
      <c r="D698" s="650" t="s">
        <v>7288</v>
      </c>
      <c r="E698" s="650" t="s">
        <v>7289</v>
      </c>
      <c r="F698" s="653"/>
      <c r="G698" s="653"/>
      <c r="H698" s="653"/>
      <c r="I698" s="653"/>
      <c r="J698" s="653">
        <v>9</v>
      </c>
      <c r="K698" s="653">
        <v>14184</v>
      </c>
      <c r="L698" s="653"/>
      <c r="M698" s="653">
        <v>1576</v>
      </c>
      <c r="N698" s="653">
        <v>9</v>
      </c>
      <c r="O698" s="653">
        <v>14280</v>
      </c>
      <c r="P698" s="666"/>
      <c r="Q698" s="654">
        <v>1586.6666666666667</v>
      </c>
    </row>
    <row r="699" spans="1:17" ht="14.4" customHeight="1" x14ac:dyDescent="0.3">
      <c r="A699" s="649" t="s">
        <v>595</v>
      </c>
      <c r="B699" s="650" t="s">
        <v>7138</v>
      </c>
      <c r="C699" s="650" t="s">
        <v>6270</v>
      </c>
      <c r="D699" s="650" t="s">
        <v>6388</v>
      </c>
      <c r="E699" s="650" t="s">
        <v>6389</v>
      </c>
      <c r="F699" s="653"/>
      <c r="G699" s="653"/>
      <c r="H699" s="653"/>
      <c r="I699" s="653"/>
      <c r="J699" s="653">
        <v>4</v>
      </c>
      <c r="K699" s="653">
        <v>456</v>
      </c>
      <c r="L699" s="653"/>
      <c r="M699" s="653">
        <v>114</v>
      </c>
      <c r="N699" s="653">
        <v>1</v>
      </c>
      <c r="O699" s="653">
        <v>116</v>
      </c>
      <c r="P699" s="666"/>
      <c r="Q699" s="654">
        <v>116</v>
      </c>
    </row>
    <row r="700" spans="1:17" ht="14.4" customHeight="1" x14ac:dyDescent="0.3">
      <c r="A700" s="649" t="s">
        <v>595</v>
      </c>
      <c r="B700" s="650" t="s">
        <v>7138</v>
      </c>
      <c r="C700" s="650" t="s">
        <v>6270</v>
      </c>
      <c r="D700" s="650" t="s">
        <v>7290</v>
      </c>
      <c r="E700" s="650" t="s">
        <v>7291</v>
      </c>
      <c r="F700" s="653"/>
      <c r="G700" s="653"/>
      <c r="H700" s="653"/>
      <c r="I700" s="653"/>
      <c r="J700" s="653">
        <v>1</v>
      </c>
      <c r="K700" s="653">
        <v>2985</v>
      </c>
      <c r="L700" s="653"/>
      <c r="M700" s="653">
        <v>2985</v>
      </c>
      <c r="N700" s="653"/>
      <c r="O700" s="653"/>
      <c r="P700" s="666"/>
      <c r="Q700" s="654"/>
    </row>
    <row r="701" spans="1:17" ht="14.4" customHeight="1" x14ac:dyDescent="0.3">
      <c r="A701" s="649" t="s">
        <v>595</v>
      </c>
      <c r="B701" s="650" t="s">
        <v>7138</v>
      </c>
      <c r="C701" s="650" t="s">
        <v>6270</v>
      </c>
      <c r="D701" s="650" t="s">
        <v>6978</v>
      </c>
      <c r="E701" s="650" t="s">
        <v>6979</v>
      </c>
      <c r="F701" s="653"/>
      <c r="G701" s="653"/>
      <c r="H701" s="653"/>
      <c r="I701" s="653"/>
      <c r="J701" s="653">
        <v>1</v>
      </c>
      <c r="K701" s="653">
        <v>4340</v>
      </c>
      <c r="L701" s="653"/>
      <c r="M701" s="653">
        <v>4340</v>
      </c>
      <c r="N701" s="653"/>
      <c r="O701" s="653"/>
      <c r="P701" s="666"/>
      <c r="Q701" s="654"/>
    </row>
    <row r="702" spans="1:17" ht="14.4" customHeight="1" x14ac:dyDescent="0.3">
      <c r="A702" s="649" t="s">
        <v>595</v>
      </c>
      <c r="B702" s="650" t="s">
        <v>7138</v>
      </c>
      <c r="C702" s="650" t="s">
        <v>6270</v>
      </c>
      <c r="D702" s="650" t="s">
        <v>7292</v>
      </c>
      <c r="E702" s="650" t="s">
        <v>7293</v>
      </c>
      <c r="F702" s="653"/>
      <c r="G702" s="653"/>
      <c r="H702" s="653"/>
      <c r="I702" s="653"/>
      <c r="J702" s="653">
        <v>35</v>
      </c>
      <c r="K702" s="653">
        <v>8435</v>
      </c>
      <c r="L702" s="653"/>
      <c r="M702" s="653">
        <v>241</v>
      </c>
      <c r="N702" s="653">
        <v>16</v>
      </c>
      <c r="O702" s="653">
        <v>3864</v>
      </c>
      <c r="P702" s="666"/>
      <c r="Q702" s="654">
        <v>241.5</v>
      </c>
    </row>
    <row r="703" spans="1:17" ht="14.4" customHeight="1" x14ac:dyDescent="0.3">
      <c r="A703" s="649" t="s">
        <v>595</v>
      </c>
      <c r="B703" s="650" t="s">
        <v>7138</v>
      </c>
      <c r="C703" s="650" t="s">
        <v>6270</v>
      </c>
      <c r="D703" s="650" t="s">
        <v>7294</v>
      </c>
      <c r="E703" s="650" t="s">
        <v>7295</v>
      </c>
      <c r="F703" s="653"/>
      <c r="G703" s="653"/>
      <c r="H703" s="653"/>
      <c r="I703" s="653"/>
      <c r="J703" s="653"/>
      <c r="K703" s="653"/>
      <c r="L703" s="653"/>
      <c r="M703" s="653"/>
      <c r="N703" s="653">
        <v>2</v>
      </c>
      <c r="O703" s="653">
        <v>7024</v>
      </c>
      <c r="P703" s="666"/>
      <c r="Q703" s="654">
        <v>3512</v>
      </c>
    </row>
    <row r="704" spans="1:17" ht="14.4" customHeight="1" x14ac:dyDescent="0.3">
      <c r="A704" s="649" t="s">
        <v>595</v>
      </c>
      <c r="B704" s="650" t="s">
        <v>7138</v>
      </c>
      <c r="C704" s="650" t="s">
        <v>6270</v>
      </c>
      <c r="D704" s="650" t="s">
        <v>7296</v>
      </c>
      <c r="E704" s="650" t="s">
        <v>7297</v>
      </c>
      <c r="F704" s="653"/>
      <c r="G704" s="653"/>
      <c r="H704" s="653"/>
      <c r="I704" s="653"/>
      <c r="J704" s="653">
        <v>30</v>
      </c>
      <c r="K704" s="653">
        <v>49590</v>
      </c>
      <c r="L704" s="653"/>
      <c r="M704" s="653">
        <v>1653</v>
      </c>
      <c r="N704" s="653">
        <v>24</v>
      </c>
      <c r="O704" s="653">
        <v>39772</v>
      </c>
      <c r="P704" s="666"/>
      <c r="Q704" s="654">
        <v>1657.1666666666667</v>
      </c>
    </row>
    <row r="705" spans="1:17" ht="14.4" customHeight="1" x14ac:dyDescent="0.3">
      <c r="A705" s="649" t="s">
        <v>595</v>
      </c>
      <c r="B705" s="650" t="s">
        <v>7138</v>
      </c>
      <c r="C705" s="650" t="s">
        <v>6270</v>
      </c>
      <c r="D705" s="650" t="s">
        <v>7298</v>
      </c>
      <c r="E705" s="650" t="s">
        <v>7299</v>
      </c>
      <c r="F705" s="653"/>
      <c r="G705" s="653"/>
      <c r="H705" s="653"/>
      <c r="I705" s="653"/>
      <c r="J705" s="653"/>
      <c r="K705" s="653"/>
      <c r="L705" s="653"/>
      <c r="M705" s="653"/>
      <c r="N705" s="653">
        <v>2</v>
      </c>
      <c r="O705" s="653">
        <v>971</v>
      </c>
      <c r="P705" s="666"/>
      <c r="Q705" s="654">
        <v>485.5</v>
      </c>
    </row>
    <row r="706" spans="1:17" ht="14.4" customHeight="1" x14ac:dyDescent="0.3">
      <c r="A706" s="649" t="s">
        <v>595</v>
      </c>
      <c r="B706" s="650" t="s">
        <v>7138</v>
      </c>
      <c r="C706" s="650" t="s">
        <v>6270</v>
      </c>
      <c r="D706" s="650" t="s">
        <v>7300</v>
      </c>
      <c r="E706" s="650" t="s">
        <v>7301</v>
      </c>
      <c r="F706" s="653"/>
      <c r="G706" s="653"/>
      <c r="H706" s="653"/>
      <c r="I706" s="653"/>
      <c r="J706" s="653">
        <v>4</v>
      </c>
      <c r="K706" s="653">
        <v>3848</v>
      </c>
      <c r="L706" s="653"/>
      <c r="M706" s="653">
        <v>962</v>
      </c>
      <c r="N706" s="653">
        <v>7</v>
      </c>
      <c r="O706" s="653">
        <v>6794</v>
      </c>
      <c r="P706" s="666"/>
      <c r="Q706" s="654">
        <v>970.57142857142856</v>
      </c>
    </row>
    <row r="707" spans="1:17" ht="14.4" customHeight="1" x14ac:dyDescent="0.3">
      <c r="A707" s="649" t="s">
        <v>595</v>
      </c>
      <c r="B707" s="650" t="s">
        <v>7138</v>
      </c>
      <c r="C707" s="650" t="s">
        <v>6270</v>
      </c>
      <c r="D707" s="650" t="s">
        <v>7302</v>
      </c>
      <c r="E707" s="650" t="s">
        <v>7303</v>
      </c>
      <c r="F707" s="653"/>
      <c r="G707" s="653"/>
      <c r="H707" s="653"/>
      <c r="I707" s="653"/>
      <c r="J707" s="653">
        <v>12</v>
      </c>
      <c r="K707" s="653">
        <v>21156</v>
      </c>
      <c r="L707" s="653"/>
      <c r="M707" s="653">
        <v>1763</v>
      </c>
      <c r="N707" s="653">
        <v>24</v>
      </c>
      <c r="O707" s="653">
        <v>42367</v>
      </c>
      <c r="P707" s="666"/>
      <c r="Q707" s="654">
        <v>1765.2916666666667</v>
      </c>
    </row>
    <row r="708" spans="1:17" ht="14.4" customHeight="1" x14ac:dyDescent="0.3">
      <c r="A708" s="649" t="s">
        <v>595</v>
      </c>
      <c r="B708" s="650" t="s">
        <v>7138</v>
      </c>
      <c r="C708" s="650" t="s">
        <v>6270</v>
      </c>
      <c r="D708" s="650" t="s">
        <v>4296</v>
      </c>
      <c r="E708" s="650" t="s">
        <v>7304</v>
      </c>
      <c r="F708" s="653">
        <v>1</v>
      </c>
      <c r="G708" s="653">
        <v>1183</v>
      </c>
      <c r="H708" s="653">
        <v>1</v>
      </c>
      <c r="I708" s="653">
        <v>1183</v>
      </c>
      <c r="J708" s="653">
        <v>12</v>
      </c>
      <c r="K708" s="653">
        <v>14232</v>
      </c>
      <c r="L708" s="653">
        <v>12.030431107354184</v>
      </c>
      <c r="M708" s="653">
        <v>1186</v>
      </c>
      <c r="N708" s="653">
        <v>10</v>
      </c>
      <c r="O708" s="653">
        <v>11890</v>
      </c>
      <c r="P708" s="666">
        <v>10.050718512256974</v>
      </c>
      <c r="Q708" s="654">
        <v>1189</v>
      </c>
    </row>
    <row r="709" spans="1:17" ht="14.4" customHeight="1" x14ac:dyDescent="0.3">
      <c r="A709" s="649" t="s">
        <v>595</v>
      </c>
      <c r="B709" s="650" t="s">
        <v>7138</v>
      </c>
      <c r="C709" s="650" t="s">
        <v>6270</v>
      </c>
      <c r="D709" s="650" t="s">
        <v>6994</v>
      </c>
      <c r="E709" s="650" t="s">
        <v>6995</v>
      </c>
      <c r="F709" s="653"/>
      <c r="G709" s="653"/>
      <c r="H709" s="653"/>
      <c r="I709" s="653"/>
      <c r="J709" s="653">
        <v>23</v>
      </c>
      <c r="K709" s="653">
        <v>7061</v>
      </c>
      <c r="L709" s="653"/>
      <c r="M709" s="653">
        <v>307</v>
      </c>
      <c r="N709" s="653">
        <v>40</v>
      </c>
      <c r="O709" s="653">
        <v>12305</v>
      </c>
      <c r="P709" s="666"/>
      <c r="Q709" s="654">
        <v>307.625</v>
      </c>
    </row>
    <row r="710" spans="1:17" ht="14.4" customHeight="1" x14ac:dyDescent="0.3">
      <c r="A710" s="649" t="s">
        <v>595</v>
      </c>
      <c r="B710" s="650" t="s">
        <v>7138</v>
      </c>
      <c r="C710" s="650" t="s">
        <v>6270</v>
      </c>
      <c r="D710" s="650" t="s">
        <v>6996</v>
      </c>
      <c r="E710" s="650" t="s">
        <v>6997</v>
      </c>
      <c r="F710" s="653"/>
      <c r="G710" s="653"/>
      <c r="H710" s="653"/>
      <c r="I710" s="653"/>
      <c r="J710" s="653">
        <v>1</v>
      </c>
      <c r="K710" s="653">
        <v>3498</v>
      </c>
      <c r="L710" s="653"/>
      <c r="M710" s="653">
        <v>3498</v>
      </c>
      <c r="N710" s="653">
        <v>1</v>
      </c>
      <c r="O710" s="653">
        <v>3519</v>
      </c>
      <c r="P710" s="666"/>
      <c r="Q710" s="654">
        <v>3519</v>
      </c>
    </row>
    <row r="711" spans="1:17" ht="14.4" customHeight="1" x14ac:dyDescent="0.3">
      <c r="A711" s="649" t="s">
        <v>595</v>
      </c>
      <c r="B711" s="650" t="s">
        <v>7138</v>
      </c>
      <c r="C711" s="650" t="s">
        <v>6270</v>
      </c>
      <c r="D711" s="650" t="s">
        <v>6998</v>
      </c>
      <c r="E711" s="650" t="s">
        <v>6999</v>
      </c>
      <c r="F711" s="653"/>
      <c r="G711" s="653"/>
      <c r="H711" s="653"/>
      <c r="I711" s="653"/>
      <c r="J711" s="653">
        <v>2</v>
      </c>
      <c r="K711" s="653">
        <v>4890</v>
      </c>
      <c r="L711" s="653"/>
      <c r="M711" s="653">
        <v>2445</v>
      </c>
      <c r="N711" s="653">
        <v>1</v>
      </c>
      <c r="O711" s="653">
        <v>2459</v>
      </c>
      <c r="P711" s="666"/>
      <c r="Q711" s="654">
        <v>2459</v>
      </c>
    </row>
    <row r="712" spans="1:17" ht="14.4" customHeight="1" x14ac:dyDescent="0.3">
      <c r="A712" s="649" t="s">
        <v>595</v>
      </c>
      <c r="B712" s="650" t="s">
        <v>7138</v>
      </c>
      <c r="C712" s="650" t="s">
        <v>6270</v>
      </c>
      <c r="D712" s="650" t="s">
        <v>7305</v>
      </c>
      <c r="E712" s="650" t="s">
        <v>7306</v>
      </c>
      <c r="F712" s="653">
        <v>1</v>
      </c>
      <c r="G712" s="653">
        <v>684</v>
      </c>
      <c r="H712" s="653">
        <v>1</v>
      </c>
      <c r="I712" s="653">
        <v>684</v>
      </c>
      <c r="J712" s="653">
        <v>15</v>
      </c>
      <c r="K712" s="653">
        <v>10290</v>
      </c>
      <c r="L712" s="653">
        <v>15.043859649122806</v>
      </c>
      <c r="M712" s="653">
        <v>686</v>
      </c>
      <c r="N712" s="653">
        <v>14</v>
      </c>
      <c r="O712" s="653">
        <v>9640</v>
      </c>
      <c r="P712" s="666">
        <v>14.093567251461989</v>
      </c>
      <c r="Q712" s="654">
        <v>688.57142857142856</v>
      </c>
    </row>
    <row r="713" spans="1:17" ht="14.4" customHeight="1" x14ac:dyDescent="0.3">
      <c r="A713" s="649" t="s">
        <v>595</v>
      </c>
      <c r="B713" s="650" t="s">
        <v>7138</v>
      </c>
      <c r="C713" s="650" t="s">
        <v>6270</v>
      </c>
      <c r="D713" s="650" t="s">
        <v>7307</v>
      </c>
      <c r="E713" s="650" t="s">
        <v>7308</v>
      </c>
      <c r="F713" s="653"/>
      <c r="G713" s="653"/>
      <c r="H713" s="653"/>
      <c r="I713" s="653"/>
      <c r="J713" s="653">
        <v>1</v>
      </c>
      <c r="K713" s="653">
        <v>1338</v>
      </c>
      <c r="L713" s="653"/>
      <c r="M713" s="653">
        <v>1338</v>
      </c>
      <c r="N713" s="653">
        <v>2</v>
      </c>
      <c r="O713" s="653">
        <v>2704</v>
      </c>
      <c r="P713" s="666"/>
      <c r="Q713" s="654">
        <v>1352</v>
      </c>
    </row>
    <row r="714" spans="1:17" ht="14.4" customHeight="1" x14ac:dyDescent="0.3">
      <c r="A714" s="649" t="s">
        <v>595</v>
      </c>
      <c r="B714" s="650" t="s">
        <v>7138</v>
      </c>
      <c r="C714" s="650" t="s">
        <v>6270</v>
      </c>
      <c r="D714" s="650" t="s">
        <v>7309</v>
      </c>
      <c r="E714" s="650" t="s">
        <v>7310</v>
      </c>
      <c r="F714" s="653"/>
      <c r="G714" s="653"/>
      <c r="H714" s="653"/>
      <c r="I714" s="653"/>
      <c r="J714" s="653">
        <v>10</v>
      </c>
      <c r="K714" s="653">
        <v>3110</v>
      </c>
      <c r="L714" s="653"/>
      <c r="M714" s="653">
        <v>311</v>
      </c>
      <c r="N714" s="653">
        <v>2</v>
      </c>
      <c r="O714" s="653">
        <v>622</v>
      </c>
      <c r="P714" s="666"/>
      <c r="Q714" s="654">
        <v>311</v>
      </c>
    </row>
    <row r="715" spans="1:17" ht="14.4" customHeight="1" x14ac:dyDescent="0.3">
      <c r="A715" s="649" t="s">
        <v>595</v>
      </c>
      <c r="B715" s="650" t="s">
        <v>7138</v>
      </c>
      <c r="C715" s="650" t="s">
        <v>6270</v>
      </c>
      <c r="D715" s="650" t="s">
        <v>7311</v>
      </c>
      <c r="E715" s="650" t="s">
        <v>7312</v>
      </c>
      <c r="F715" s="653"/>
      <c r="G715" s="653"/>
      <c r="H715" s="653"/>
      <c r="I715" s="653"/>
      <c r="J715" s="653">
        <v>5</v>
      </c>
      <c r="K715" s="653">
        <v>4970</v>
      </c>
      <c r="L715" s="653"/>
      <c r="M715" s="653">
        <v>994</v>
      </c>
      <c r="N715" s="653">
        <v>1</v>
      </c>
      <c r="O715" s="653">
        <v>994</v>
      </c>
      <c r="P715" s="666"/>
      <c r="Q715" s="654">
        <v>994</v>
      </c>
    </row>
    <row r="716" spans="1:17" ht="14.4" customHeight="1" x14ac:dyDescent="0.3">
      <c r="A716" s="649" t="s">
        <v>595</v>
      </c>
      <c r="B716" s="650" t="s">
        <v>7138</v>
      </c>
      <c r="C716" s="650" t="s">
        <v>6270</v>
      </c>
      <c r="D716" s="650" t="s">
        <v>7313</v>
      </c>
      <c r="E716" s="650" t="s">
        <v>7314</v>
      </c>
      <c r="F716" s="653"/>
      <c r="G716" s="653"/>
      <c r="H716" s="653"/>
      <c r="I716" s="653"/>
      <c r="J716" s="653">
        <v>23</v>
      </c>
      <c r="K716" s="653">
        <v>18584</v>
      </c>
      <c r="L716" s="653"/>
      <c r="M716" s="653">
        <v>808</v>
      </c>
      <c r="N716" s="653">
        <v>34</v>
      </c>
      <c r="O716" s="653">
        <v>27547</v>
      </c>
      <c r="P716" s="666"/>
      <c r="Q716" s="654">
        <v>810.20588235294122</v>
      </c>
    </row>
    <row r="717" spans="1:17" ht="14.4" customHeight="1" x14ac:dyDescent="0.3">
      <c r="A717" s="649" t="s">
        <v>595</v>
      </c>
      <c r="B717" s="650" t="s">
        <v>7138</v>
      </c>
      <c r="C717" s="650" t="s">
        <v>6270</v>
      </c>
      <c r="D717" s="650" t="s">
        <v>7315</v>
      </c>
      <c r="E717" s="650" t="s">
        <v>7316</v>
      </c>
      <c r="F717" s="653"/>
      <c r="G717" s="653"/>
      <c r="H717" s="653"/>
      <c r="I717" s="653"/>
      <c r="J717" s="653">
        <v>1</v>
      </c>
      <c r="K717" s="653">
        <v>1646</v>
      </c>
      <c r="L717" s="653"/>
      <c r="M717" s="653">
        <v>1646</v>
      </c>
      <c r="N717" s="653"/>
      <c r="O717" s="653"/>
      <c r="P717" s="666"/>
      <c r="Q717" s="654"/>
    </row>
    <row r="718" spans="1:17" ht="14.4" customHeight="1" x14ac:dyDescent="0.3">
      <c r="A718" s="649" t="s">
        <v>595</v>
      </c>
      <c r="B718" s="650" t="s">
        <v>7138</v>
      </c>
      <c r="C718" s="650" t="s">
        <v>6270</v>
      </c>
      <c r="D718" s="650" t="s">
        <v>7317</v>
      </c>
      <c r="E718" s="650" t="s">
        <v>7318</v>
      </c>
      <c r="F718" s="653"/>
      <c r="G718" s="653"/>
      <c r="H718" s="653"/>
      <c r="I718" s="653"/>
      <c r="J718" s="653">
        <v>1</v>
      </c>
      <c r="K718" s="653">
        <v>854</v>
      </c>
      <c r="L718" s="653"/>
      <c r="M718" s="653">
        <v>854</v>
      </c>
      <c r="N718" s="653"/>
      <c r="O718" s="653"/>
      <c r="P718" s="666"/>
      <c r="Q718" s="654"/>
    </row>
    <row r="719" spans="1:17" ht="14.4" customHeight="1" x14ac:dyDescent="0.3">
      <c r="A719" s="649" t="s">
        <v>595</v>
      </c>
      <c r="B719" s="650" t="s">
        <v>7138</v>
      </c>
      <c r="C719" s="650" t="s">
        <v>6270</v>
      </c>
      <c r="D719" s="650" t="s">
        <v>7319</v>
      </c>
      <c r="E719" s="650" t="s">
        <v>7320</v>
      </c>
      <c r="F719" s="653">
        <v>1</v>
      </c>
      <c r="G719" s="653">
        <v>3469</v>
      </c>
      <c r="H719" s="653">
        <v>1</v>
      </c>
      <c r="I719" s="653">
        <v>3469</v>
      </c>
      <c r="J719" s="653">
        <v>7</v>
      </c>
      <c r="K719" s="653">
        <v>24395</v>
      </c>
      <c r="L719" s="653">
        <v>7.0322859613721533</v>
      </c>
      <c r="M719" s="653">
        <v>3485</v>
      </c>
      <c r="N719" s="653">
        <v>1</v>
      </c>
      <c r="O719" s="653">
        <v>3485</v>
      </c>
      <c r="P719" s="666">
        <v>1.004612280196022</v>
      </c>
      <c r="Q719" s="654">
        <v>3485</v>
      </c>
    </row>
    <row r="720" spans="1:17" ht="14.4" customHeight="1" x14ac:dyDescent="0.3">
      <c r="A720" s="649" t="s">
        <v>595</v>
      </c>
      <c r="B720" s="650" t="s">
        <v>7138</v>
      </c>
      <c r="C720" s="650" t="s">
        <v>6270</v>
      </c>
      <c r="D720" s="650" t="s">
        <v>7321</v>
      </c>
      <c r="E720" s="650" t="s">
        <v>7322</v>
      </c>
      <c r="F720" s="653"/>
      <c r="G720" s="653"/>
      <c r="H720" s="653"/>
      <c r="I720" s="653"/>
      <c r="J720" s="653"/>
      <c r="K720" s="653"/>
      <c r="L720" s="653"/>
      <c r="M720" s="653"/>
      <c r="N720" s="653">
        <v>3</v>
      </c>
      <c r="O720" s="653">
        <v>5845</v>
      </c>
      <c r="P720" s="666"/>
      <c r="Q720" s="654">
        <v>1948.3333333333333</v>
      </c>
    </row>
    <row r="721" spans="1:17" ht="14.4" customHeight="1" x14ac:dyDescent="0.3">
      <c r="A721" s="649" t="s">
        <v>595</v>
      </c>
      <c r="B721" s="650" t="s">
        <v>7138</v>
      </c>
      <c r="C721" s="650" t="s">
        <v>6270</v>
      </c>
      <c r="D721" s="650" t="s">
        <v>7323</v>
      </c>
      <c r="E721" s="650" t="s">
        <v>7324</v>
      </c>
      <c r="F721" s="653"/>
      <c r="G721" s="653"/>
      <c r="H721" s="653"/>
      <c r="I721" s="653"/>
      <c r="J721" s="653"/>
      <c r="K721" s="653"/>
      <c r="L721" s="653"/>
      <c r="M721" s="653"/>
      <c r="N721" s="653">
        <v>1</v>
      </c>
      <c r="O721" s="653">
        <v>15785</v>
      </c>
      <c r="P721" s="666"/>
      <c r="Q721" s="654">
        <v>15785</v>
      </c>
    </row>
    <row r="722" spans="1:17" ht="14.4" customHeight="1" x14ac:dyDescent="0.3">
      <c r="A722" s="649" t="s">
        <v>595</v>
      </c>
      <c r="B722" s="650" t="s">
        <v>7138</v>
      </c>
      <c r="C722" s="650" t="s">
        <v>6270</v>
      </c>
      <c r="D722" s="650" t="s">
        <v>7325</v>
      </c>
      <c r="E722" s="650" t="s">
        <v>7326</v>
      </c>
      <c r="F722" s="653"/>
      <c r="G722" s="653"/>
      <c r="H722" s="653"/>
      <c r="I722" s="653"/>
      <c r="J722" s="653">
        <v>7</v>
      </c>
      <c r="K722" s="653">
        <v>8078</v>
      </c>
      <c r="L722" s="653"/>
      <c r="M722" s="653">
        <v>1154</v>
      </c>
      <c r="N722" s="653">
        <v>5</v>
      </c>
      <c r="O722" s="653">
        <v>5778</v>
      </c>
      <c r="P722" s="666"/>
      <c r="Q722" s="654">
        <v>1155.5999999999999</v>
      </c>
    </row>
    <row r="723" spans="1:17" ht="14.4" customHeight="1" x14ac:dyDescent="0.3">
      <c r="A723" s="649" t="s">
        <v>595</v>
      </c>
      <c r="B723" s="650" t="s">
        <v>7138</v>
      </c>
      <c r="C723" s="650" t="s">
        <v>6270</v>
      </c>
      <c r="D723" s="650" t="s">
        <v>7327</v>
      </c>
      <c r="E723" s="650" t="s">
        <v>7328</v>
      </c>
      <c r="F723" s="653"/>
      <c r="G723" s="653"/>
      <c r="H723" s="653"/>
      <c r="I723" s="653"/>
      <c r="J723" s="653">
        <v>2</v>
      </c>
      <c r="K723" s="653">
        <v>2614</v>
      </c>
      <c r="L723" s="653"/>
      <c r="M723" s="653">
        <v>1307</v>
      </c>
      <c r="N723" s="653">
        <v>2</v>
      </c>
      <c r="O723" s="653">
        <v>2634</v>
      </c>
      <c r="P723" s="666"/>
      <c r="Q723" s="654">
        <v>1317</v>
      </c>
    </row>
    <row r="724" spans="1:17" ht="14.4" customHeight="1" x14ac:dyDescent="0.3">
      <c r="A724" s="649" t="s">
        <v>595</v>
      </c>
      <c r="B724" s="650" t="s">
        <v>7138</v>
      </c>
      <c r="C724" s="650" t="s">
        <v>6270</v>
      </c>
      <c r="D724" s="650" t="s">
        <v>7329</v>
      </c>
      <c r="E724" s="650" t="s">
        <v>7330</v>
      </c>
      <c r="F724" s="653">
        <v>1</v>
      </c>
      <c r="G724" s="653">
        <v>1793</v>
      </c>
      <c r="H724" s="653">
        <v>1</v>
      </c>
      <c r="I724" s="653">
        <v>1793</v>
      </c>
      <c r="J724" s="653">
        <v>5</v>
      </c>
      <c r="K724" s="653">
        <v>8980</v>
      </c>
      <c r="L724" s="653">
        <v>5.0083658672615732</v>
      </c>
      <c r="M724" s="653">
        <v>1796</v>
      </c>
      <c r="N724" s="653">
        <v>3</v>
      </c>
      <c r="O724" s="653">
        <v>5403</v>
      </c>
      <c r="P724" s="666">
        <v>3.0133853876185164</v>
      </c>
      <c r="Q724" s="654">
        <v>1801</v>
      </c>
    </row>
    <row r="725" spans="1:17" ht="14.4" customHeight="1" x14ac:dyDescent="0.3">
      <c r="A725" s="649" t="s">
        <v>595</v>
      </c>
      <c r="B725" s="650" t="s">
        <v>7138</v>
      </c>
      <c r="C725" s="650" t="s">
        <v>6270</v>
      </c>
      <c r="D725" s="650" t="s">
        <v>7331</v>
      </c>
      <c r="E725" s="650" t="s">
        <v>7332</v>
      </c>
      <c r="F725" s="653"/>
      <c r="G725" s="653"/>
      <c r="H725" s="653"/>
      <c r="I725" s="653"/>
      <c r="J725" s="653"/>
      <c r="K725" s="653"/>
      <c r="L725" s="653"/>
      <c r="M725" s="653"/>
      <c r="N725" s="653">
        <v>1</v>
      </c>
      <c r="O725" s="653">
        <v>732</v>
      </c>
      <c r="P725" s="666"/>
      <c r="Q725" s="654">
        <v>732</v>
      </c>
    </row>
    <row r="726" spans="1:17" ht="14.4" customHeight="1" x14ac:dyDescent="0.3">
      <c r="A726" s="649" t="s">
        <v>595</v>
      </c>
      <c r="B726" s="650" t="s">
        <v>7138</v>
      </c>
      <c r="C726" s="650" t="s">
        <v>6270</v>
      </c>
      <c r="D726" s="650" t="s">
        <v>7333</v>
      </c>
      <c r="E726" s="650" t="s">
        <v>7334</v>
      </c>
      <c r="F726" s="653"/>
      <c r="G726" s="653"/>
      <c r="H726" s="653"/>
      <c r="I726" s="653"/>
      <c r="J726" s="653">
        <v>1</v>
      </c>
      <c r="K726" s="653">
        <v>2702</v>
      </c>
      <c r="L726" s="653"/>
      <c r="M726" s="653">
        <v>2702</v>
      </c>
      <c r="N726" s="653">
        <v>5</v>
      </c>
      <c r="O726" s="653">
        <v>13579</v>
      </c>
      <c r="P726" s="666"/>
      <c r="Q726" s="654">
        <v>2715.8</v>
      </c>
    </row>
    <row r="727" spans="1:17" ht="14.4" customHeight="1" x14ac:dyDescent="0.3">
      <c r="A727" s="649" t="s">
        <v>595</v>
      </c>
      <c r="B727" s="650" t="s">
        <v>7138</v>
      </c>
      <c r="C727" s="650" t="s">
        <v>6270</v>
      </c>
      <c r="D727" s="650" t="s">
        <v>7335</v>
      </c>
      <c r="E727" s="650" t="s">
        <v>7299</v>
      </c>
      <c r="F727" s="653"/>
      <c r="G727" s="653"/>
      <c r="H727" s="653"/>
      <c r="I727" s="653"/>
      <c r="J727" s="653">
        <v>1</v>
      </c>
      <c r="K727" s="653">
        <v>878</v>
      </c>
      <c r="L727" s="653"/>
      <c r="M727" s="653">
        <v>878</v>
      </c>
      <c r="N727" s="653"/>
      <c r="O727" s="653"/>
      <c r="P727" s="666"/>
      <c r="Q727" s="654"/>
    </row>
    <row r="728" spans="1:17" ht="14.4" customHeight="1" x14ac:dyDescent="0.3">
      <c r="A728" s="649" t="s">
        <v>595</v>
      </c>
      <c r="B728" s="650" t="s">
        <v>7138</v>
      </c>
      <c r="C728" s="650" t="s">
        <v>6270</v>
      </c>
      <c r="D728" s="650" t="s">
        <v>7336</v>
      </c>
      <c r="E728" s="650" t="s">
        <v>7337</v>
      </c>
      <c r="F728" s="653"/>
      <c r="G728" s="653"/>
      <c r="H728" s="653"/>
      <c r="I728" s="653"/>
      <c r="J728" s="653">
        <v>1</v>
      </c>
      <c r="K728" s="653">
        <v>2440</v>
      </c>
      <c r="L728" s="653"/>
      <c r="M728" s="653">
        <v>2440</v>
      </c>
      <c r="N728" s="653">
        <v>2</v>
      </c>
      <c r="O728" s="653">
        <v>4926</v>
      </c>
      <c r="P728" s="666"/>
      <c r="Q728" s="654">
        <v>2463</v>
      </c>
    </row>
    <row r="729" spans="1:17" ht="14.4" customHeight="1" x14ac:dyDescent="0.3">
      <c r="A729" s="649" t="s">
        <v>595</v>
      </c>
      <c r="B729" s="650" t="s">
        <v>7138</v>
      </c>
      <c r="C729" s="650" t="s">
        <v>6270</v>
      </c>
      <c r="D729" s="650" t="s">
        <v>7338</v>
      </c>
      <c r="E729" s="650" t="s">
        <v>7339</v>
      </c>
      <c r="F729" s="653"/>
      <c r="G729" s="653"/>
      <c r="H729" s="653"/>
      <c r="I729" s="653"/>
      <c r="J729" s="653">
        <v>1</v>
      </c>
      <c r="K729" s="653">
        <v>1207</v>
      </c>
      <c r="L729" s="653"/>
      <c r="M729" s="653">
        <v>1207</v>
      </c>
      <c r="N729" s="653"/>
      <c r="O729" s="653"/>
      <c r="P729" s="666"/>
      <c r="Q729" s="654"/>
    </row>
    <row r="730" spans="1:17" ht="14.4" customHeight="1" x14ac:dyDescent="0.3">
      <c r="A730" s="649" t="s">
        <v>595</v>
      </c>
      <c r="B730" s="650" t="s">
        <v>7138</v>
      </c>
      <c r="C730" s="650" t="s">
        <v>6270</v>
      </c>
      <c r="D730" s="650" t="s">
        <v>7340</v>
      </c>
      <c r="E730" s="650" t="s">
        <v>7341</v>
      </c>
      <c r="F730" s="653"/>
      <c r="G730" s="653"/>
      <c r="H730" s="653"/>
      <c r="I730" s="653"/>
      <c r="J730" s="653">
        <v>2</v>
      </c>
      <c r="K730" s="653">
        <v>7658</v>
      </c>
      <c r="L730" s="653"/>
      <c r="M730" s="653">
        <v>3829</v>
      </c>
      <c r="N730" s="653"/>
      <c r="O730" s="653"/>
      <c r="P730" s="666"/>
      <c r="Q730" s="654"/>
    </row>
    <row r="731" spans="1:17" ht="14.4" customHeight="1" x14ac:dyDescent="0.3">
      <c r="A731" s="649" t="s">
        <v>595</v>
      </c>
      <c r="B731" s="650" t="s">
        <v>7138</v>
      </c>
      <c r="C731" s="650" t="s">
        <v>6270</v>
      </c>
      <c r="D731" s="650" t="s">
        <v>7342</v>
      </c>
      <c r="E731" s="650" t="s">
        <v>7343</v>
      </c>
      <c r="F731" s="653"/>
      <c r="G731" s="653"/>
      <c r="H731" s="653"/>
      <c r="I731" s="653"/>
      <c r="J731" s="653">
        <v>2</v>
      </c>
      <c r="K731" s="653">
        <v>3422</v>
      </c>
      <c r="L731" s="653"/>
      <c r="M731" s="653">
        <v>1711</v>
      </c>
      <c r="N731" s="653">
        <v>3</v>
      </c>
      <c r="O731" s="653">
        <v>5173</v>
      </c>
      <c r="P731" s="666"/>
      <c r="Q731" s="654">
        <v>1724.3333333333333</v>
      </c>
    </row>
    <row r="732" spans="1:17" ht="14.4" customHeight="1" x14ac:dyDescent="0.3">
      <c r="A732" s="649" t="s">
        <v>595</v>
      </c>
      <c r="B732" s="650" t="s">
        <v>7138</v>
      </c>
      <c r="C732" s="650" t="s">
        <v>6270</v>
      </c>
      <c r="D732" s="650" t="s">
        <v>7344</v>
      </c>
      <c r="E732" s="650" t="s">
        <v>7345</v>
      </c>
      <c r="F732" s="653"/>
      <c r="G732" s="653"/>
      <c r="H732" s="653"/>
      <c r="I732" s="653"/>
      <c r="J732" s="653">
        <v>6</v>
      </c>
      <c r="K732" s="653">
        <v>7410</v>
      </c>
      <c r="L732" s="653"/>
      <c r="M732" s="653">
        <v>1235</v>
      </c>
      <c r="N732" s="653">
        <v>16</v>
      </c>
      <c r="O732" s="653">
        <v>19880</v>
      </c>
      <c r="P732" s="666"/>
      <c r="Q732" s="654">
        <v>1242.5</v>
      </c>
    </row>
    <row r="733" spans="1:17" ht="14.4" customHeight="1" x14ac:dyDescent="0.3">
      <c r="A733" s="649" t="s">
        <v>595</v>
      </c>
      <c r="B733" s="650" t="s">
        <v>7138</v>
      </c>
      <c r="C733" s="650" t="s">
        <v>6270</v>
      </c>
      <c r="D733" s="650" t="s">
        <v>7346</v>
      </c>
      <c r="E733" s="650" t="s">
        <v>7347</v>
      </c>
      <c r="F733" s="653"/>
      <c r="G733" s="653"/>
      <c r="H733" s="653"/>
      <c r="I733" s="653"/>
      <c r="J733" s="653"/>
      <c r="K733" s="653"/>
      <c r="L733" s="653"/>
      <c r="M733" s="653"/>
      <c r="N733" s="653">
        <v>1</v>
      </c>
      <c r="O733" s="653">
        <v>1934</v>
      </c>
      <c r="P733" s="666"/>
      <c r="Q733" s="654">
        <v>1934</v>
      </c>
    </row>
    <row r="734" spans="1:17" ht="14.4" customHeight="1" x14ac:dyDescent="0.3">
      <c r="A734" s="649" t="s">
        <v>595</v>
      </c>
      <c r="B734" s="650" t="s">
        <v>7138</v>
      </c>
      <c r="C734" s="650" t="s">
        <v>6270</v>
      </c>
      <c r="D734" s="650" t="s">
        <v>7348</v>
      </c>
      <c r="E734" s="650" t="s">
        <v>7349</v>
      </c>
      <c r="F734" s="653"/>
      <c r="G734" s="653"/>
      <c r="H734" s="653"/>
      <c r="I734" s="653"/>
      <c r="J734" s="653"/>
      <c r="K734" s="653"/>
      <c r="L734" s="653"/>
      <c r="M734" s="653"/>
      <c r="N734" s="653">
        <v>3</v>
      </c>
      <c r="O734" s="653">
        <v>6597</v>
      </c>
      <c r="P734" s="666"/>
      <c r="Q734" s="654">
        <v>2199</v>
      </c>
    </row>
    <row r="735" spans="1:17" ht="14.4" customHeight="1" x14ac:dyDescent="0.3">
      <c r="A735" s="649" t="s">
        <v>595</v>
      </c>
      <c r="B735" s="650" t="s">
        <v>7138</v>
      </c>
      <c r="C735" s="650" t="s">
        <v>6270</v>
      </c>
      <c r="D735" s="650" t="s">
        <v>7350</v>
      </c>
      <c r="E735" s="650" t="s">
        <v>7351</v>
      </c>
      <c r="F735" s="653"/>
      <c r="G735" s="653"/>
      <c r="H735" s="653"/>
      <c r="I735" s="653"/>
      <c r="J735" s="653">
        <v>1</v>
      </c>
      <c r="K735" s="653">
        <v>4949</v>
      </c>
      <c r="L735" s="653"/>
      <c r="M735" s="653">
        <v>4949</v>
      </c>
      <c r="N735" s="653">
        <v>8</v>
      </c>
      <c r="O735" s="653">
        <v>39762</v>
      </c>
      <c r="P735" s="666"/>
      <c r="Q735" s="654">
        <v>4970.25</v>
      </c>
    </row>
    <row r="736" spans="1:17" ht="14.4" customHeight="1" x14ac:dyDescent="0.3">
      <c r="A736" s="649" t="s">
        <v>595</v>
      </c>
      <c r="B736" s="650" t="s">
        <v>7138</v>
      </c>
      <c r="C736" s="650" t="s">
        <v>6270</v>
      </c>
      <c r="D736" s="650" t="s">
        <v>7352</v>
      </c>
      <c r="E736" s="650" t="s">
        <v>7353</v>
      </c>
      <c r="F736" s="653"/>
      <c r="G736" s="653"/>
      <c r="H736" s="653"/>
      <c r="I736" s="653"/>
      <c r="J736" s="653">
        <v>1</v>
      </c>
      <c r="K736" s="653">
        <v>1753</v>
      </c>
      <c r="L736" s="653"/>
      <c r="M736" s="653">
        <v>1753</v>
      </c>
      <c r="N736" s="653"/>
      <c r="O736" s="653"/>
      <c r="P736" s="666"/>
      <c r="Q736" s="654"/>
    </row>
    <row r="737" spans="1:17" ht="14.4" customHeight="1" x14ac:dyDescent="0.3">
      <c r="A737" s="649" t="s">
        <v>595</v>
      </c>
      <c r="B737" s="650" t="s">
        <v>7138</v>
      </c>
      <c r="C737" s="650" t="s">
        <v>6270</v>
      </c>
      <c r="D737" s="650" t="s">
        <v>7354</v>
      </c>
      <c r="E737" s="650" t="s">
        <v>7355</v>
      </c>
      <c r="F737" s="653"/>
      <c r="G737" s="653"/>
      <c r="H737" s="653"/>
      <c r="I737" s="653"/>
      <c r="J737" s="653"/>
      <c r="K737" s="653"/>
      <c r="L737" s="653"/>
      <c r="M737" s="653"/>
      <c r="N737" s="653">
        <v>1</v>
      </c>
      <c r="O737" s="653">
        <v>3805</v>
      </c>
      <c r="P737" s="666"/>
      <c r="Q737" s="654">
        <v>3805</v>
      </c>
    </row>
    <row r="738" spans="1:17" ht="14.4" customHeight="1" x14ac:dyDescent="0.3">
      <c r="A738" s="649" t="s">
        <v>595</v>
      </c>
      <c r="B738" s="650" t="s">
        <v>7138</v>
      </c>
      <c r="C738" s="650" t="s">
        <v>6270</v>
      </c>
      <c r="D738" s="650" t="s">
        <v>7356</v>
      </c>
      <c r="E738" s="650" t="s">
        <v>6866</v>
      </c>
      <c r="F738" s="653"/>
      <c r="G738" s="653"/>
      <c r="H738" s="653"/>
      <c r="I738" s="653"/>
      <c r="J738" s="653">
        <v>1</v>
      </c>
      <c r="K738" s="653">
        <v>676</v>
      </c>
      <c r="L738" s="653"/>
      <c r="M738" s="653">
        <v>676</v>
      </c>
      <c r="N738" s="653"/>
      <c r="O738" s="653"/>
      <c r="P738" s="666"/>
      <c r="Q738" s="654"/>
    </row>
    <row r="739" spans="1:17" ht="14.4" customHeight="1" x14ac:dyDescent="0.3">
      <c r="A739" s="649" t="s">
        <v>595</v>
      </c>
      <c r="B739" s="650" t="s">
        <v>7138</v>
      </c>
      <c r="C739" s="650" t="s">
        <v>6270</v>
      </c>
      <c r="D739" s="650" t="s">
        <v>7357</v>
      </c>
      <c r="E739" s="650" t="s">
        <v>7358</v>
      </c>
      <c r="F739" s="653"/>
      <c r="G739" s="653"/>
      <c r="H739" s="653"/>
      <c r="I739" s="653"/>
      <c r="J739" s="653"/>
      <c r="K739" s="653"/>
      <c r="L739" s="653"/>
      <c r="M739" s="653"/>
      <c r="N739" s="653">
        <v>1</v>
      </c>
      <c r="O739" s="653">
        <v>1863</v>
      </c>
      <c r="P739" s="666"/>
      <c r="Q739" s="654">
        <v>1863</v>
      </c>
    </row>
    <row r="740" spans="1:17" ht="14.4" customHeight="1" x14ac:dyDescent="0.3">
      <c r="A740" s="649" t="s">
        <v>595</v>
      </c>
      <c r="B740" s="650" t="s">
        <v>7138</v>
      </c>
      <c r="C740" s="650" t="s">
        <v>6270</v>
      </c>
      <c r="D740" s="650" t="s">
        <v>7359</v>
      </c>
      <c r="E740" s="650" t="s">
        <v>7360</v>
      </c>
      <c r="F740" s="653"/>
      <c r="G740" s="653"/>
      <c r="H740" s="653"/>
      <c r="I740" s="653"/>
      <c r="J740" s="653">
        <v>1</v>
      </c>
      <c r="K740" s="653">
        <v>1557</v>
      </c>
      <c r="L740" s="653"/>
      <c r="M740" s="653">
        <v>1557</v>
      </c>
      <c r="N740" s="653"/>
      <c r="O740" s="653"/>
      <c r="P740" s="666"/>
      <c r="Q740" s="654"/>
    </row>
    <row r="741" spans="1:17" ht="14.4" customHeight="1" x14ac:dyDescent="0.3">
      <c r="A741" s="649" t="s">
        <v>595</v>
      </c>
      <c r="B741" s="650" t="s">
        <v>7138</v>
      </c>
      <c r="C741" s="650" t="s">
        <v>6270</v>
      </c>
      <c r="D741" s="650" t="s">
        <v>7361</v>
      </c>
      <c r="E741" s="650" t="s">
        <v>7362</v>
      </c>
      <c r="F741" s="653"/>
      <c r="G741" s="653"/>
      <c r="H741" s="653"/>
      <c r="I741" s="653"/>
      <c r="J741" s="653"/>
      <c r="K741" s="653"/>
      <c r="L741" s="653"/>
      <c r="M741" s="653"/>
      <c r="N741" s="653">
        <v>6</v>
      </c>
      <c r="O741" s="653">
        <v>23544</v>
      </c>
      <c r="P741" s="666"/>
      <c r="Q741" s="654">
        <v>3924</v>
      </c>
    </row>
    <row r="742" spans="1:17" ht="14.4" customHeight="1" x14ac:dyDescent="0.3">
      <c r="A742" s="649" t="s">
        <v>595</v>
      </c>
      <c r="B742" s="650" t="s">
        <v>7138</v>
      </c>
      <c r="C742" s="650" t="s">
        <v>6270</v>
      </c>
      <c r="D742" s="650" t="s">
        <v>7363</v>
      </c>
      <c r="E742" s="650" t="s">
        <v>7364</v>
      </c>
      <c r="F742" s="653"/>
      <c r="G742" s="653"/>
      <c r="H742" s="653"/>
      <c r="I742" s="653"/>
      <c r="J742" s="653"/>
      <c r="K742" s="653"/>
      <c r="L742" s="653"/>
      <c r="M742" s="653"/>
      <c r="N742" s="653">
        <v>3</v>
      </c>
      <c r="O742" s="653">
        <v>1092</v>
      </c>
      <c r="P742" s="666"/>
      <c r="Q742" s="654">
        <v>364</v>
      </c>
    </row>
    <row r="743" spans="1:17" ht="14.4" customHeight="1" x14ac:dyDescent="0.3">
      <c r="A743" s="649" t="s">
        <v>595</v>
      </c>
      <c r="B743" s="650" t="s">
        <v>7138</v>
      </c>
      <c r="C743" s="650" t="s">
        <v>6270</v>
      </c>
      <c r="D743" s="650" t="s">
        <v>7365</v>
      </c>
      <c r="E743" s="650" t="s">
        <v>7366</v>
      </c>
      <c r="F743" s="653"/>
      <c r="G743" s="653"/>
      <c r="H743" s="653"/>
      <c r="I743" s="653"/>
      <c r="J743" s="653">
        <v>1</v>
      </c>
      <c r="K743" s="653">
        <v>2120</v>
      </c>
      <c r="L743" s="653"/>
      <c r="M743" s="653">
        <v>2120</v>
      </c>
      <c r="N743" s="653"/>
      <c r="O743" s="653"/>
      <c r="P743" s="666"/>
      <c r="Q743" s="654"/>
    </row>
    <row r="744" spans="1:17" ht="14.4" customHeight="1" x14ac:dyDescent="0.3">
      <c r="A744" s="649" t="s">
        <v>595</v>
      </c>
      <c r="B744" s="650" t="s">
        <v>7138</v>
      </c>
      <c r="C744" s="650" t="s">
        <v>6270</v>
      </c>
      <c r="D744" s="650" t="s">
        <v>7367</v>
      </c>
      <c r="E744" s="650" t="s">
        <v>7368</v>
      </c>
      <c r="F744" s="653"/>
      <c r="G744" s="653"/>
      <c r="H744" s="653"/>
      <c r="I744" s="653"/>
      <c r="J744" s="653">
        <v>1</v>
      </c>
      <c r="K744" s="653">
        <v>3595</v>
      </c>
      <c r="L744" s="653"/>
      <c r="M744" s="653">
        <v>3595</v>
      </c>
      <c r="N744" s="653">
        <v>1</v>
      </c>
      <c r="O744" s="653">
        <v>3595</v>
      </c>
      <c r="P744" s="666"/>
      <c r="Q744" s="654">
        <v>3595</v>
      </c>
    </row>
    <row r="745" spans="1:17" ht="14.4" customHeight="1" x14ac:dyDescent="0.3">
      <c r="A745" s="649" t="s">
        <v>595</v>
      </c>
      <c r="B745" s="650" t="s">
        <v>7138</v>
      </c>
      <c r="C745" s="650" t="s">
        <v>6270</v>
      </c>
      <c r="D745" s="650" t="s">
        <v>7369</v>
      </c>
      <c r="E745" s="650" t="s">
        <v>7370</v>
      </c>
      <c r="F745" s="653"/>
      <c r="G745" s="653"/>
      <c r="H745" s="653"/>
      <c r="I745" s="653"/>
      <c r="J745" s="653"/>
      <c r="K745" s="653"/>
      <c r="L745" s="653"/>
      <c r="M745" s="653"/>
      <c r="N745" s="653">
        <v>2</v>
      </c>
      <c r="O745" s="653">
        <v>1572</v>
      </c>
      <c r="P745" s="666"/>
      <c r="Q745" s="654">
        <v>786</v>
      </c>
    </row>
    <row r="746" spans="1:17" ht="14.4" customHeight="1" x14ac:dyDescent="0.3">
      <c r="A746" s="649" t="s">
        <v>595</v>
      </c>
      <c r="B746" s="650" t="s">
        <v>7138</v>
      </c>
      <c r="C746" s="650" t="s">
        <v>6270</v>
      </c>
      <c r="D746" s="650" t="s">
        <v>7371</v>
      </c>
      <c r="E746" s="650" t="s">
        <v>7372</v>
      </c>
      <c r="F746" s="653"/>
      <c r="G746" s="653"/>
      <c r="H746" s="653"/>
      <c r="I746" s="653"/>
      <c r="J746" s="653">
        <v>3</v>
      </c>
      <c r="K746" s="653">
        <v>5943</v>
      </c>
      <c r="L746" s="653"/>
      <c r="M746" s="653">
        <v>1981</v>
      </c>
      <c r="N746" s="653">
        <v>2</v>
      </c>
      <c r="O746" s="653">
        <v>3971</v>
      </c>
      <c r="P746" s="666"/>
      <c r="Q746" s="654">
        <v>1985.5</v>
      </c>
    </row>
    <row r="747" spans="1:17" ht="14.4" customHeight="1" x14ac:dyDescent="0.3">
      <c r="A747" s="649" t="s">
        <v>595</v>
      </c>
      <c r="B747" s="650" t="s">
        <v>7138</v>
      </c>
      <c r="C747" s="650" t="s">
        <v>6270</v>
      </c>
      <c r="D747" s="650" t="s">
        <v>7373</v>
      </c>
      <c r="E747" s="650" t="s">
        <v>7374</v>
      </c>
      <c r="F747" s="653"/>
      <c r="G747" s="653"/>
      <c r="H747" s="653"/>
      <c r="I747" s="653"/>
      <c r="J747" s="653"/>
      <c r="K747" s="653"/>
      <c r="L747" s="653"/>
      <c r="M747" s="653"/>
      <c r="N747" s="653">
        <v>1</v>
      </c>
      <c r="O747" s="653">
        <v>5224</v>
      </c>
      <c r="P747" s="666"/>
      <c r="Q747" s="654">
        <v>5224</v>
      </c>
    </row>
    <row r="748" spans="1:17" ht="14.4" customHeight="1" x14ac:dyDescent="0.3">
      <c r="A748" s="649" t="s">
        <v>595</v>
      </c>
      <c r="B748" s="650" t="s">
        <v>7138</v>
      </c>
      <c r="C748" s="650" t="s">
        <v>6270</v>
      </c>
      <c r="D748" s="650" t="s">
        <v>7375</v>
      </c>
      <c r="E748" s="650" t="s">
        <v>7299</v>
      </c>
      <c r="F748" s="653"/>
      <c r="G748" s="653"/>
      <c r="H748" s="653"/>
      <c r="I748" s="653"/>
      <c r="J748" s="653"/>
      <c r="K748" s="653"/>
      <c r="L748" s="653"/>
      <c r="M748" s="653"/>
      <c r="N748" s="653">
        <v>1</v>
      </c>
      <c r="O748" s="653">
        <v>1266</v>
      </c>
      <c r="P748" s="666"/>
      <c r="Q748" s="654">
        <v>1266</v>
      </c>
    </row>
    <row r="749" spans="1:17" ht="14.4" customHeight="1" x14ac:dyDescent="0.3">
      <c r="A749" s="649" t="s">
        <v>595</v>
      </c>
      <c r="B749" s="650" t="s">
        <v>7138</v>
      </c>
      <c r="C749" s="650" t="s">
        <v>6270</v>
      </c>
      <c r="D749" s="650" t="s">
        <v>7376</v>
      </c>
      <c r="E749" s="650" t="s">
        <v>7377</v>
      </c>
      <c r="F749" s="653"/>
      <c r="G749" s="653"/>
      <c r="H749" s="653"/>
      <c r="I749" s="653"/>
      <c r="J749" s="653"/>
      <c r="K749" s="653"/>
      <c r="L749" s="653"/>
      <c r="M749" s="653"/>
      <c r="N749" s="653">
        <v>1</v>
      </c>
      <c r="O749" s="653">
        <v>9385</v>
      </c>
      <c r="P749" s="666"/>
      <c r="Q749" s="654">
        <v>9385</v>
      </c>
    </row>
    <row r="750" spans="1:17" ht="14.4" customHeight="1" x14ac:dyDescent="0.3">
      <c r="A750" s="649" t="s">
        <v>595</v>
      </c>
      <c r="B750" s="650" t="s">
        <v>7138</v>
      </c>
      <c r="C750" s="650" t="s">
        <v>6270</v>
      </c>
      <c r="D750" s="650" t="s">
        <v>7378</v>
      </c>
      <c r="E750" s="650" t="s">
        <v>7379</v>
      </c>
      <c r="F750" s="653"/>
      <c r="G750" s="653"/>
      <c r="H750" s="653"/>
      <c r="I750" s="653"/>
      <c r="J750" s="653">
        <v>4</v>
      </c>
      <c r="K750" s="653">
        <v>11400</v>
      </c>
      <c r="L750" s="653"/>
      <c r="M750" s="653">
        <v>2850</v>
      </c>
      <c r="N750" s="653">
        <v>2</v>
      </c>
      <c r="O750" s="653">
        <v>5700</v>
      </c>
      <c r="P750" s="666"/>
      <c r="Q750" s="654">
        <v>2850</v>
      </c>
    </row>
    <row r="751" spans="1:17" ht="14.4" customHeight="1" x14ac:dyDescent="0.3">
      <c r="A751" s="649" t="s">
        <v>595</v>
      </c>
      <c r="B751" s="650" t="s">
        <v>7138</v>
      </c>
      <c r="C751" s="650" t="s">
        <v>6270</v>
      </c>
      <c r="D751" s="650" t="s">
        <v>7380</v>
      </c>
      <c r="E751" s="650" t="s">
        <v>7381</v>
      </c>
      <c r="F751" s="653"/>
      <c r="G751" s="653"/>
      <c r="H751" s="653"/>
      <c r="I751" s="653"/>
      <c r="J751" s="653"/>
      <c r="K751" s="653"/>
      <c r="L751" s="653"/>
      <c r="M751" s="653"/>
      <c r="N751" s="653">
        <v>1</v>
      </c>
      <c r="O751" s="653">
        <v>2912</v>
      </c>
      <c r="P751" s="666"/>
      <c r="Q751" s="654">
        <v>2912</v>
      </c>
    </row>
    <row r="752" spans="1:17" ht="14.4" customHeight="1" x14ac:dyDescent="0.3">
      <c r="A752" s="649" t="s">
        <v>595</v>
      </c>
      <c r="B752" s="650" t="s">
        <v>7138</v>
      </c>
      <c r="C752" s="650" t="s">
        <v>6270</v>
      </c>
      <c r="D752" s="650" t="s">
        <v>7382</v>
      </c>
      <c r="E752" s="650" t="s">
        <v>7383</v>
      </c>
      <c r="F752" s="653"/>
      <c r="G752" s="653"/>
      <c r="H752" s="653"/>
      <c r="I752" s="653"/>
      <c r="J752" s="653">
        <v>1</v>
      </c>
      <c r="K752" s="653">
        <v>4345</v>
      </c>
      <c r="L752" s="653"/>
      <c r="M752" s="653">
        <v>4345</v>
      </c>
      <c r="N752" s="653">
        <v>2</v>
      </c>
      <c r="O752" s="653">
        <v>8690</v>
      </c>
      <c r="P752" s="666"/>
      <c r="Q752" s="654">
        <v>4345</v>
      </c>
    </row>
    <row r="753" spans="1:17" ht="14.4" customHeight="1" x14ac:dyDescent="0.3">
      <c r="A753" s="649" t="s">
        <v>595</v>
      </c>
      <c r="B753" s="650" t="s">
        <v>7138</v>
      </c>
      <c r="C753" s="650" t="s">
        <v>6270</v>
      </c>
      <c r="D753" s="650" t="s">
        <v>7384</v>
      </c>
      <c r="E753" s="650" t="s">
        <v>7385</v>
      </c>
      <c r="F753" s="653"/>
      <c r="G753" s="653"/>
      <c r="H753" s="653"/>
      <c r="I753" s="653"/>
      <c r="J753" s="653"/>
      <c r="K753" s="653"/>
      <c r="L753" s="653"/>
      <c r="M753" s="653"/>
      <c r="N753" s="653">
        <v>4</v>
      </c>
      <c r="O753" s="653">
        <v>11307</v>
      </c>
      <c r="P753" s="666"/>
      <c r="Q753" s="654">
        <v>2826.75</v>
      </c>
    </row>
    <row r="754" spans="1:17" ht="14.4" customHeight="1" x14ac:dyDescent="0.3">
      <c r="A754" s="649" t="s">
        <v>595</v>
      </c>
      <c r="B754" s="650" t="s">
        <v>7138</v>
      </c>
      <c r="C754" s="650" t="s">
        <v>6270</v>
      </c>
      <c r="D754" s="650" t="s">
        <v>7386</v>
      </c>
      <c r="E754" s="650" t="s">
        <v>7387</v>
      </c>
      <c r="F754" s="653"/>
      <c r="G754" s="653"/>
      <c r="H754" s="653"/>
      <c r="I754" s="653"/>
      <c r="J754" s="653">
        <v>1</v>
      </c>
      <c r="K754" s="653">
        <v>1540</v>
      </c>
      <c r="L754" s="653"/>
      <c r="M754" s="653">
        <v>1540</v>
      </c>
      <c r="N754" s="653"/>
      <c r="O754" s="653"/>
      <c r="P754" s="666"/>
      <c r="Q754" s="654"/>
    </row>
    <row r="755" spans="1:17" ht="14.4" customHeight="1" x14ac:dyDescent="0.3">
      <c r="A755" s="649" t="s">
        <v>595</v>
      </c>
      <c r="B755" s="650" t="s">
        <v>7388</v>
      </c>
      <c r="C755" s="650" t="s">
        <v>6270</v>
      </c>
      <c r="D755" s="650" t="s">
        <v>6861</v>
      </c>
      <c r="E755" s="650" t="s">
        <v>6862</v>
      </c>
      <c r="F755" s="653"/>
      <c r="G755" s="653"/>
      <c r="H755" s="653"/>
      <c r="I755" s="653"/>
      <c r="J755" s="653"/>
      <c r="K755" s="653"/>
      <c r="L755" s="653"/>
      <c r="M755" s="653"/>
      <c r="N755" s="653">
        <v>1</v>
      </c>
      <c r="O755" s="653">
        <v>4508</v>
      </c>
      <c r="P755" s="666"/>
      <c r="Q755" s="654">
        <v>4508</v>
      </c>
    </row>
    <row r="756" spans="1:17" ht="14.4" customHeight="1" x14ac:dyDescent="0.3">
      <c r="A756" s="649" t="s">
        <v>595</v>
      </c>
      <c r="B756" s="650" t="s">
        <v>7389</v>
      </c>
      <c r="C756" s="650" t="s">
        <v>6270</v>
      </c>
      <c r="D756" s="650" t="s">
        <v>7390</v>
      </c>
      <c r="E756" s="650" t="s">
        <v>7391</v>
      </c>
      <c r="F756" s="653">
        <v>1</v>
      </c>
      <c r="G756" s="653">
        <v>148</v>
      </c>
      <c r="H756" s="653">
        <v>1</v>
      </c>
      <c r="I756" s="653">
        <v>148</v>
      </c>
      <c r="J756" s="653"/>
      <c r="K756" s="653"/>
      <c r="L756" s="653"/>
      <c r="M756" s="653"/>
      <c r="N756" s="653"/>
      <c r="O756" s="653"/>
      <c r="P756" s="666"/>
      <c r="Q756" s="654"/>
    </row>
    <row r="757" spans="1:17" ht="14.4" customHeight="1" x14ac:dyDescent="0.3">
      <c r="A757" s="649" t="s">
        <v>595</v>
      </c>
      <c r="B757" s="650" t="s">
        <v>7389</v>
      </c>
      <c r="C757" s="650" t="s">
        <v>6270</v>
      </c>
      <c r="D757" s="650" t="s">
        <v>7392</v>
      </c>
      <c r="E757" s="650" t="s">
        <v>7393</v>
      </c>
      <c r="F757" s="653">
        <v>7</v>
      </c>
      <c r="G757" s="653">
        <v>34818</v>
      </c>
      <c r="H757" s="653">
        <v>1</v>
      </c>
      <c r="I757" s="653">
        <v>4974</v>
      </c>
      <c r="J757" s="653"/>
      <c r="K757" s="653"/>
      <c r="L757" s="653"/>
      <c r="M757" s="653"/>
      <c r="N757" s="653"/>
      <c r="O757" s="653"/>
      <c r="P757" s="666"/>
      <c r="Q757" s="654"/>
    </row>
    <row r="758" spans="1:17" ht="14.4" customHeight="1" x14ac:dyDescent="0.3">
      <c r="A758" s="649" t="s">
        <v>595</v>
      </c>
      <c r="B758" s="650" t="s">
        <v>7389</v>
      </c>
      <c r="C758" s="650" t="s">
        <v>6270</v>
      </c>
      <c r="D758" s="650" t="s">
        <v>7394</v>
      </c>
      <c r="E758" s="650" t="s">
        <v>7395</v>
      </c>
      <c r="F758" s="653">
        <v>9</v>
      </c>
      <c r="G758" s="653">
        <v>2835</v>
      </c>
      <c r="H758" s="653">
        <v>1</v>
      </c>
      <c r="I758" s="653">
        <v>315</v>
      </c>
      <c r="J758" s="653"/>
      <c r="K758" s="653"/>
      <c r="L758" s="653"/>
      <c r="M758" s="653"/>
      <c r="N758" s="653"/>
      <c r="O758" s="653"/>
      <c r="P758" s="666"/>
      <c r="Q758" s="654"/>
    </row>
    <row r="759" spans="1:17" ht="14.4" customHeight="1" x14ac:dyDescent="0.3">
      <c r="A759" s="649" t="s">
        <v>595</v>
      </c>
      <c r="B759" s="650" t="s">
        <v>7389</v>
      </c>
      <c r="C759" s="650" t="s">
        <v>6270</v>
      </c>
      <c r="D759" s="650" t="s">
        <v>7396</v>
      </c>
      <c r="E759" s="650" t="s">
        <v>7397</v>
      </c>
      <c r="F759" s="653">
        <v>2</v>
      </c>
      <c r="G759" s="653">
        <v>6218</v>
      </c>
      <c r="H759" s="653">
        <v>1</v>
      </c>
      <c r="I759" s="653">
        <v>3109</v>
      </c>
      <c r="J759" s="653"/>
      <c r="K759" s="653"/>
      <c r="L759" s="653"/>
      <c r="M759" s="653"/>
      <c r="N759" s="653"/>
      <c r="O759" s="653"/>
      <c r="P759" s="666"/>
      <c r="Q759" s="654"/>
    </row>
    <row r="760" spans="1:17" ht="14.4" customHeight="1" x14ac:dyDescent="0.3">
      <c r="A760" s="649" t="s">
        <v>595</v>
      </c>
      <c r="B760" s="650" t="s">
        <v>7389</v>
      </c>
      <c r="C760" s="650" t="s">
        <v>6270</v>
      </c>
      <c r="D760" s="650" t="s">
        <v>7398</v>
      </c>
      <c r="E760" s="650" t="s">
        <v>7399</v>
      </c>
      <c r="F760" s="653">
        <v>2</v>
      </c>
      <c r="G760" s="653">
        <v>10246</v>
      </c>
      <c r="H760" s="653">
        <v>1</v>
      </c>
      <c r="I760" s="653">
        <v>5123</v>
      </c>
      <c r="J760" s="653">
        <v>1</v>
      </c>
      <c r="K760" s="653">
        <v>5143</v>
      </c>
      <c r="L760" s="653">
        <v>0.50195198126097984</v>
      </c>
      <c r="M760" s="653">
        <v>5143</v>
      </c>
      <c r="N760" s="653"/>
      <c r="O760" s="653"/>
      <c r="P760" s="666"/>
      <c r="Q760" s="654"/>
    </row>
    <row r="761" spans="1:17" ht="14.4" customHeight="1" x14ac:dyDescent="0.3">
      <c r="A761" s="649" t="s">
        <v>595</v>
      </c>
      <c r="B761" s="650" t="s">
        <v>7389</v>
      </c>
      <c r="C761" s="650" t="s">
        <v>6270</v>
      </c>
      <c r="D761" s="650" t="s">
        <v>7400</v>
      </c>
      <c r="E761" s="650" t="s">
        <v>7401</v>
      </c>
      <c r="F761" s="653">
        <v>1</v>
      </c>
      <c r="G761" s="653">
        <v>4646</v>
      </c>
      <c r="H761" s="653">
        <v>1</v>
      </c>
      <c r="I761" s="653">
        <v>4646</v>
      </c>
      <c r="J761" s="653"/>
      <c r="K761" s="653"/>
      <c r="L761" s="653"/>
      <c r="M761" s="653"/>
      <c r="N761" s="653"/>
      <c r="O761" s="653"/>
      <c r="P761" s="666"/>
      <c r="Q761" s="654"/>
    </row>
    <row r="762" spans="1:17" ht="14.4" customHeight="1" x14ac:dyDescent="0.3">
      <c r="A762" s="649" t="s">
        <v>595</v>
      </c>
      <c r="B762" s="650" t="s">
        <v>7389</v>
      </c>
      <c r="C762" s="650" t="s">
        <v>6270</v>
      </c>
      <c r="D762" s="650" t="s">
        <v>7402</v>
      </c>
      <c r="E762" s="650" t="s">
        <v>7403</v>
      </c>
      <c r="F762" s="653">
        <v>1</v>
      </c>
      <c r="G762" s="653">
        <v>3530</v>
      </c>
      <c r="H762" s="653">
        <v>1</v>
      </c>
      <c r="I762" s="653">
        <v>3530</v>
      </c>
      <c r="J762" s="653"/>
      <c r="K762" s="653"/>
      <c r="L762" s="653"/>
      <c r="M762" s="653"/>
      <c r="N762" s="653"/>
      <c r="O762" s="653"/>
      <c r="P762" s="666"/>
      <c r="Q762" s="654"/>
    </row>
    <row r="763" spans="1:17" ht="14.4" customHeight="1" x14ac:dyDescent="0.3">
      <c r="A763" s="649" t="s">
        <v>595</v>
      </c>
      <c r="B763" s="650" t="s">
        <v>7389</v>
      </c>
      <c r="C763" s="650" t="s">
        <v>6270</v>
      </c>
      <c r="D763" s="650" t="s">
        <v>6865</v>
      </c>
      <c r="E763" s="650" t="s">
        <v>6866</v>
      </c>
      <c r="F763" s="653">
        <v>1</v>
      </c>
      <c r="G763" s="653">
        <v>2189</v>
      </c>
      <c r="H763" s="653">
        <v>1</v>
      </c>
      <c r="I763" s="653">
        <v>2189</v>
      </c>
      <c r="J763" s="653"/>
      <c r="K763" s="653"/>
      <c r="L763" s="653"/>
      <c r="M763" s="653"/>
      <c r="N763" s="653"/>
      <c r="O763" s="653"/>
      <c r="P763" s="666"/>
      <c r="Q763" s="654"/>
    </row>
    <row r="764" spans="1:17" ht="14.4" customHeight="1" x14ac:dyDescent="0.3">
      <c r="A764" s="649" t="s">
        <v>595</v>
      </c>
      <c r="B764" s="650" t="s">
        <v>7389</v>
      </c>
      <c r="C764" s="650" t="s">
        <v>6270</v>
      </c>
      <c r="D764" s="650" t="s">
        <v>7255</v>
      </c>
      <c r="E764" s="650" t="s">
        <v>7256</v>
      </c>
      <c r="F764" s="653">
        <v>3</v>
      </c>
      <c r="G764" s="653">
        <v>3792</v>
      </c>
      <c r="H764" s="653">
        <v>1</v>
      </c>
      <c r="I764" s="653">
        <v>1264</v>
      </c>
      <c r="J764" s="653"/>
      <c r="K764" s="653"/>
      <c r="L764" s="653"/>
      <c r="M764" s="653"/>
      <c r="N764" s="653"/>
      <c r="O764" s="653"/>
      <c r="P764" s="666"/>
      <c r="Q764" s="654"/>
    </row>
    <row r="765" spans="1:17" ht="14.4" customHeight="1" x14ac:dyDescent="0.3">
      <c r="A765" s="649" t="s">
        <v>595</v>
      </c>
      <c r="B765" s="650" t="s">
        <v>7389</v>
      </c>
      <c r="C765" s="650" t="s">
        <v>6270</v>
      </c>
      <c r="D765" s="650" t="s">
        <v>7404</v>
      </c>
      <c r="E765" s="650" t="s">
        <v>7405</v>
      </c>
      <c r="F765" s="653">
        <v>1</v>
      </c>
      <c r="G765" s="653">
        <v>4013</v>
      </c>
      <c r="H765" s="653">
        <v>1</v>
      </c>
      <c r="I765" s="653">
        <v>4013</v>
      </c>
      <c r="J765" s="653"/>
      <c r="K765" s="653"/>
      <c r="L765" s="653"/>
      <c r="M765" s="653"/>
      <c r="N765" s="653"/>
      <c r="O765" s="653"/>
      <c r="P765" s="666"/>
      <c r="Q765" s="654"/>
    </row>
    <row r="766" spans="1:17" ht="14.4" customHeight="1" x14ac:dyDescent="0.3">
      <c r="A766" s="649" t="s">
        <v>595</v>
      </c>
      <c r="B766" s="650" t="s">
        <v>7389</v>
      </c>
      <c r="C766" s="650" t="s">
        <v>6270</v>
      </c>
      <c r="D766" s="650" t="s">
        <v>7406</v>
      </c>
      <c r="E766" s="650" t="s">
        <v>7407</v>
      </c>
      <c r="F766" s="653">
        <v>9</v>
      </c>
      <c r="G766" s="653">
        <v>8127</v>
      </c>
      <c r="H766" s="653">
        <v>1</v>
      </c>
      <c r="I766" s="653">
        <v>903</v>
      </c>
      <c r="J766" s="653"/>
      <c r="K766" s="653"/>
      <c r="L766" s="653"/>
      <c r="M766" s="653"/>
      <c r="N766" s="653"/>
      <c r="O766" s="653"/>
      <c r="P766" s="666"/>
      <c r="Q766" s="654"/>
    </row>
    <row r="767" spans="1:17" ht="14.4" customHeight="1" x14ac:dyDescent="0.3">
      <c r="A767" s="649" t="s">
        <v>595</v>
      </c>
      <c r="B767" s="650" t="s">
        <v>7389</v>
      </c>
      <c r="C767" s="650" t="s">
        <v>6270</v>
      </c>
      <c r="D767" s="650" t="s">
        <v>7408</v>
      </c>
      <c r="E767" s="650" t="s">
        <v>7409</v>
      </c>
      <c r="F767" s="653">
        <v>1</v>
      </c>
      <c r="G767" s="653">
        <v>439</v>
      </c>
      <c r="H767" s="653">
        <v>1</v>
      </c>
      <c r="I767" s="653">
        <v>439</v>
      </c>
      <c r="J767" s="653"/>
      <c r="K767" s="653"/>
      <c r="L767" s="653"/>
      <c r="M767" s="653"/>
      <c r="N767" s="653"/>
      <c r="O767" s="653"/>
      <c r="P767" s="666"/>
      <c r="Q767" s="654"/>
    </row>
    <row r="768" spans="1:17" ht="14.4" customHeight="1" x14ac:dyDescent="0.3">
      <c r="A768" s="649" t="s">
        <v>595</v>
      </c>
      <c r="B768" s="650" t="s">
        <v>7389</v>
      </c>
      <c r="C768" s="650" t="s">
        <v>6270</v>
      </c>
      <c r="D768" s="650" t="s">
        <v>7261</v>
      </c>
      <c r="E768" s="650" t="s">
        <v>7262</v>
      </c>
      <c r="F768" s="653">
        <v>7</v>
      </c>
      <c r="G768" s="653">
        <v>14938</v>
      </c>
      <c r="H768" s="653">
        <v>1</v>
      </c>
      <c r="I768" s="653">
        <v>2134</v>
      </c>
      <c r="J768" s="653"/>
      <c r="K768" s="653"/>
      <c r="L768" s="653"/>
      <c r="M768" s="653"/>
      <c r="N768" s="653"/>
      <c r="O768" s="653"/>
      <c r="P768" s="666"/>
      <c r="Q768" s="654"/>
    </row>
    <row r="769" spans="1:17" ht="14.4" customHeight="1" x14ac:dyDescent="0.3">
      <c r="A769" s="649" t="s">
        <v>595</v>
      </c>
      <c r="B769" s="650" t="s">
        <v>7389</v>
      </c>
      <c r="C769" s="650" t="s">
        <v>6270</v>
      </c>
      <c r="D769" s="650" t="s">
        <v>6342</v>
      </c>
      <c r="E769" s="650" t="s">
        <v>6343</v>
      </c>
      <c r="F769" s="653">
        <v>1</v>
      </c>
      <c r="G769" s="653">
        <v>75</v>
      </c>
      <c r="H769" s="653">
        <v>1</v>
      </c>
      <c r="I769" s="653">
        <v>75</v>
      </c>
      <c r="J769" s="653"/>
      <c r="K769" s="653"/>
      <c r="L769" s="653"/>
      <c r="M769" s="653"/>
      <c r="N769" s="653"/>
      <c r="O769" s="653"/>
      <c r="P769" s="666"/>
      <c r="Q769" s="654"/>
    </row>
    <row r="770" spans="1:17" ht="14.4" customHeight="1" x14ac:dyDescent="0.3">
      <c r="A770" s="649" t="s">
        <v>595</v>
      </c>
      <c r="B770" s="650" t="s">
        <v>7389</v>
      </c>
      <c r="C770" s="650" t="s">
        <v>6270</v>
      </c>
      <c r="D770" s="650" t="s">
        <v>7269</v>
      </c>
      <c r="E770" s="650" t="s">
        <v>6860</v>
      </c>
      <c r="F770" s="653">
        <v>1</v>
      </c>
      <c r="G770" s="653">
        <v>665</v>
      </c>
      <c r="H770" s="653">
        <v>1</v>
      </c>
      <c r="I770" s="653">
        <v>665</v>
      </c>
      <c r="J770" s="653"/>
      <c r="K770" s="653"/>
      <c r="L770" s="653"/>
      <c r="M770" s="653"/>
      <c r="N770" s="653"/>
      <c r="O770" s="653"/>
      <c r="P770" s="666"/>
      <c r="Q770" s="654"/>
    </row>
    <row r="771" spans="1:17" ht="14.4" customHeight="1" x14ac:dyDescent="0.3">
      <c r="A771" s="649" t="s">
        <v>595</v>
      </c>
      <c r="B771" s="650" t="s">
        <v>7389</v>
      </c>
      <c r="C771" s="650" t="s">
        <v>6270</v>
      </c>
      <c r="D771" s="650" t="s">
        <v>6943</v>
      </c>
      <c r="E771" s="650" t="s">
        <v>6944</v>
      </c>
      <c r="F771" s="653">
        <v>9</v>
      </c>
      <c r="G771" s="653">
        <v>7578</v>
      </c>
      <c r="H771" s="653">
        <v>1</v>
      </c>
      <c r="I771" s="653">
        <v>842</v>
      </c>
      <c r="J771" s="653">
        <v>2</v>
      </c>
      <c r="K771" s="653">
        <v>1690</v>
      </c>
      <c r="L771" s="653">
        <v>0.22301398785959356</v>
      </c>
      <c r="M771" s="653">
        <v>845</v>
      </c>
      <c r="N771" s="653"/>
      <c r="O771" s="653"/>
      <c r="P771" s="666"/>
      <c r="Q771" s="654"/>
    </row>
    <row r="772" spans="1:17" ht="14.4" customHeight="1" x14ac:dyDescent="0.3">
      <c r="A772" s="649" t="s">
        <v>595</v>
      </c>
      <c r="B772" s="650" t="s">
        <v>7389</v>
      </c>
      <c r="C772" s="650" t="s">
        <v>6270</v>
      </c>
      <c r="D772" s="650" t="s">
        <v>7410</v>
      </c>
      <c r="E772" s="650" t="s">
        <v>7411</v>
      </c>
      <c r="F772" s="653">
        <v>1</v>
      </c>
      <c r="G772" s="653">
        <v>108</v>
      </c>
      <c r="H772" s="653">
        <v>1</v>
      </c>
      <c r="I772" s="653">
        <v>108</v>
      </c>
      <c r="J772" s="653"/>
      <c r="K772" s="653"/>
      <c r="L772" s="653"/>
      <c r="M772" s="653"/>
      <c r="N772" s="653"/>
      <c r="O772" s="653"/>
      <c r="P772" s="666"/>
      <c r="Q772" s="654"/>
    </row>
    <row r="773" spans="1:17" ht="14.4" customHeight="1" x14ac:dyDescent="0.3">
      <c r="A773" s="649" t="s">
        <v>595</v>
      </c>
      <c r="B773" s="650" t="s">
        <v>7389</v>
      </c>
      <c r="C773" s="650" t="s">
        <v>6270</v>
      </c>
      <c r="D773" s="650" t="s">
        <v>7412</v>
      </c>
      <c r="E773" s="650" t="s">
        <v>7413</v>
      </c>
      <c r="F773" s="653">
        <v>1</v>
      </c>
      <c r="G773" s="653">
        <v>4536</v>
      </c>
      <c r="H773" s="653">
        <v>1</v>
      </c>
      <c r="I773" s="653">
        <v>4536</v>
      </c>
      <c r="J773" s="653"/>
      <c r="K773" s="653"/>
      <c r="L773" s="653"/>
      <c r="M773" s="653"/>
      <c r="N773" s="653"/>
      <c r="O773" s="653"/>
      <c r="P773" s="666"/>
      <c r="Q773" s="654"/>
    </row>
    <row r="774" spans="1:17" ht="14.4" customHeight="1" x14ac:dyDescent="0.3">
      <c r="A774" s="649" t="s">
        <v>595</v>
      </c>
      <c r="B774" s="650" t="s">
        <v>7389</v>
      </c>
      <c r="C774" s="650" t="s">
        <v>6270</v>
      </c>
      <c r="D774" s="650" t="s">
        <v>6978</v>
      </c>
      <c r="E774" s="650" t="s">
        <v>6979</v>
      </c>
      <c r="F774" s="653">
        <v>2</v>
      </c>
      <c r="G774" s="653">
        <v>8640</v>
      </c>
      <c r="H774" s="653">
        <v>1</v>
      </c>
      <c r="I774" s="653">
        <v>4320</v>
      </c>
      <c r="J774" s="653"/>
      <c r="K774" s="653"/>
      <c r="L774" s="653"/>
      <c r="M774" s="653"/>
      <c r="N774" s="653"/>
      <c r="O774" s="653"/>
      <c r="P774" s="666"/>
      <c r="Q774" s="654"/>
    </row>
    <row r="775" spans="1:17" ht="14.4" customHeight="1" x14ac:dyDescent="0.3">
      <c r="A775" s="649" t="s">
        <v>595</v>
      </c>
      <c r="B775" s="650" t="s">
        <v>7389</v>
      </c>
      <c r="C775" s="650" t="s">
        <v>6270</v>
      </c>
      <c r="D775" s="650" t="s">
        <v>7414</v>
      </c>
      <c r="E775" s="650" t="s">
        <v>7415</v>
      </c>
      <c r="F775" s="653">
        <v>1</v>
      </c>
      <c r="G775" s="653">
        <v>1477</v>
      </c>
      <c r="H775" s="653">
        <v>1</v>
      </c>
      <c r="I775" s="653">
        <v>1477</v>
      </c>
      <c r="J775" s="653"/>
      <c r="K775" s="653"/>
      <c r="L775" s="653"/>
      <c r="M775" s="653"/>
      <c r="N775" s="653"/>
      <c r="O775" s="653"/>
      <c r="P775" s="666"/>
      <c r="Q775" s="654"/>
    </row>
    <row r="776" spans="1:17" ht="14.4" customHeight="1" x14ac:dyDescent="0.3">
      <c r="A776" s="649" t="s">
        <v>595</v>
      </c>
      <c r="B776" s="650" t="s">
        <v>7389</v>
      </c>
      <c r="C776" s="650" t="s">
        <v>6270</v>
      </c>
      <c r="D776" s="650" t="s">
        <v>7416</v>
      </c>
      <c r="E776" s="650" t="s">
        <v>7417</v>
      </c>
      <c r="F776" s="653">
        <v>1</v>
      </c>
      <c r="G776" s="653">
        <v>4568</v>
      </c>
      <c r="H776" s="653">
        <v>1</v>
      </c>
      <c r="I776" s="653">
        <v>4568</v>
      </c>
      <c r="J776" s="653"/>
      <c r="K776" s="653"/>
      <c r="L776" s="653"/>
      <c r="M776" s="653"/>
      <c r="N776" s="653"/>
      <c r="O776" s="653"/>
      <c r="P776" s="666"/>
      <c r="Q776" s="654"/>
    </row>
    <row r="777" spans="1:17" ht="14.4" customHeight="1" x14ac:dyDescent="0.3">
      <c r="A777" s="649" t="s">
        <v>595</v>
      </c>
      <c r="B777" s="650" t="s">
        <v>7389</v>
      </c>
      <c r="C777" s="650" t="s">
        <v>6270</v>
      </c>
      <c r="D777" s="650" t="s">
        <v>7418</v>
      </c>
      <c r="E777" s="650" t="s">
        <v>7419</v>
      </c>
      <c r="F777" s="653">
        <v>4</v>
      </c>
      <c r="G777" s="653">
        <v>9088</v>
      </c>
      <c r="H777" s="653">
        <v>1</v>
      </c>
      <c r="I777" s="653">
        <v>2272</v>
      </c>
      <c r="J777" s="653"/>
      <c r="K777" s="653"/>
      <c r="L777" s="653"/>
      <c r="M777" s="653"/>
      <c r="N777" s="653"/>
      <c r="O777" s="653"/>
      <c r="P777" s="666"/>
      <c r="Q777" s="654"/>
    </row>
    <row r="778" spans="1:17" ht="14.4" customHeight="1" x14ac:dyDescent="0.3">
      <c r="A778" s="649" t="s">
        <v>595</v>
      </c>
      <c r="B778" s="650" t="s">
        <v>7389</v>
      </c>
      <c r="C778" s="650" t="s">
        <v>6270</v>
      </c>
      <c r="D778" s="650" t="s">
        <v>7420</v>
      </c>
      <c r="E778" s="650" t="s">
        <v>7421</v>
      </c>
      <c r="F778" s="653">
        <v>2</v>
      </c>
      <c r="G778" s="653">
        <v>3298</v>
      </c>
      <c r="H778" s="653">
        <v>1</v>
      </c>
      <c r="I778" s="653">
        <v>1649</v>
      </c>
      <c r="J778" s="653"/>
      <c r="K778" s="653"/>
      <c r="L778" s="653"/>
      <c r="M778" s="653"/>
      <c r="N778" s="653"/>
      <c r="O778" s="653"/>
      <c r="P778" s="666"/>
      <c r="Q778" s="654"/>
    </row>
    <row r="779" spans="1:17" ht="14.4" customHeight="1" x14ac:dyDescent="0.3">
      <c r="A779" s="649" t="s">
        <v>595</v>
      </c>
      <c r="B779" s="650" t="s">
        <v>7389</v>
      </c>
      <c r="C779" s="650" t="s">
        <v>6270</v>
      </c>
      <c r="D779" s="650" t="s">
        <v>7422</v>
      </c>
      <c r="E779" s="650" t="s">
        <v>7423</v>
      </c>
      <c r="F779" s="653">
        <v>6</v>
      </c>
      <c r="G779" s="653">
        <v>10776</v>
      </c>
      <c r="H779" s="653">
        <v>1</v>
      </c>
      <c r="I779" s="653">
        <v>1796</v>
      </c>
      <c r="J779" s="653">
        <v>1</v>
      </c>
      <c r="K779" s="653">
        <v>1808</v>
      </c>
      <c r="L779" s="653">
        <v>0.16778025241276912</v>
      </c>
      <c r="M779" s="653">
        <v>1808</v>
      </c>
      <c r="N779" s="653"/>
      <c r="O779" s="653"/>
      <c r="P779" s="666"/>
      <c r="Q779" s="654"/>
    </row>
    <row r="780" spans="1:17" ht="14.4" customHeight="1" x14ac:dyDescent="0.3">
      <c r="A780" s="649" t="s">
        <v>595</v>
      </c>
      <c r="B780" s="650" t="s">
        <v>7389</v>
      </c>
      <c r="C780" s="650" t="s">
        <v>6270</v>
      </c>
      <c r="D780" s="650" t="s">
        <v>7424</v>
      </c>
      <c r="E780" s="650" t="s">
        <v>7425</v>
      </c>
      <c r="F780" s="653">
        <v>1</v>
      </c>
      <c r="G780" s="653">
        <v>2246</v>
      </c>
      <c r="H780" s="653">
        <v>1</v>
      </c>
      <c r="I780" s="653">
        <v>2246</v>
      </c>
      <c r="J780" s="653"/>
      <c r="K780" s="653"/>
      <c r="L780" s="653"/>
      <c r="M780" s="653"/>
      <c r="N780" s="653"/>
      <c r="O780" s="653"/>
      <c r="P780" s="666"/>
      <c r="Q780" s="654"/>
    </row>
    <row r="781" spans="1:17" ht="14.4" customHeight="1" x14ac:dyDescent="0.3">
      <c r="A781" s="649" t="s">
        <v>595</v>
      </c>
      <c r="B781" s="650" t="s">
        <v>7426</v>
      </c>
      <c r="C781" s="650" t="s">
        <v>6270</v>
      </c>
      <c r="D781" s="650" t="s">
        <v>7427</v>
      </c>
      <c r="E781" s="650" t="s">
        <v>7428</v>
      </c>
      <c r="F781" s="653"/>
      <c r="G781" s="653"/>
      <c r="H781" s="653"/>
      <c r="I781" s="653"/>
      <c r="J781" s="653"/>
      <c r="K781" s="653"/>
      <c r="L781" s="653"/>
      <c r="M781" s="653"/>
      <c r="N781" s="653">
        <v>2</v>
      </c>
      <c r="O781" s="653">
        <v>236</v>
      </c>
      <c r="P781" s="666"/>
      <c r="Q781" s="654">
        <v>118</v>
      </c>
    </row>
    <row r="782" spans="1:17" ht="14.4" customHeight="1" x14ac:dyDescent="0.3">
      <c r="A782" s="649" t="s">
        <v>595</v>
      </c>
      <c r="B782" s="650" t="s">
        <v>7426</v>
      </c>
      <c r="C782" s="650" t="s">
        <v>6270</v>
      </c>
      <c r="D782" s="650" t="s">
        <v>7429</v>
      </c>
      <c r="E782" s="650" t="s">
        <v>7430</v>
      </c>
      <c r="F782" s="653"/>
      <c r="G782" s="653"/>
      <c r="H782" s="653"/>
      <c r="I782" s="653"/>
      <c r="J782" s="653">
        <v>3</v>
      </c>
      <c r="K782" s="653">
        <v>246</v>
      </c>
      <c r="L782" s="653"/>
      <c r="M782" s="653">
        <v>82</v>
      </c>
      <c r="N782" s="653">
        <v>8</v>
      </c>
      <c r="O782" s="653">
        <v>672</v>
      </c>
      <c r="P782" s="666"/>
      <c r="Q782" s="654">
        <v>84</v>
      </c>
    </row>
    <row r="783" spans="1:17" ht="14.4" customHeight="1" x14ac:dyDescent="0.3">
      <c r="A783" s="649" t="s">
        <v>595</v>
      </c>
      <c r="B783" s="650" t="s">
        <v>7426</v>
      </c>
      <c r="C783" s="650" t="s">
        <v>6270</v>
      </c>
      <c r="D783" s="650" t="s">
        <v>7431</v>
      </c>
      <c r="E783" s="650" t="s">
        <v>7432</v>
      </c>
      <c r="F783" s="653"/>
      <c r="G783" s="653"/>
      <c r="H783" s="653"/>
      <c r="I783" s="653"/>
      <c r="J783" s="653"/>
      <c r="K783" s="653"/>
      <c r="L783" s="653"/>
      <c r="M783" s="653"/>
      <c r="N783" s="653">
        <v>8</v>
      </c>
      <c r="O783" s="653">
        <v>4208</v>
      </c>
      <c r="P783" s="666"/>
      <c r="Q783" s="654">
        <v>526</v>
      </c>
    </row>
    <row r="784" spans="1:17" ht="14.4" customHeight="1" x14ac:dyDescent="0.3">
      <c r="A784" s="649" t="s">
        <v>595</v>
      </c>
      <c r="B784" s="650" t="s">
        <v>7426</v>
      </c>
      <c r="C784" s="650" t="s">
        <v>6270</v>
      </c>
      <c r="D784" s="650" t="s">
        <v>7433</v>
      </c>
      <c r="E784" s="650" t="s">
        <v>7434</v>
      </c>
      <c r="F784" s="653"/>
      <c r="G784" s="653"/>
      <c r="H784" s="653"/>
      <c r="I784" s="653"/>
      <c r="J784" s="653">
        <v>1</v>
      </c>
      <c r="K784" s="653">
        <v>172</v>
      </c>
      <c r="L784" s="653"/>
      <c r="M784" s="653">
        <v>172</v>
      </c>
      <c r="N784" s="653">
        <v>1</v>
      </c>
      <c r="O784" s="653">
        <v>174</v>
      </c>
      <c r="P784" s="666"/>
      <c r="Q784" s="654">
        <v>174</v>
      </c>
    </row>
    <row r="785" spans="1:17" ht="14.4" customHeight="1" x14ac:dyDescent="0.3">
      <c r="A785" s="649" t="s">
        <v>595</v>
      </c>
      <c r="B785" s="650" t="s">
        <v>7426</v>
      </c>
      <c r="C785" s="650" t="s">
        <v>6270</v>
      </c>
      <c r="D785" s="650" t="s">
        <v>7435</v>
      </c>
      <c r="E785" s="650" t="s">
        <v>7436</v>
      </c>
      <c r="F785" s="653"/>
      <c r="G785" s="653"/>
      <c r="H785" s="653"/>
      <c r="I785" s="653"/>
      <c r="J785" s="653">
        <v>3</v>
      </c>
      <c r="K785" s="653">
        <v>2580</v>
      </c>
      <c r="L785" s="653"/>
      <c r="M785" s="653">
        <v>860</v>
      </c>
      <c r="N785" s="653">
        <v>8</v>
      </c>
      <c r="O785" s="653">
        <v>6896</v>
      </c>
      <c r="P785" s="666"/>
      <c r="Q785" s="654">
        <v>862</v>
      </c>
    </row>
    <row r="786" spans="1:17" ht="14.4" customHeight="1" x14ac:dyDescent="0.3">
      <c r="A786" s="649" t="s">
        <v>595</v>
      </c>
      <c r="B786" s="650" t="s">
        <v>7437</v>
      </c>
      <c r="C786" s="650" t="s">
        <v>6270</v>
      </c>
      <c r="D786" s="650" t="s">
        <v>7438</v>
      </c>
      <c r="E786" s="650" t="s">
        <v>7439</v>
      </c>
      <c r="F786" s="653"/>
      <c r="G786" s="653"/>
      <c r="H786" s="653"/>
      <c r="I786" s="653"/>
      <c r="J786" s="653">
        <v>1</v>
      </c>
      <c r="K786" s="653">
        <v>248</v>
      </c>
      <c r="L786" s="653"/>
      <c r="M786" s="653">
        <v>248</v>
      </c>
      <c r="N786" s="653"/>
      <c r="O786" s="653"/>
      <c r="P786" s="666"/>
      <c r="Q786" s="654"/>
    </row>
    <row r="787" spans="1:17" ht="14.4" customHeight="1" x14ac:dyDescent="0.3">
      <c r="A787" s="649" t="s">
        <v>595</v>
      </c>
      <c r="B787" s="650" t="s">
        <v>7437</v>
      </c>
      <c r="C787" s="650" t="s">
        <v>6270</v>
      </c>
      <c r="D787" s="650" t="s">
        <v>7440</v>
      </c>
      <c r="E787" s="650" t="s">
        <v>7441</v>
      </c>
      <c r="F787" s="653"/>
      <c r="G787" s="653"/>
      <c r="H787" s="653"/>
      <c r="I787" s="653"/>
      <c r="J787" s="653"/>
      <c r="K787" s="653"/>
      <c r="L787" s="653"/>
      <c r="M787" s="653"/>
      <c r="N787" s="653">
        <v>1</v>
      </c>
      <c r="O787" s="653">
        <v>6781</v>
      </c>
      <c r="P787" s="666"/>
      <c r="Q787" s="654">
        <v>6781</v>
      </c>
    </row>
    <row r="788" spans="1:17" ht="14.4" customHeight="1" x14ac:dyDescent="0.3">
      <c r="A788" s="649" t="s">
        <v>595</v>
      </c>
      <c r="B788" s="650" t="s">
        <v>7437</v>
      </c>
      <c r="C788" s="650" t="s">
        <v>6270</v>
      </c>
      <c r="D788" s="650" t="s">
        <v>7442</v>
      </c>
      <c r="E788" s="650" t="s">
        <v>7443</v>
      </c>
      <c r="F788" s="653">
        <v>1</v>
      </c>
      <c r="G788" s="653">
        <v>2349</v>
      </c>
      <c r="H788" s="653">
        <v>1</v>
      </c>
      <c r="I788" s="653">
        <v>2349</v>
      </c>
      <c r="J788" s="653"/>
      <c r="K788" s="653"/>
      <c r="L788" s="653"/>
      <c r="M788" s="653"/>
      <c r="N788" s="653"/>
      <c r="O788" s="653"/>
      <c r="P788" s="666"/>
      <c r="Q788" s="654"/>
    </row>
    <row r="789" spans="1:17" ht="14.4" customHeight="1" x14ac:dyDescent="0.3">
      <c r="A789" s="649" t="s">
        <v>595</v>
      </c>
      <c r="B789" s="650" t="s">
        <v>7437</v>
      </c>
      <c r="C789" s="650" t="s">
        <v>6270</v>
      </c>
      <c r="D789" s="650" t="s">
        <v>7444</v>
      </c>
      <c r="E789" s="650" t="s">
        <v>7445</v>
      </c>
      <c r="F789" s="653"/>
      <c r="G789" s="653"/>
      <c r="H789" s="653"/>
      <c r="I789" s="653"/>
      <c r="J789" s="653">
        <v>1</v>
      </c>
      <c r="K789" s="653">
        <v>386</v>
      </c>
      <c r="L789" s="653"/>
      <c r="M789" s="653">
        <v>386</v>
      </c>
      <c r="N789" s="653"/>
      <c r="O789" s="653"/>
      <c r="P789" s="666"/>
      <c r="Q789" s="654"/>
    </row>
    <row r="790" spans="1:17" ht="14.4" customHeight="1" x14ac:dyDescent="0.3">
      <c r="A790" s="649" t="s">
        <v>595</v>
      </c>
      <c r="B790" s="650" t="s">
        <v>7437</v>
      </c>
      <c r="C790" s="650" t="s">
        <v>6270</v>
      </c>
      <c r="D790" s="650" t="s">
        <v>7446</v>
      </c>
      <c r="E790" s="650" t="s">
        <v>7447</v>
      </c>
      <c r="F790" s="653"/>
      <c r="G790" s="653"/>
      <c r="H790" s="653"/>
      <c r="I790" s="653"/>
      <c r="J790" s="653">
        <v>1</v>
      </c>
      <c r="K790" s="653">
        <v>481</v>
      </c>
      <c r="L790" s="653"/>
      <c r="M790" s="653">
        <v>481</v>
      </c>
      <c r="N790" s="653"/>
      <c r="O790" s="653"/>
      <c r="P790" s="666"/>
      <c r="Q790" s="654"/>
    </row>
    <row r="791" spans="1:17" ht="14.4" customHeight="1" x14ac:dyDescent="0.3">
      <c r="A791" s="649" t="s">
        <v>595</v>
      </c>
      <c r="B791" s="650" t="s">
        <v>7448</v>
      </c>
      <c r="C791" s="650" t="s">
        <v>6270</v>
      </c>
      <c r="D791" s="650" t="s">
        <v>7449</v>
      </c>
      <c r="E791" s="650" t="s">
        <v>7450</v>
      </c>
      <c r="F791" s="653">
        <v>1</v>
      </c>
      <c r="G791" s="653">
        <v>675</v>
      </c>
      <c r="H791" s="653">
        <v>1</v>
      </c>
      <c r="I791" s="653">
        <v>675</v>
      </c>
      <c r="J791" s="653"/>
      <c r="K791" s="653"/>
      <c r="L791" s="653"/>
      <c r="M791" s="653"/>
      <c r="N791" s="653"/>
      <c r="O791" s="653"/>
      <c r="P791" s="666"/>
      <c r="Q791" s="654"/>
    </row>
    <row r="792" spans="1:17" ht="14.4" customHeight="1" x14ac:dyDescent="0.3">
      <c r="A792" s="649" t="s">
        <v>595</v>
      </c>
      <c r="B792" s="650" t="s">
        <v>7448</v>
      </c>
      <c r="C792" s="650" t="s">
        <v>6270</v>
      </c>
      <c r="D792" s="650" t="s">
        <v>6873</v>
      </c>
      <c r="E792" s="650" t="s">
        <v>6874</v>
      </c>
      <c r="F792" s="653">
        <v>2</v>
      </c>
      <c r="G792" s="653">
        <v>1022</v>
      </c>
      <c r="H792" s="653">
        <v>1</v>
      </c>
      <c r="I792" s="653">
        <v>511</v>
      </c>
      <c r="J792" s="653"/>
      <c r="K792" s="653"/>
      <c r="L792" s="653"/>
      <c r="M792" s="653"/>
      <c r="N792" s="653"/>
      <c r="O792" s="653"/>
      <c r="P792" s="666"/>
      <c r="Q792" s="654"/>
    </row>
    <row r="793" spans="1:17" ht="14.4" customHeight="1" x14ac:dyDescent="0.3">
      <c r="A793" s="649" t="s">
        <v>595</v>
      </c>
      <c r="B793" s="650" t="s">
        <v>7448</v>
      </c>
      <c r="C793" s="650" t="s">
        <v>6270</v>
      </c>
      <c r="D793" s="650" t="s">
        <v>7451</v>
      </c>
      <c r="E793" s="650" t="s">
        <v>7452</v>
      </c>
      <c r="F793" s="653"/>
      <c r="G793" s="653"/>
      <c r="H793" s="653"/>
      <c r="I793" s="653"/>
      <c r="J793" s="653"/>
      <c r="K793" s="653"/>
      <c r="L793" s="653"/>
      <c r="M793" s="653"/>
      <c r="N793" s="653">
        <v>1</v>
      </c>
      <c r="O793" s="653">
        <v>481</v>
      </c>
      <c r="P793" s="666"/>
      <c r="Q793" s="654">
        <v>481</v>
      </c>
    </row>
    <row r="794" spans="1:17" ht="14.4" customHeight="1" x14ac:dyDescent="0.3">
      <c r="A794" s="649" t="s">
        <v>595</v>
      </c>
      <c r="B794" s="650" t="s">
        <v>7448</v>
      </c>
      <c r="C794" s="650" t="s">
        <v>6270</v>
      </c>
      <c r="D794" s="650" t="s">
        <v>7453</v>
      </c>
      <c r="E794" s="650" t="s">
        <v>7454</v>
      </c>
      <c r="F794" s="653"/>
      <c r="G794" s="653"/>
      <c r="H794" s="653"/>
      <c r="I794" s="653"/>
      <c r="J794" s="653">
        <v>1</v>
      </c>
      <c r="K794" s="653">
        <v>3875</v>
      </c>
      <c r="L794" s="653"/>
      <c r="M794" s="653">
        <v>3875</v>
      </c>
      <c r="N794" s="653"/>
      <c r="O794" s="653"/>
      <c r="P794" s="666"/>
      <c r="Q794" s="654"/>
    </row>
    <row r="795" spans="1:17" ht="14.4" customHeight="1" x14ac:dyDescent="0.3">
      <c r="A795" s="649" t="s">
        <v>595</v>
      </c>
      <c r="B795" s="650" t="s">
        <v>7448</v>
      </c>
      <c r="C795" s="650" t="s">
        <v>6270</v>
      </c>
      <c r="D795" s="650" t="s">
        <v>7455</v>
      </c>
      <c r="E795" s="650" t="s">
        <v>7456</v>
      </c>
      <c r="F795" s="653">
        <v>1</v>
      </c>
      <c r="G795" s="653">
        <v>6083</v>
      </c>
      <c r="H795" s="653">
        <v>1</v>
      </c>
      <c r="I795" s="653">
        <v>6083</v>
      </c>
      <c r="J795" s="653">
        <v>1</v>
      </c>
      <c r="K795" s="653">
        <v>6103</v>
      </c>
      <c r="L795" s="653">
        <v>1.0032878513891172</v>
      </c>
      <c r="M795" s="653">
        <v>6103</v>
      </c>
      <c r="N795" s="653">
        <v>2</v>
      </c>
      <c r="O795" s="653">
        <v>12206</v>
      </c>
      <c r="P795" s="666">
        <v>2.0065757027782345</v>
      </c>
      <c r="Q795" s="654">
        <v>6103</v>
      </c>
    </row>
    <row r="796" spans="1:17" ht="14.4" customHeight="1" x14ac:dyDescent="0.3">
      <c r="A796" s="649" t="s">
        <v>595</v>
      </c>
      <c r="B796" s="650" t="s">
        <v>7448</v>
      </c>
      <c r="C796" s="650" t="s">
        <v>6270</v>
      </c>
      <c r="D796" s="650" t="s">
        <v>6968</v>
      </c>
      <c r="E796" s="650" t="s">
        <v>6969</v>
      </c>
      <c r="F796" s="653"/>
      <c r="G796" s="653"/>
      <c r="H796" s="653"/>
      <c r="I796" s="653"/>
      <c r="J796" s="653"/>
      <c r="K796" s="653"/>
      <c r="L796" s="653"/>
      <c r="M796" s="653"/>
      <c r="N796" s="653">
        <v>1</v>
      </c>
      <c r="O796" s="653">
        <v>303</v>
      </c>
      <c r="P796" s="666"/>
      <c r="Q796" s="654">
        <v>303</v>
      </c>
    </row>
    <row r="797" spans="1:17" ht="14.4" customHeight="1" x14ac:dyDescent="0.3">
      <c r="A797" s="649" t="s">
        <v>595</v>
      </c>
      <c r="B797" s="650" t="s">
        <v>7448</v>
      </c>
      <c r="C797" s="650" t="s">
        <v>6270</v>
      </c>
      <c r="D797" s="650" t="s">
        <v>7457</v>
      </c>
      <c r="E797" s="650" t="s">
        <v>7458</v>
      </c>
      <c r="F797" s="653"/>
      <c r="G797" s="653"/>
      <c r="H797" s="653"/>
      <c r="I797" s="653"/>
      <c r="J797" s="653"/>
      <c r="K797" s="653"/>
      <c r="L797" s="653"/>
      <c r="M797" s="653"/>
      <c r="N797" s="653">
        <v>1</v>
      </c>
      <c r="O797" s="653">
        <v>9130</v>
      </c>
      <c r="P797" s="666"/>
      <c r="Q797" s="654">
        <v>9130</v>
      </c>
    </row>
    <row r="798" spans="1:17" ht="14.4" customHeight="1" x14ac:dyDescent="0.3">
      <c r="A798" s="649" t="s">
        <v>595</v>
      </c>
      <c r="B798" s="650" t="s">
        <v>7448</v>
      </c>
      <c r="C798" s="650" t="s">
        <v>6270</v>
      </c>
      <c r="D798" s="650" t="s">
        <v>7459</v>
      </c>
      <c r="E798" s="650" t="s">
        <v>7460</v>
      </c>
      <c r="F798" s="653">
        <v>1</v>
      </c>
      <c r="G798" s="653">
        <v>4478</v>
      </c>
      <c r="H798" s="653">
        <v>1</v>
      </c>
      <c r="I798" s="653">
        <v>4478</v>
      </c>
      <c r="J798" s="653"/>
      <c r="K798" s="653"/>
      <c r="L798" s="653"/>
      <c r="M798" s="653"/>
      <c r="N798" s="653"/>
      <c r="O798" s="653"/>
      <c r="P798" s="666"/>
      <c r="Q798" s="654"/>
    </row>
    <row r="799" spans="1:17" ht="14.4" customHeight="1" x14ac:dyDescent="0.3">
      <c r="A799" s="649" t="s">
        <v>595</v>
      </c>
      <c r="B799" s="650" t="s">
        <v>7461</v>
      </c>
      <c r="C799" s="650" t="s">
        <v>6270</v>
      </c>
      <c r="D799" s="650" t="s">
        <v>6921</v>
      </c>
      <c r="E799" s="650" t="s">
        <v>6922</v>
      </c>
      <c r="F799" s="653">
        <v>434</v>
      </c>
      <c r="G799" s="653">
        <v>0</v>
      </c>
      <c r="H799" s="653"/>
      <c r="I799" s="653">
        <v>0</v>
      </c>
      <c r="J799" s="653"/>
      <c r="K799" s="653"/>
      <c r="L799" s="653"/>
      <c r="M799" s="653"/>
      <c r="N799" s="653"/>
      <c r="O799" s="653"/>
      <c r="P799" s="666"/>
      <c r="Q799" s="654"/>
    </row>
    <row r="800" spans="1:17" ht="14.4" customHeight="1" x14ac:dyDescent="0.3">
      <c r="A800" s="649" t="s">
        <v>7462</v>
      </c>
      <c r="B800" s="650" t="s">
        <v>6234</v>
      </c>
      <c r="C800" s="650" t="s">
        <v>6270</v>
      </c>
      <c r="D800" s="650" t="s">
        <v>6277</v>
      </c>
      <c r="E800" s="650" t="s">
        <v>6278</v>
      </c>
      <c r="F800" s="653">
        <v>5</v>
      </c>
      <c r="G800" s="653">
        <v>170</v>
      </c>
      <c r="H800" s="653">
        <v>1</v>
      </c>
      <c r="I800" s="653">
        <v>34</v>
      </c>
      <c r="J800" s="653">
        <v>1</v>
      </c>
      <c r="K800" s="653">
        <v>34</v>
      </c>
      <c r="L800" s="653">
        <v>0.2</v>
      </c>
      <c r="M800" s="653">
        <v>34</v>
      </c>
      <c r="N800" s="653"/>
      <c r="O800" s="653"/>
      <c r="P800" s="666"/>
      <c r="Q800" s="654"/>
    </row>
    <row r="801" spans="1:17" ht="14.4" customHeight="1" x14ac:dyDescent="0.3">
      <c r="A801" s="649" t="s">
        <v>7462</v>
      </c>
      <c r="B801" s="650" t="s">
        <v>6234</v>
      </c>
      <c r="C801" s="650" t="s">
        <v>6270</v>
      </c>
      <c r="D801" s="650" t="s">
        <v>6285</v>
      </c>
      <c r="E801" s="650" t="s">
        <v>6286</v>
      </c>
      <c r="F801" s="653">
        <v>1</v>
      </c>
      <c r="G801" s="653">
        <v>114</v>
      </c>
      <c r="H801" s="653">
        <v>1</v>
      </c>
      <c r="I801" s="653">
        <v>114</v>
      </c>
      <c r="J801" s="653"/>
      <c r="K801" s="653"/>
      <c r="L801" s="653"/>
      <c r="M801" s="653"/>
      <c r="N801" s="653"/>
      <c r="O801" s="653"/>
      <c r="P801" s="666"/>
      <c r="Q801" s="654"/>
    </row>
    <row r="802" spans="1:17" ht="14.4" customHeight="1" x14ac:dyDescent="0.3">
      <c r="A802" s="649" t="s">
        <v>7462</v>
      </c>
      <c r="B802" s="650" t="s">
        <v>6234</v>
      </c>
      <c r="C802" s="650" t="s">
        <v>6270</v>
      </c>
      <c r="D802" s="650" t="s">
        <v>6287</v>
      </c>
      <c r="E802" s="650" t="s">
        <v>6288</v>
      </c>
      <c r="F802" s="653">
        <v>1</v>
      </c>
      <c r="G802" s="653">
        <v>83</v>
      </c>
      <c r="H802" s="653">
        <v>1</v>
      </c>
      <c r="I802" s="653">
        <v>83</v>
      </c>
      <c r="J802" s="653"/>
      <c r="K802" s="653"/>
      <c r="L802" s="653"/>
      <c r="M802" s="653"/>
      <c r="N802" s="653"/>
      <c r="O802" s="653"/>
      <c r="P802" s="666"/>
      <c r="Q802" s="654"/>
    </row>
    <row r="803" spans="1:17" ht="14.4" customHeight="1" x14ac:dyDescent="0.3">
      <c r="A803" s="649" t="s">
        <v>7462</v>
      </c>
      <c r="B803" s="650" t="s">
        <v>6234</v>
      </c>
      <c r="C803" s="650" t="s">
        <v>6270</v>
      </c>
      <c r="D803" s="650" t="s">
        <v>6289</v>
      </c>
      <c r="E803" s="650" t="s">
        <v>6290</v>
      </c>
      <c r="F803" s="653">
        <v>1</v>
      </c>
      <c r="G803" s="653">
        <v>609</v>
      </c>
      <c r="H803" s="653">
        <v>1</v>
      </c>
      <c r="I803" s="653">
        <v>609</v>
      </c>
      <c r="J803" s="653"/>
      <c r="K803" s="653"/>
      <c r="L803" s="653"/>
      <c r="M803" s="653"/>
      <c r="N803" s="653"/>
      <c r="O803" s="653"/>
      <c r="P803" s="666"/>
      <c r="Q803" s="654"/>
    </row>
    <row r="804" spans="1:17" ht="14.4" customHeight="1" x14ac:dyDescent="0.3">
      <c r="A804" s="649" t="s">
        <v>7462</v>
      </c>
      <c r="B804" s="650" t="s">
        <v>6234</v>
      </c>
      <c r="C804" s="650" t="s">
        <v>6270</v>
      </c>
      <c r="D804" s="650" t="s">
        <v>6291</v>
      </c>
      <c r="E804" s="650" t="s">
        <v>6292</v>
      </c>
      <c r="F804" s="653">
        <v>1</v>
      </c>
      <c r="G804" s="653">
        <v>385</v>
      </c>
      <c r="H804" s="653">
        <v>1</v>
      </c>
      <c r="I804" s="653">
        <v>385</v>
      </c>
      <c r="J804" s="653"/>
      <c r="K804" s="653"/>
      <c r="L804" s="653"/>
      <c r="M804" s="653"/>
      <c r="N804" s="653"/>
      <c r="O804" s="653"/>
      <c r="P804" s="666"/>
      <c r="Q804" s="654"/>
    </row>
    <row r="805" spans="1:17" ht="14.4" customHeight="1" x14ac:dyDescent="0.3">
      <c r="A805" s="649" t="s">
        <v>7462</v>
      </c>
      <c r="B805" s="650" t="s">
        <v>6234</v>
      </c>
      <c r="C805" s="650" t="s">
        <v>6270</v>
      </c>
      <c r="D805" s="650" t="s">
        <v>6308</v>
      </c>
      <c r="E805" s="650" t="s">
        <v>6309</v>
      </c>
      <c r="F805" s="653">
        <v>3</v>
      </c>
      <c r="G805" s="653">
        <v>747</v>
      </c>
      <c r="H805" s="653">
        <v>1</v>
      </c>
      <c r="I805" s="653">
        <v>249</v>
      </c>
      <c r="J805" s="653"/>
      <c r="K805" s="653"/>
      <c r="L805" s="653"/>
      <c r="M805" s="653"/>
      <c r="N805" s="653"/>
      <c r="O805" s="653"/>
      <c r="P805" s="666"/>
      <c r="Q805" s="654"/>
    </row>
    <row r="806" spans="1:17" ht="14.4" customHeight="1" x14ac:dyDescent="0.3">
      <c r="A806" s="649" t="s">
        <v>7462</v>
      </c>
      <c r="B806" s="650" t="s">
        <v>6234</v>
      </c>
      <c r="C806" s="650" t="s">
        <v>6270</v>
      </c>
      <c r="D806" s="650" t="s">
        <v>6362</v>
      </c>
      <c r="E806" s="650" t="s">
        <v>6363</v>
      </c>
      <c r="F806" s="653">
        <v>1</v>
      </c>
      <c r="G806" s="653">
        <v>333</v>
      </c>
      <c r="H806" s="653">
        <v>1</v>
      </c>
      <c r="I806" s="653">
        <v>333</v>
      </c>
      <c r="J806" s="653"/>
      <c r="K806" s="653"/>
      <c r="L806" s="653"/>
      <c r="M806" s="653"/>
      <c r="N806" s="653"/>
      <c r="O806" s="653"/>
      <c r="P806" s="666"/>
      <c r="Q806" s="654"/>
    </row>
    <row r="807" spans="1:17" ht="14.4" customHeight="1" x14ac:dyDescent="0.3">
      <c r="A807" s="649" t="s">
        <v>7463</v>
      </c>
      <c r="B807" s="650" t="s">
        <v>6234</v>
      </c>
      <c r="C807" s="650" t="s">
        <v>6270</v>
      </c>
      <c r="D807" s="650" t="s">
        <v>6308</v>
      </c>
      <c r="E807" s="650" t="s">
        <v>6309</v>
      </c>
      <c r="F807" s="653">
        <v>3</v>
      </c>
      <c r="G807" s="653">
        <v>747</v>
      </c>
      <c r="H807" s="653">
        <v>1</v>
      </c>
      <c r="I807" s="653">
        <v>249</v>
      </c>
      <c r="J807" s="653">
        <v>5</v>
      </c>
      <c r="K807" s="653">
        <v>1160</v>
      </c>
      <c r="L807" s="653">
        <v>1.5528781793842035</v>
      </c>
      <c r="M807" s="653">
        <v>232</v>
      </c>
      <c r="N807" s="653">
        <v>3</v>
      </c>
      <c r="O807" s="653">
        <v>702</v>
      </c>
      <c r="P807" s="666">
        <v>0.93975903614457834</v>
      </c>
      <c r="Q807" s="654">
        <v>234</v>
      </c>
    </row>
    <row r="808" spans="1:17" ht="14.4" customHeight="1" x14ac:dyDescent="0.3">
      <c r="A808" s="649" t="s">
        <v>7463</v>
      </c>
      <c r="B808" s="650" t="s">
        <v>6234</v>
      </c>
      <c r="C808" s="650" t="s">
        <v>6270</v>
      </c>
      <c r="D808" s="650" t="s">
        <v>6310</v>
      </c>
      <c r="E808" s="650" t="s">
        <v>6311</v>
      </c>
      <c r="F808" s="653"/>
      <c r="G808" s="653"/>
      <c r="H808" s="653"/>
      <c r="I808" s="653"/>
      <c r="J808" s="653">
        <v>1</v>
      </c>
      <c r="K808" s="653">
        <v>116</v>
      </c>
      <c r="L808" s="653"/>
      <c r="M808" s="653">
        <v>116</v>
      </c>
      <c r="N808" s="653"/>
      <c r="O808" s="653"/>
      <c r="P808" s="666"/>
      <c r="Q808" s="654"/>
    </row>
    <row r="809" spans="1:17" ht="14.4" customHeight="1" x14ac:dyDescent="0.3">
      <c r="A809" s="649" t="s">
        <v>7463</v>
      </c>
      <c r="B809" s="650" t="s">
        <v>6437</v>
      </c>
      <c r="C809" s="650" t="s">
        <v>6270</v>
      </c>
      <c r="D809" s="650" t="s">
        <v>6790</v>
      </c>
      <c r="E809" s="650" t="s">
        <v>6791</v>
      </c>
      <c r="F809" s="653">
        <v>1</v>
      </c>
      <c r="G809" s="653">
        <v>2671</v>
      </c>
      <c r="H809" s="653">
        <v>1</v>
      </c>
      <c r="I809" s="653">
        <v>2671</v>
      </c>
      <c r="J809" s="653"/>
      <c r="K809" s="653"/>
      <c r="L809" s="653"/>
      <c r="M809" s="653"/>
      <c r="N809" s="653"/>
      <c r="O809" s="653"/>
      <c r="P809" s="666"/>
      <c r="Q809" s="654"/>
    </row>
    <row r="810" spans="1:17" ht="14.4" customHeight="1" x14ac:dyDescent="0.3">
      <c r="A810" s="649" t="s">
        <v>7464</v>
      </c>
      <c r="B810" s="650" t="s">
        <v>6234</v>
      </c>
      <c r="C810" s="650" t="s">
        <v>6270</v>
      </c>
      <c r="D810" s="650" t="s">
        <v>6277</v>
      </c>
      <c r="E810" s="650" t="s">
        <v>6278</v>
      </c>
      <c r="F810" s="653"/>
      <c r="G810" s="653"/>
      <c r="H810" s="653"/>
      <c r="I810" s="653"/>
      <c r="J810" s="653"/>
      <c r="K810" s="653"/>
      <c r="L810" s="653"/>
      <c r="M810" s="653"/>
      <c r="N810" s="653">
        <v>1</v>
      </c>
      <c r="O810" s="653">
        <v>35</v>
      </c>
      <c r="P810" s="666"/>
      <c r="Q810" s="654">
        <v>35</v>
      </c>
    </row>
    <row r="811" spans="1:17" ht="14.4" customHeight="1" x14ac:dyDescent="0.3">
      <c r="A811" s="649" t="s">
        <v>7464</v>
      </c>
      <c r="B811" s="650" t="s">
        <v>6234</v>
      </c>
      <c r="C811" s="650" t="s">
        <v>6270</v>
      </c>
      <c r="D811" s="650" t="s">
        <v>6285</v>
      </c>
      <c r="E811" s="650" t="s">
        <v>6286</v>
      </c>
      <c r="F811" s="653">
        <v>1</v>
      </c>
      <c r="G811" s="653">
        <v>114</v>
      </c>
      <c r="H811" s="653">
        <v>1</v>
      </c>
      <c r="I811" s="653">
        <v>114</v>
      </c>
      <c r="J811" s="653"/>
      <c r="K811" s="653"/>
      <c r="L811" s="653"/>
      <c r="M811" s="653"/>
      <c r="N811" s="653"/>
      <c r="O811" s="653"/>
      <c r="P811" s="666"/>
      <c r="Q811" s="654"/>
    </row>
    <row r="812" spans="1:17" ht="14.4" customHeight="1" x14ac:dyDescent="0.3">
      <c r="A812" s="649" t="s">
        <v>7464</v>
      </c>
      <c r="B812" s="650" t="s">
        <v>6234</v>
      </c>
      <c r="C812" s="650" t="s">
        <v>6270</v>
      </c>
      <c r="D812" s="650" t="s">
        <v>6287</v>
      </c>
      <c r="E812" s="650" t="s">
        <v>6288</v>
      </c>
      <c r="F812" s="653">
        <v>2</v>
      </c>
      <c r="G812" s="653">
        <v>166</v>
      </c>
      <c r="H812" s="653">
        <v>1</v>
      </c>
      <c r="I812" s="653">
        <v>83</v>
      </c>
      <c r="J812" s="653"/>
      <c r="K812" s="653"/>
      <c r="L812" s="653"/>
      <c r="M812" s="653"/>
      <c r="N812" s="653"/>
      <c r="O812" s="653"/>
      <c r="P812" s="666"/>
      <c r="Q812" s="654"/>
    </row>
    <row r="813" spans="1:17" ht="14.4" customHeight="1" x14ac:dyDescent="0.3">
      <c r="A813" s="649" t="s">
        <v>7464</v>
      </c>
      <c r="B813" s="650" t="s">
        <v>6234</v>
      </c>
      <c r="C813" s="650" t="s">
        <v>6270</v>
      </c>
      <c r="D813" s="650" t="s">
        <v>6289</v>
      </c>
      <c r="E813" s="650" t="s">
        <v>6290</v>
      </c>
      <c r="F813" s="653">
        <v>2</v>
      </c>
      <c r="G813" s="653">
        <v>1218</v>
      </c>
      <c r="H813" s="653">
        <v>1</v>
      </c>
      <c r="I813" s="653">
        <v>609</v>
      </c>
      <c r="J813" s="653">
        <v>1</v>
      </c>
      <c r="K813" s="653">
        <v>611</v>
      </c>
      <c r="L813" s="653">
        <v>0.50164203612479474</v>
      </c>
      <c r="M813" s="653">
        <v>611</v>
      </c>
      <c r="N813" s="653">
        <v>1</v>
      </c>
      <c r="O813" s="653">
        <v>616</v>
      </c>
      <c r="P813" s="666">
        <v>0.50574712643678166</v>
      </c>
      <c r="Q813" s="654">
        <v>616</v>
      </c>
    </row>
    <row r="814" spans="1:17" ht="14.4" customHeight="1" x14ac:dyDescent="0.3">
      <c r="A814" s="649" t="s">
        <v>7464</v>
      </c>
      <c r="B814" s="650" t="s">
        <v>6234</v>
      </c>
      <c r="C814" s="650" t="s">
        <v>6270</v>
      </c>
      <c r="D814" s="650" t="s">
        <v>6291</v>
      </c>
      <c r="E814" s="650" t="s">
        <v>6292</v>
      </c>
      <c r="F814" s="653">
        <v>2</v>
      </c>
      <c r="G814" s="653">
        <v>770</v>
      </c>
      <c r="H814" s="653">
        <v>1</v>
      </c>
      <c r="I814" s="653">
        <v>385</v>
      </c>
      <c r="J814" s="653"/>
      <c r="K814" s="653"/>
      <c r="L814" s="653"/>
      <c r="M814" s="653"/>
      <c r="N814" s="653"/>
      <c r="O814" s="653"/>
      <c r="P814" s="666"/>
      <c r="Q814" s="654"/>
    </row>
    <row r="815" spans="1:17" ht="14.4" customHeight="1" x14ac:dyDescent="0.3">
      <c r="A815" s="649" t="s">
        <v>7464</v>
      </c>
      <c r="B815" s="650" t="s">
        <v>6234</v>
      </c>
      <c r="C815" s="650" t="s">
        <v>6270</v>
      </c>
      <c r="D815" s="650" t="s">
        <v>6293</v>
      </c>
      <c r="E815" s="650" t="s">
        <v>6294</v>
      </c>
      <c r="F815" s="653">
        <v>2</v>
      </c>
      <c r="G815" s="653">
        <v>78</v>
      </c>
      <c r="H815" s="653">
        <v>1</v>
      </c>
      <c r="I815" s="653">
        <v>39</v>
      </c>
      <c r="J815" s="653">
        <v>5</v>
      </c>
      <c r="K815" s="653">
        <v>195</v>
      </c>
      <c r="L815" s="653">
        <v>2.5</v>
      </c>
      <c r="M815" s="653">
        <v>39</v>
      </c>
      <c r="N815" s="653">
        <v>3</v>
      </c>
      <c r="O815" s="653">
        <v>117</v>
      </c>
      <c r="P815" s="666">
        <v>1.5</v>
      </c>
      <c r="Q815" s="654">
        <v>39</v>
      </c>
    </row>
    <row r="816" spans="1:17" ht="14.4" customHeight="1" x14ac:dyDescent="0.3">
      <c r="A816" s="649" t="s">
        <v>7464</v>
      </c>
      <c r="B816" s="650" t="s">
        <v>6234</v>
      </c>
      <c r="C816" s="650" t="s">
        <v>6270</v>
      </c>
      <c r="D816" s="650" t="s">
        <v>6304</v>
      </c>
      <c r="E816" s="650" t="s">
        <v>6305</v>
      </c>
      <c r="F816" s="653">
        <v>1</v>
      </c>
      <c r="G816" s="653">
        <v>687</v>
      </c>
      <c r="H816" s="653">
        <v>1</v>
      </c>
      <c r="I816" s="653">
        <v>687</v>
      </c>
      <c r="J816" s="653"/>
      <c r="K816" s="653"/>
      <c r="L816" s="653"/>
      <c r="M816" s="653"/>
      <c r="N816" s="653">
        <v>1</v>
      </c>
      <c r="O816" s="653">
        <v>694</v>
      </c>
      <c r="P816" s="666">
        <v>1.0101892285298399</v>
      </c>
      <c r="Q816" s="654">
        <v>694</v>
      </c>
    </row>
    <row r="817" spans="1:17" ht="14.4" customHeight="1" x14ac:dyDescent="0.3">
      <c r="A817" s="649" t="s">
        <v>7464</v>
      </c>
      <c r="B817" s="650" t="s">
        <v>6234</v>
      </c>
      <c r="C817" s="650" t="s">
        <v>6270</v>
      </c>
      <c r="D817" s="650" t="s">
        <v>6308</v>
      </c>
      <c r="E817" s="650" t="s">
        <v>6309</v>
      </c>
      <c r="F817" s="653">
        <v>408</v>
      </c>
      <c r="G817" s="653">
        <v>101592</v>
      </c>
      <c r="H817" s="653">
        <v>1</v>
      </c>
      <c r="I817" s="653">
        <v>249</v>
      </c>
      <c r="J817" s="653">
        <v>267</v>
      </c>
      <c r="K817" s="653">
        <v>61944</v>
      </c>
      <c r="L817" s="653">
        <v>0.60973304984644461</v>
      </c>
      <c r="M817" s="653">
        <v>232</v>
      </c>
      <c r="N817" s="653">
        <v>336</v>
      </c>
      <c r="O817" s="653">
        <v>78340</v>
      </c>
      <c r="P817" s="666">
        <v>0.77112371052838802</v>
      </c>
      <c r="Q817" s="654">
        <v>233.1547619047619</v>
      </c>
    </row>
    <row r="818" spans="1:17" ht="14.4" customHeight="1" x14ac:dyDescent="0.3">
      <c r="A818" s="649" t="s">
        <v>7464</v>
      </c>
      <c r="B818" s="650" t="s">
        <v>6234</v>
      </c>
      <c r="C818" s="650" t="s">
        <v>6270</v>
      </c>
      <c r="D818" s="650" t="s">
        <v>6310</v>
      </c>
      <c r="E818" s="650" t="s">
        <v>6311</v>
      </c>
      <c r="F818" s="653"/>
      <c r="G818" s="653"/>
      <c r="H818" s="653"/>
      <c r="I818" s="653"/>
      <c r="J818" s="653"/>
      <c r="K818" s="653"/>
      <c r="L818" s="653"/>
      <c r="M818" s="653"/>
      <c r="N818" s="653">
        <v>1</v>
      </c>
      <c r="O818" s="653">
        <v>118</v>
      </c>
      <c r="P818" s="666"/>
      <c r="Q818" s="654">
        <v>118</v>
      </c>
    </row>
    <row r="819" spans="1:17" ht="14.4" customHeight="1" x14ac:dyDescent="0.3">
      <c r="A819" s="649" t="s">
        <v>7464</v>
      </c>
      <c r="B819" s="650" t="s">
        <v>6234</v>
      </c>
      <c r="C819" s="650" t="s">
        <v>6270</v>
      </c>
      <c r="D819" s="650" t="s">
        <v>6322</v>
      </c>
      <c r="E819" s="650" t="s">
        <v>6323</v>
      </c>
      <c r="F819" s="653">
        <v>35</v>
      </c>
      <c r="G819" s="653">
        <v>10920</v>
      </c>
      <c r="H819" s="653">
        <v>1</v>
      </c>
      <c r="I819" s="653">
        <v>312</v>
      </c>
      <c r="J819" s="653"/>
      <c r="K819" s="653"/>
      <c r="L819" s="653"/>
      <c r="M819" s="653"/>
      <c r="N819" s="653"/>
      <c r="O819" s="653"/>
      <c r="P819" s="666"/>
      <c r="Q819" s="654"/>
    </row>
    <row r="820" spans="1:17" ht="14.4" customHeight="1" x14ac:dyDescent="0.3">
      <c r="A820" s="649" t="s">
        <v>7464</v>
      </c>
      <c r="B820" s="650" t="s">
        <v>6234</v>
      </c>
      <c r="C820" s="650" t="s">
        <v>6270</v>
      </c>
      <c r="D820" s="650" t="s">
        <v>6336</v>
      </c>
      <c r="E820" s="650" t="s">
        <v>6337</v>
      </c>
      <c r="F820" s="653"/>
      <c r="G820" s="653"/>
      <c r="H820" s="653"/>
      <c r="I820" s="653"/>
      <c r="J820" s="653">
        <v>1</v>
      </c>
      <c r="K820" s="653">
        <v>947</v>
      </c>
      <c r="L820" s="653"/>
      <c r="M820" s="653">
        <v>947</v>
      </c>
      <c r="N820" s="653"/>
      <c r="O820" s="653"/>
      <c r="P820" s="666"/>
      <c r="Q820" s="654"/>
    </row>
    <row r="821" spans="1:17" ht="14.4" customHeight="1" x14ac:dyDescent="0.3">
      <c r="A821" s="649" t="s">
        <v>7464</v>
      </c>
      <c r="B821" s="650" t="s">
        <v>6234</v>
      </c>
      <c r="C821" s="650" t="s">
        <v>6270</v>
      </c>
      <c r="D821" s="650" t="s">
        <v>6342</v>
      </c>
      <c r="E821" s="650" t="s">
        <v>6343</v>
      </c>
      <c r="F821" s="653">
        <v>1</v>
      </c>
      <c r="G821" s="653">
        <v>75</v>
      </c>
      <c r="H821" s="653">
        <v>1</v>
      </c>
      <c r="I821" s="653">
        <v>75</v>
      </c>
      <c r="J821" s="653"/>
      <c r="K821" s="653"/>
      <c r="L821" s="653"/>
      <c r="M821" s="653"/>
      <c r="N821" s="653"/>
      <c r="O821" s="653"/>
      <c r="P821" s="666"/>
      <c r="Q821" s="654"/>
    </row>
    <row r="822" spans="1:17" ht="14.4" customHeight="1" x14ac:dyDescent="0.3">
      <c r="A822" s="649" t="s">
        <v>7464</v>
      </c>
      <c r="B822" s="650" t="s">
        <v>669</v>
      </c>
      <c r="C822" s="650" t="s">
        <v>6270</v>
      </c>
      <c r="D822" s="650" t="s">
        <v>6322</v>
      </c>
      <c r="E822" s="650" t="s">
        <v>6323</v>
      </c>
      <c r="F822" s="653">
        <v>1</v>
      </c>
      <c r="G822" s="653">
        <v>312</v>
      </c>
      <c r="H822" s="653">
        <v>1</v>
      </c>
      <c r="I822" s="653">
        <v>312</v>
      </c>
      <c r="J822" s="653"/>
      <c r="K822" s="653"/>
      <c r="L822" s="653"/>
      <c r="M822" s="653"/>
      <c r="N822" s="653"/>
      <c r="O822" s="653"/>
      <c r="P822" s="666"/>
      <c r="Q822" s="654"/>
    </row>
    <row r="823" spans="1:17" ht="14.4" customHeight="1" x14ac:dyDescent="0.3">
      <c r="A823" s="649" t="s">
        <v>7465</v>
      </c>
      <c r="B823" s="650" t="s">
        <v>6234</v>
      </c>
      <c r="C823" s="650" t="s">
        <v>6270</v>
      </c>
      <c r="D823" s="650" t="s">
        <v>6277</v>
      </c>
      <c r="E823" s="650" t="s">
        <v>6278</v>
      </c>
      <c r="F823" s="653">
        <v>1</v>
      </c>
      <c r="G823" s="653">
        <v>34</v>
      </c>
      <c r="H823" s="653">
        <v>1</v>
      </c>
      <c r="I823" s="653">
        <v>34</v>
      </c>
      <c r="J823" s="653">
        <v>1</v>
      </c>
      <c r="K823" s="653">
        <v>34</v>
      </c>
      <c r="L823" s="653">
        <v>1</v>
      </c>
      <c r="M823" s="653">
        <v>34</v>
      </c>
      <c r="N823" s="653">
        <v>1</v>
      </c>
      <c r="O823" s="653">
        <v>35</v>
      </c>
      <c r="P823" s="666">
        <v>1.0294117647058822</v>
      </c>
      <c r="Q823" s="654">
        <v>35</v>
      </c>
    </row>
    <row r="824" spans="1:17" ht="14.4" customHeight="1" x14ac:dyDescent="0.3">
      <c r="A824" s="649" t="s">
        <v>7465</v>
      </c>
      <c r="B824" s="650" t="s">
        <v>6234</v>
      </c>
      <c r="C824" s="650" t="s">
        <v>6270</v>
      </c>
      <c r="D824" s="650" t="s">
        <v>6281</v>
      </c>
      <c r="E824" s="650" t="s">
        <v>6282</v>
      </c>
      <c r="F824" s="653"/>
      <c r="G824" s="653"/>
      <c r="H824" s="653"/>
      <c r="I824" s="653"/>
      <c r="J824" s="653"/>
      <c r="K824" s="653"/>
      <c r="L824" s="653"/>
      <c r="M824" s="653"/>
      <c r="N824" s="653">
        <v>1</v>
      </c>
      <c r="O824" s="653">
        <v>5</v>
      </c>
      <c r="P824" s="666"/>
      <c r="Q824" s="654">
        <v>5</v>
      </c>
    </row>
    <row r="825" spans="1:17" ht="14.4" customHeight="1" x14ac:dyDescent="0.3">
      <c r="A825" s="649" t="s">
        <v>7465</v>
      </c>
      <c r="B825" s="650" t="s">
        <v>6234</v>
      </c>
      <c r="C825" s="650" t="s">
        <v>6270</v>
      </c>
      <c r="D825" s="650" t="s">
        <v>6308</v>
      </c>
      <c r="E825" s="650" t="s">
        <v>6309</v>
      </c>
      <c r="F825" s="653">
        <v>22</v>
      </c>
      <c r="G825" s="653">
        <v>5478</v>
      </c>
      <c r="H825" s="653">
        <v>1</v>
      </c>
      <c r="I825" s="653">
        <v>249</v>
      </c>
      <c r="J825" s="653">
        <v>19</v>
      </c>
      <c r="K825" s="653">
        <v>4408</v>
      </c>
      <c r="L825" s="653">
        <v>0.80467323840817817</v>
      </c>
      <c r="M825" s="653">
        <v>232</v>
      </c>
      <c r="N825" s="653">
        <v>20</v>
      </c>
      <c r="O825" s="653">
        <v>4660</v>
      </c>
      <c r="P825" s="666">
        <v>0.85067542898868198</v>
      </c>
      <c r="Q825" s="654">
        <v>233</v>
      </c>
    </row>
    <row r="826" spans="1:17" ht="14.4" customHeight="1" x14ac:dyDescent="0.3">
      <c r="A826" s="649" t="s">
        <v>7465</v>
      </c>
      <c r="B826" s="650" t="s">
        <v>6234</v>
      </c>
      <c r="C826" s="650" t="s">
        <v>6270</v>
      </c>
      <c r="D826" s="650" t="s">
        <v>6310</v>
      </c>
      <c r="E826" s="650" t="s">
        <v>6311</v>
      </c>
      <c r="F826" s="653">
        <v>2</v>
      </c>
      <c r="G826" s="653">
        <v>250</v>
      </c>
      <c r="H826" s="653">
        <v>1</v>
      </c>
      <c r="I826" s="653">
        <v>125</v>
      </c>
      <c r="J826" s="653">
        <v>3</v>
      </c>
      <c r="K826" s="653">
        <v>348</v>
      </c>
      <c r="L826" s="653">
        <v>1.3919999999999999</v>
      </c>
      <c r="M826" s="653">
        <v>116</v>
      </c>
      <c r="N826" s="653">
        <v>1</v>
      </c>
      <c r="O826" s="653">
        <v>118</v>
      </c>
      <c r="P826" s="666">
        <v>0.47199999999999998</v>
      </c>
      <c r="Q826" s="654">
        <v>118</v>
      </c>
    </row>
    <row r="827" spans="1:17" ht="14.4" customHeight="1" x14ac:dyDescent="0.3">
      <c r="A827" s="649" t="s">
        <v>7465</v>
      </c>
      <c r="B827" s="650" t="s">
        <v>6234</v>
      </c>
      <c r="C827" s="650" t="s">
        <v>6270</v>
      </c>
      <c r="D827" s="650" t="s">
        <v>6322</v>
      </c>
      <c r="E827" s="650" t="s">
        <v>6323</v>
      </c>
      <c r="F827" s="653">
        <v>1</v>
      </c>
      <c r="G827" s="653">
        <v>312</v>
      </c>
      <c r="H827" s="653">
        <v>1</v>
      </c>
      <c r="I827" s="653">
        <v>312</v>
      </c>
      <c r="J827" s="653"/>
      <c r="K827" s="653"/>
      <c r="L827" s="653"/>
      <c r="M827" s="653"/>
      <c r="N827" s="653"/>
      <c r="O827" s="653"/>
      <c r="P827" s="666"/>
      <c r="Q827" s="654"/>
    </row>
    <row r="828" spans="1:17" ht="14.4" customHeight="1" x14ac:dyDescent="0.3">
      <c r="A828" s="649" t="s">
        <v>7466</v>
      </c>
      <c r="B828" s="650" t="s">
        <v>6234</v>
      </c>
      <c r="C828" s="650" t="s">
        <v>6270</v>
      </c>
      <c r="D828" s="650" t="s">
        <v>6277</v>
      </c>
      <c r="E828" s="650" t="s">
        <v>6278</v>
      </c>
      <c r="F828" s="653"/>
      <c r="G828" s="653"/>
      <c r="H828" s="653"/>
      <c r="I828" s="653"/>
      <c r="J828" s="653">
        <v>1</v>
      </c>
      <c r="K828" s="653">
        <v>34</v>
      </c>
      <c r="L828" s="653"/>
      <c r="M828" s="653">
        <v>34</v>
      </c>
      <c r="N828" s="653"/>
      <c r="O828" s="653"/>
      <c r="P828" s="666"/>
      <c r="Q828" s="654"/>
    </row>
    <row r="829" spans="1:17" ht="14.4" customHeight="1" x14ac:dyDescent="0.3">
      <c r="A829" s="649" t="s">
        <v>7466</v>
      </c>
      <c r="B829" s="650" t="s">
        <v>6234</v>
      </c>
      <c r="C829" s="650" t="s">
        <v>6270</v>
      </c>
      <c r="D829" s="650" t="s">
        <v>6308</v>
      </c>
      <c r="E829" s="650" t="s">
        <v>6309</v>
      </c>
      <c r="F829" s="653"/>
      <c r="G829" s="653"/>
      <c r="H829" s="653"/>
      <c r="I829" s="653"/>
      <c r="J829" s="653">
        <v>5</v>
      </c>
      <c r="K829" s="653">
        <v>1160</v>
      </c>
      <c r="L829" s="653"/>
      <c r="M829" s="653">
        <v>232</v>
      </c>
      <c r="N829" s="653">
        <v>36</v>
      </c>
      <c r="O829" s="653">
        <v>8404</v>
      </c>
      <c r="P829" s="666"/>
      <c r="Q829" s="654">
        <v>233.44444444444446</v>
      </c>
    </row>
    <row r="830" spans="1:17" ht="14.4" customHeight="1" x14ac:dyDescent="0.3">
      <c r="A830" s="649" t="s">
        <v>7466</v>
      </c>
      <c r="B830" s="650" t="s">
        <v>6234</v>
      </c>
      <c r="C830" s="650" t="s">
        <v>6270</v>
      </c>
      <c r="D830" s="650" t="s">
        <v>6322</v>
      </c>
      <c r="E830" s="650" t="s">
        <v>6323</v>
      </c>
      <c r="F830" s="653">
        <v>34</v>
      </c>
      <c r="G830" s="653">
        <v>10608</v>
      </c>
      <c r="H830" s="653">
        <v>1</v>
      </c>
      <c r="I830" s="653">
        <v>312</v>
      </c>
      <c r="J830" s="653">
        <v>21</v>
      </c>
      <c r="K830" s="653">
        <v>4872</v>
      </c>
      <c r="L830" s="653">
        <v>0.45927601809954749</v>
      </c>
      <c r="M830" s="653">
        <v>232</v>
      </c>
      <c r="N830" s="653"/>
      <c r="O830" s="653"/>
      <c r="P830" s="666"/>
      <c r="Q830" s="654"/>
    </row>
    <row r="831" spans="1:17" ht="14.4" customHeight="1" x14ac:dyDescent="0.3">
      <c r="A831" s="649" t="s">
        <v>7466</v>
      </c>
      <c r="B831" s="650" t="s">
        <v>6234</v>
      </c>
      <c r="C831" s="650" t="s">
        <v>6270</v>
      </c>
      <c r="D831" s="650" t="s">
        <v>6917</v>
      </c>
      <c r="E831" s="650" t="s">
        <v>6918</v>
      </c>
      <c r="F831" s="653">
        <v>1</v>
      </c>
      <c r="G831" s="653">
        <v>852</v>
      </c>
      <c r="H831" s="653">
        <v>1</v>
      </c>
      <c r="I831" s="653">
        <v>852</v>
      </c>
      <c r="J831" s="653"/>
      <c r="K831" s="653"/>
      <c r="L831" s="653"/>
      <c r="M831" s="653"/>
      <c r="N831" s="653"/>
      <c r="O831" s="653"/>
      <c r="P831" s="666"/>
      <c r="Q831" s="654"/>
    </row>
    <row r="832" spans="1:17" ht="14.4" customHeight="1" x14ac:dyDescent="0.3">
      <c r="A832" s="649" t="s">
        <v>7466</v>
      </c>
      <c r="B832" s="650" t="s">
        <v>669</v>
      </c>
      <c r="C832" s="650" t="s">
        <v>6270</v>
      </c>
      <c r="D832" s="650" t="s">
        <v>6322</v>
      </c>
      <c r="E832" s="650" t="s">
        <v>6323</v>
      </c>
      <c r="F832" s="653"/>
      <c r="G832" s="653"/>
      <c r="H832" s="653"/>
      <c r="I832" s="653"/>
      <c r="J832" s="653">
        <v>3</v>
      </c>
      <c r="K832" s="653">
        <v>696</v>
      </c>
      <c r="L832" s="653"/>
      <c r="M832" s="653">
        <v>232</v>
      </c>
      <c r="N832" s="653"/>
      <c r="O832" s="653"/>
      <c r="P832" s="666"/>
      <c r="Q832" s="654"/>
    </row>
    <row r="833" spans="1:17" ht="14.4" customHeight="1" x14ac:dyDescent="0.3">
      <c r="A833" s="649" t="s">
        <v>7467</v>
      </c>
      <c r="B833" s="650" t="s">
        <v>6234</v>
      </c>
      <c r="C833" s="650" t="s">
        <v>6270</v>
      </c>
      <c r="D833" s="650" t="s">
        <v>6277</v>
      </c>
      <c r="E833" s="650" t="s">
        <v>6278</v>
      </c>
      <c r="F833" s="653"/>
      <c r="G833" s="653"/>
      <c r="H833" s="653"/>
      <c r="I833" s="653"/>
      <c r="J833" s="653">
        <v>2</v>
      </c>
      <c r="K833" s="653">
        <v>68</v>
      </c>
      <c r="L833" s="653"/>
      <c r="M833" s="653">
        <v>34</v>
      </c>
      <c r="N833" s="653"/>
      <c r="O833" s="653"/>
      <c r="P833" s="666"/>
      <c r="Q833" s="654"/>
    </row>
    <row r="834" spans="1:17" ht="14.4" customHeight="1" x14ac:dyDescent="0.3">
      <c r="A834" s="649" t="s">
        <v>7467</v>
      </c>
      <c r="B834" s="650" t="s">
        <v>6234</v>
      </c>
      <c r="C834" s="650" t="s">
        <v>6270</v>
      </c>
      <c r="D834" s="650" t="s">
        <v>6308</v>
      </c>
      <c r="E834" s="650" t="s">
        <v>6309</v>
      </c>
      <c r="F834" s="653">
        <v>63</v>
      </c>
      <c r="G834" s="653">
        <v>15687</v>
      </c>
      <c r="H834" s="653">
        <v>1</v>
      </c>
      <c r="I834" s="653">
        <v>249</v>
      </c>
      <c r="J834" s="653">
        <v>117</v>
      </c>
      <c r="K834" s="653">
        <v>27144</v>
      </c>
      <c r="L834" s="653">
        <v>1.7303499713138268</v>
      </c>
      <c r="M834" s="653">
        <v>232</v>
      </c>
      <c r="N834" s="653">
        <v>555</v>
      </c>
      <c r="O834" s="653">
        <v>129394</v>
      </c>
      <c r="P834" s="666">
        <v>8.2484860075221516</v>
      </c>
      <c r="Q834" s="654">
        <v>233.14234234234235</v>
      </c>
    </row>
    <row r="835" spans="1:17" ht="14.4" customHeight="1" x14ac:dyDescent="0.3">
      <c r="A835" s="649" t="s">
        <v>7467</v>
      </c>
      <c r="B835" s="650" t="s">
        <v>6234</v>
      </c>
      <c r="C835" s="650" t="s">
        <v>6270</v>
      </c>
      <c r="D835" s="650" t="s">
        <v>6310</v>
      </c>
      <c r="E835" s="650" t="s">
        <v>6311</v>
      </c>
      <c r="F835" s="653">
        <v>13</v>
      </c>
      <c r="G835" s="653">
        <v>1625</v>
      </c>
      <c r="H835" s="653">
        <v>1</v>
      </c>
      <c r="I835" s="653">
        <v>125</v>
      </c>
      <c r="J835" s="653">
        <v>3</v>
      </c>
      <c r="K835" s="653">
        <v>348</v>
      </c>
      <c r="L835" s="653">
        <v>0.21415384615384617</v>
      </c>
      <c r="M835" s="653">
        <v>116</v>
      </c>
      <c r="N835" s="653">
        <v>5</v>
      </c>
      <c r="O835" s="653">
        <v>584</v>
      </c>
      <c r="P835" s="666">
        <v>0.35938461538461536</v>
      </c>
      <c r="Q835" s="654">
        <v>116.8</v>
      </c>
    </row>
    <row r="836" spans="1:17" ht="14.4" customHeight="1" x14ac:dyDescent="0.3">
      <c r="A836" s="649" t="s">
        <v>7467</v>
      </c>
      <c r="B836" s="650" t="s">
        <v>6234</v>
      </c>
      <c r="C836" s="650" t="s">
        <v>6270</v>
      </c>
      <c r="D836" s="650" t="s">
        <v>6314</v>
      </c>
      <c r="E836" s="650" t="s">
        <v>6315</v>
      </c>
      <c r="F836" s="653">
        <v>7</v>
      </c>
      <c r="G836" s="653">
        <v>4704</v>
      </c>
      <c r="H836" s="653">
        <v>1</v>
      </c>
      <c r="I836" s="653">
        <v>672</v>
      </c>
      <c r="J836" s="653"/>
      <c r="K836" s="653"/>
      <c r="L836" s="653"/>
      <c r="M836" s="653"/>
      <c r="N836" s="653">
        <v>3</v>
      </c>
      <c r="O836" s="653">
        <v>2064</v>
      </c>
      <c r="P836" s="666">
        <v>0.43877551020408162</v>
      </c>
      <c r="Q836" s="654">
        <v>688</v>
      </c>
    </row>
    <row r="837" spans="1:17" ht="14.4" customHeight="1" x14ac:dyDescent="0.3">
      <c r="A837" s="649" t="s">
        <v>7467</v>
      </c>
      <c r="B837" s="650" t="s">
        <v>6234</v>
      </c>
      <c r="C837" s="650" t="s">
        <v>6270</v>
      </c>
      <c r="D837" s="650" t="s">
        <v>6322</v>
      </c>
      <c r="E837" s="650" t="s">
        <v>6323</v>
      </c>
      <c r="F837" s="653">
        <v>520</v>
      </c>
      <c r="G837" s="653">
        <v>162240</v>
      </c>
      <c r="H837" s="653">
        <v>1</v>
      </c>
      <c r="I837" s="653">
        <v>312</v>
      </c>
      <c r="J837" s="653">
        <v>343</v>
      </c>
      <c r="K837" s="653">
        <v>79576</v>
      </c>
      <c r="L837" s="653">
        <v>0.49048323471400396</v>
      </c>
      <c r="M837" s="653">
        <v>232</v>
      </c>
      <c r="N837" s="653">
        <v>39</v>
      </c>
      <c r="O837" s="653">
        <v>9048</v>
      </c>
      <c r="P837" s="666">
        <v>5.5769230769230772E-2</v>
      </c>
      <c r="Q837" s="654">
        <v>232</v>
      </c>
    </row>
    <row r="838" spans="1:17" ht="14.4" customHeight="1" x14ac:dyDescent="0.3">
      <c r="A838" s="649" t="s">
        <v>7467</v>
      </c>
      <c r="B838" s="650" t="s">
        <v>6234</v>
      </c>
      <c r="C838" s="650" t="s">
        <v>6270</v>
      </c>
      <c r="D838" s="650" t="s">
        <v>6324</v>
      </c>
      <c r="E838" s="650" t="s">
        <v>6325</v>
      </c>
      <c r="F838" s="653">
        <v>3</v>
      </c>
      <c r="G838" s="653">
        <v>552</v>
      </c>
      <c r="H838" s="653">
        <v>1</v>
      </c>
      <c r="I838" s="653">
        <v>184</v>
      </c>
      <c r="J838" s="653"/>
      <c r="K838" s="653"/>
      <c r="L838" s="653"/>
      <c r="M838" s="653"/>
      <c r="N838" s="653"/>
      <c r="O838" s="653"/>
      <c r="P838" s="666"/>
      <c r="Q838" s="654"/>
    </row>
    <row r="839" spans="1:17" ht="14.4" customHeight="1" x14ac:dyDescent="0.3">
      <c r="A839" s="649" t="s">
        <v>7467</v>
      </c>
      <c r="B839" s="650" t="s">
        <v>6234</v>
      </c>
      <c r="C839" s="650" t="s">
        <v>6270</v>
      </c>
      <c r="D839" s="650" t="s">
        <v>6334</v>
      </c>
      <c r="E839" s="650" t="s">
        <v>6335</v>
      </c>
      <c r="F839" s="653"/>
      <c r="G839" s="653"/>
      <c r="H839" s="653"/>
      <c r="I839" s="653"/>
      <c r="J839" s="653"/>
      <c r="K839" s="653"/>
      <c r="L839" s="653"/>
      <c r="M839" s="653"/>
      <c r="N839" s="653">
        <v>1</v>
      </c>
      <c r="O839" s="653">
        <v>0</v>
      </c>
      <c r="P839" s="666"/>
      <c r="Q839" s="654">
        <v>0</v>
      </c>
    </row>
    <row r="840" spans="1:17" ht="14.4" customHeight="1" x14ac:dyDescent="0.3">
      <c r="A840" s="649" t="s">
        <v>7467</v>
      </c>
      <c r="B840" s="650" t="s">
        <v>6234</v>
      </c>
      <c r="C840" s="650" t="s">
        <v>6270</v>
      </c>
      <c r="D840" s="650" t="s">
        <v>6368</v>
      </c>
      <c r="E840" s="650" t="s">
        <v>6369</v>
      </c>
      <c r="F840" s="653"/>
      <c r="G840" s="653"/>
      <c r="H840" s="653"/>
      <c r="I840" s="653"/>
      <c r="J840" s="653"/>
      <c r="K840" s="653"/>
      <c r="L840" s="653"/>
      <c r="M840" s="653"/>
      <c r="N840" s="653">
        <v>1</v>
      </c>
      <c r="O840" s="653">
        <v>344</v>
      </c>
      <c r="P840" s="666"/>
      <c r="Q840" s="654">
        <v>344</v>
      </c>
    </row>
    <row r="841" spans="1:17" ht="14.4" customHeight="1" x14ac:dyDescent="0.3">
      <c r="A841" s="649" t="s">
        <v>7467</v>
      </c>
      <c r="B841" s="650" t="s">
        <v>6234</v>
      </c>
      <c r="C841" s="650" t="s">
        <v>6270</v>
      </c>
      <c r="D841" s="650" t="s">
        <v>6388</v>
      </c>
      <c r="E841" s="650" t="s">
        <v>6389</v>
      </c>
      <c r="F841" s="653"/>
      <c r="G841" s="653"/>
      <c r="H841" s="653"/>
      <c r="I841" s="653"/>
      <c r="J841" s="653"/>
      <c r="K841" s="653"/>
      <c r="L841" s="653"/>
      <c r="M841" s="653"/>
      <c r="N841" s="653">
        <v>1</v>
      </c>
      <c r="O841" s="653">
        <v>116</v>
      </c>
      <c r="P841" s="666"/>
      <c r="Q841" s="654">
        <v>116</v>
      </c>
    </row>
    <row r="842" spans="1:17" ht="14.4" customHeight="1" x14ac:dyDescent="0.3">
      <c r="A842" s="649" t="s">
        <v>7467</v>
      </c>
      <c r="B842" s="650" t="s">
        <v>669</v>
      </c>
      <c r="C842" s="650" t="s">
        <v>6270</v>
      </c>
      <c r="D842" s="650" t="s">
        <v>6322</v>
      </c>
      <c r="E842" s="650" t="s">
        <v>6323</v>
      </c>
      <c r="F842" s="653">
        <v>51</v>
      </c>
      <c r="G842" s="653">
        <v>15912</v>
      </c>
      <c r="H842" s="653">
        <v>1</v>
      </c>
      <c r="I842" s="653">
        <v>312</v>
      </c>
      <c r="J842" s="653">
        <v>108</v>
      </c>
      <c r="K842" s="653">
        <v>25056</v>
      </c>
      <c r="L842" s="653">
        <v>1.5746606334841629</v>
      </c>
      <c r="M842" s="653">
        <v>232</v>
      </c>
      <c r="N842" s="653">
        <v>36</v>
      </c>
      <c r="O842" s="653">
        <v>8386</v>
      </c>
      <c r="P842" s="666">
        <v>0.52702362996480645</v>
      </c>
      <c r="Q842" s="654">
        <v>232.94444444444446</v>
      </c>
    </row>
    <row r="843" spans="1:17" ht="14.4" customHeight="1" x14ac:dyDescent="0.3">
      <c r="A843" s="649" t="s">
        <v>7467</v>
      </c>
      <c r="B843" s="650" t="s">
        <v>669</v>
      </c>
      <c r="C843" s="650" t="s">
        <v>6270</v>
      </c>
      <c r="D843" s="650" t="s">
        <v>6400</v>
      </c>
      <c r="E843" s="650" t="s">
        <v>6401</v>
      </c>
      <c r="F843" s="653"/>
      <c r="G843" s="653"/>
      <c r="H843" s="653"/>
      <c r="I843" s="653"/>
      <c r="J843" s="653">
        <v>21</v>
      </c>
      <c r="K843" s="653">
        <v>424</v>
      </c>
      <c r="L843" s="653"/>
      <c r="M843" s="653">
        <v>20.19047619047619</v>
      </c>
      <c r="N843" s="653"/>
      <c r="O843" s="653"/>
      <c r="P843" s="666"/>
      <c r="Q843" s="654"/>
    </row>
    <row r="844" spans="1:17" ht="14.4" customHeight="1" x14ac:dyDescent="0.3">
      <c r="A844" s="649" t="s">
        <v>7467</v>
      </c>
      <c r="B844" s="650" t="s">
        <v>6437</v>
      </c>
      <c r="C844" s="650" t="s">
        <v>6257</v>
      </c>
      <c r="D844" s="650" t="s">
        <v>6622</v>
      </c>
      <c r="E844" s="650" t="s">
        <v>6623</v>
      </c>
      <c r="F844" s="653"/>
      <c r="G844" s="653"/>
      <c r="H844" s="653"/>
      <c r="I844" s="653"/>
      <c r="J844" s="653">
        <v>1</v>
      </c>
      <c r="K844" s="653">
        <v>8730.2999999999993</v>
      </c>
      <c r="L844" s="653"/>
      <c r="M844" s="653">
        <v>8730.2999999999993</v>
      </c>
      <c r="N844" s="653"/>
      <c r="O844" s="653"/>
      <c r="P844" s="666"/>
      <c r="Q844" s="654"/>
    </row>
    <row r="845" spans="1:17" ht="14.4" customHeight="1" x14ac:dyDescent="0.3">
      <c r="A845" s="649" t="s">
        <v>7467</v>
      </c>
      <c r="B845" s="650" t="s">
        <v>6437</v>
      </c>
      <c r="C845" s="650" t="s">
        <v>6270</v>
      </c>
      <c r="D845" s="650" t="s">
        <v>6877</v>
      </c>
      <c r="E845" s="650" t="s">
        <v>6878</v>
      </c>
      <c r="F845" s="653"/>
      <c r="G845" s="653"/>
      <c r="H845" s="653"/>
      <c r="I845" s="653"/>
      <c r="J845" s="653">
        <v>0</v>
      </c>
      <c r="K845" s="653">
        <v>0</v>
      </c>
      <c r="L845" s="653"/>
      <c r="M845" s="653"/>
      <c r="N845" s="653"/>
      <c r="O845" s="653"/>
      <c r="P845" s="666"/>
      <c r="Q845" s="654"/>
    </row>
    <row r="846" spans="1:17" ht="14.4" customHeight="1" x14ac:dyDescent="0.3">
      <c r="A846" s="649" t="s">
        <v>7467</v>
      </c>
      <c r="B846" s="650" t="s">
        <v>6437</v>
      </c>
      <c r="C846" s="650" t="s">
        <v>6270</v>
      </c>
      <c r="D846" s="650" t="s">
        <v>6899</v>
      </c>
      <c r="E846" s="650" t="s">
        <v>6900</v>
      </c>
      <c r="F846" s="653"/>
      <c r="G846" s="653"/>
      <c r="H846" s="653"/>
      <c r="I846" s="653"/>
      <c r="J846" s="653">
        <v>1</v>
      </c>
      <c r="K846" s="653">
        <v>0</v>
      </c>
      <c r="L846" s="653"/>
      <c r="M846" s="653">
        <v>0</v>
      </c>
      <c r="N846" s="653"/>
      <c r="O846" s="653"/>
      <c r="P846" s="666"/>
      <c r="Q846" s="654"/>
    </row>
    <row r="847" spans="1:17" ht="14.4" customHeight="1" x14ac:dyDescent="0.3">
      <c r="A847" s="649" t="s">
        <v>7467</v>
      </c>
      <c r="B847" s="650" t="s">
        <v>6437</v>
      </c>
      <c r="C847" s="650" t="s">
        <v>6270</v>
      </c>
      <c r="D847" s="650" t="s">
        <v>6955</v>
      </c>
      <c r="E847" s="650" t="s">
        <v>6956</v>
      </c>
      <c r="F847" s="653"/>
      <c r="G847" s="653"/>
      <c r="H847" s="653"/>
      <c r="I847" s="653"/>
      <c r="J847" s="653">
        <v>2</v>
      </c>
      <c r="K847" s="653">
        <v>2038</v>
      </c>
      <c r="L847" s="653"/>
      <c r="M847" s="653">
        <v>1019</v>
      </c>
      <c r="N847" s="653"/>
      <c r="O847" s="653"/>
      <c r="P847" s="666"/>
      <c r="Q847" s="654"/>
    </row>
    <row r="848" spans="1:17" ht="14.4" customHeight="1" x14ac:dyDescent="0.3">
      <c r="A848" s="649" t="s">
        <v>7467</v>
      </c>
      <c r="B848" s="650" t="s">
        <v>6437</v>
      </c>
      <c r="C848" s="650" t="s">
        <v>6270</v>
      </c>
      <c r="D848" s="650" t="s">
        <v>649</v>
      </c>
      <c r="E848" s="650" t="s">
        <v>6959</v>
      </c>
      <c r="F848" s="653">
        <v>1</v>
      </c>
      <c r="G848" s="653">
        <v>1885</v>
      </c>
      <c r="H848" s="653">
        <v>1</v>
      </c>
      <c r="I848" s="653">
        <v>1885</v>
      </c>
      <c r="J848" s="653"/>
      <c r="K848" s="653"/>
      <c r="L848" s="653"/>
      <c r="M848" s="653"/>
      <c r="N848" s="653"/>
      <c r="O848" s="653"/>
      <c r="P848" s="666"/>
      <c r="Q848" s="654"/>
    </row>
    <row r="849" spans="1:17" ht="14.4" customHeight="1" x14ac:dyDescent="0.3">
      <c r="A849" s="649" t="s">
        <v>7467</v>
      </c>
      <c r="B849" s="650" t="s">
        <v>6437</v>
      </c>
      <c r="C849" s="650" t="s">
        <v>6270</v>
      </c>
      <c r="D849" s="650" t="s">
        <v>7468</v>
      </c>
      <c r="E849" s="650" t="s">
        <v>7469</v>
      </c>
      <c r="F849" s="653"/>
      <c r="G849" s="653"/>
      <c r="H849" s="653"/>
      <c r="I849" s="653"/>
      <c r="J849" s="653">
        <v>2</v>
      </c>
      <c r="K849" s="653">
        <v>2430</v>
      </c>
      <c r="L849" s="653"/>
      <c r="M849" s="653">
        <v>1215</v>
      </c>
      <c r="N849" s="653">
        <v>1</v>
      </c>
      <c r="O849" s="653">
        <v>1229</v>
      </c>
      <c r="P849" s="666"/>
      <c r="Q849" s="654">
        <v>1229</v>
      </c>
    </row>
    <row r="850" spans="1:17" ht="14.4" customHeight="1" x14ac:dyDescent="0.3">
      <c r="A850" s="649" t="s">
        <v>7470</v>
      </c>
      <c r="B850" s="650" t="s">
        <v>6234</v>
      </c>
      <c r="C850" s="650" t="s">
        <v>6270</v>
      </c>
      <c r="D850" s="650" t="s">
        <v>6277</v>
      </c>
      <c r="E850" s="650" t="s">
        <v>6278</v>
      </c>
      <c r="F850" s="653">
        <v>1</v>
      </c>
      <c r="G850" s="653">
        <v>34</v>
      </c>
      <c r="H850" s="653">
        <v>1</v>
      </c>
      <c r="I850" s="653">
        <v>34</v>
      </c>
      <c r="J850" s="653"/>
      <c r="K850" s="653"/>
      <c r="L850" s="653"/>
      <c r="M850" s="653"/>
      <c r="N850" s="653"/>
      <c r="O850" s="653"/>
      <c r="P850" s="666"/>
      <c r="Q850" s="654"/>
    </row>
    <row r="851" spans="1:17" ht="14.4" customHeight="1" x14ac:dyDescent="0.3">
      <c r="A851" s="649" t="s">
        <v>7470</v>
      </c>
      <c r="B851" s="650" t="s">
        <v>6234</v>
      </c>
      <c r="C851" s="650" t="s">
        <v>6270</v>
      </c>
      <c r="D851" s="650" t="s">
        <v>6308</v>
      </c>
      <c r="E851" s="650" t="s">
        <v>6309</v>
      </c>
      <c r="F851" s="653">
        <v>1</v>
      </c>
      <c r="G851" s="653">
        <v>249</v>
      </c>
      <c r="H851" s="653">
        <v>1</v>
      </c>
      <c r="I851" s="653">
        <v>249</v>
      </c>
      <c r="J851" s="653">
        <v>4</v>
      </c>
      <c r="K851" s="653">
        <v>928</v>
      </c>
      <c r="L851" s="653">
        <v>3.7269076305220885</v>
      </c>
      <c r="M851" s="653">
        <v>232</v>
      </c>
      <c r="N851" s="653">
        <v>3</v>
      </c>
      <c r="O851" s="653">
        <v>696</v>
      </c>
      <c r="P851" s="666">
        <v>2.7951807228915664</v>
      </c>
      <c r="Q851" s="654">
        <v>232</v>
      </c>
    </row>
    <row r="852" spans="1:17" ht="14.4" customHeight="1" x14ac:dyDescent="0.3">
      <c r="A852" s="649" t="s">
        <v>7470</v>
      </c>
      <c r="B852" s="650" t="s">
        <v>6234</v>
      </c>
      <c r="C852" s="650" t="s">
        <v>6270</v>
      </c>
      <c r="D852" s="650" t="s">
        <v>6923</v>
      </c>
      <c r="E852" s="650" t="s">
        <v>6924</v>
      </c>
      <c r="F852" s="653"/>
      <c r="G852" s="653"/>
      <c r="H852" s="653"/>
      <c r="I852" s="653"/>
      <c r="J852" s="653"/>
      <c r="K852" s="653"/>
      <c r="L852" s="653"/>
      <c r="M852" s="653"/>
      <c r="N852" s="653">
        <v>1</v>
      </c>
      <c r="O852" s="653">
        <v>56</v>
      </c>
      <c r="P852" s="666"/>
      <c r="Q852" s="654">
        <v>56</v>
      </c>
    </row>
    <row r="853" spans="1:17" ht="14.4" customHeight="1" x14ac:dyDescent="0.3">
      <c r="A853" s="649" t="s">
        <v>7471</v>
      </c>
      <c r="B853" s="650" t="s">
        <v>6234</v>
      </c>
      <c r="C853" s="650" t="s">
        <v>6270</v>
      </c>
      <c r="D853" s="650" t="s">
        <v>6277</v>
      </c>
      <c r="E853" s="650" t="s">
        <v>6278</v>
      </c>
      <c r="F853" s="653">
        <v>1</v>
      </c>
      <c r="G853" s="653">
        <v>34</v>
      </c>
      <c r="H853" s="653">
        <v>1</v>
      </c>
      <c r="I853" s="653">
        <v>34</v>
      </c>
      <c r="J853" s="653">
        <v>3</v>
      </c>
      <c r="K853" s="653">
        <v>102</v>
      </c>
      <c r="L853" s="653">
        <v>3</v>
      </c>
      <c r="M853" s="653">
        <v>34</v>
      </c>
      <c r="N853" s="653">
        <v>1</v>
      </c>
      <c r="O853" s="653">
        <v>34</v>
      </c>
      <c r="P853" s="666">
        <v>1</v>
      </c>
      <c r="Q853" s="654">
        <v>34</v>
      </c>
    </row>
    <row r="854" spans="1:17" ht="14.4" customHeight="1" x14ac:dyDescent="0.3">
      <c r="A854" s="649" t="s">
        <v>7471</v>
      </c>
      <c r="B854" s="650" t="s">
        <v>6234</v>
      </c>
      <c r="C854" s="650" t="s">
        <v>6270</v>
      </c>
      <c r="D854" s="650" t="s">
        <v>6291</v>
      </c>
      <c r="E854" s="650" t="s">
        <v>6292</v>
      </c>
      <c r="F854" s="653">
        <v>1</v>
      </c>
      <c r="G854" s="653">
        <v>385</v>
      </c>
      <c r="H854" s="653">
        <v>1</v>
      </c>
      <c r="I854" s="653">
        <v>385</v>
      </c>
      <c r="J854" s="653"/>
      <c r="K854" s="653"/>
      <c r="L854" s="653"/>
      <c r="M854" s="653"/>
      <c r="N854" s="653"/>
      <c r="O854" s="653"/>
      <c r="P854" s="666"/>
      <c r="Q854" s="654"/>
    </row>
    <row r="855" spans="1:17" ht="14.4" customHeight="1" x14ac:dyDescent="0.3">
      <c r="A855" s="649" t="s">
        <v>7471</v>
      </c>
      <c r="B855" s="650" t="s">
        <v>6234</v>
      </c>
      <c r="C855" s="650" t="s">
        <v>6270</v>
      </c>
      <c r="D855" s="650" t="s">
        <v>6308</v>
      </c>
      <c r="E855" s="650" t="s">
        <v>6309</v>
      </c>
      <c r="F855" s="653">
        <v>6</v>
      </c>
      <c r="G855" s="653">
        <v>1494</v>
      </c>
      <c r="H855" s="653">
        <v>1</v>
      </c>
      <c r="I855" s="653">
        <v>249</v>
      </c>
      <c r="J855" s="653">
        <v>8</v>
      </c>
      <c r="K855" s="653">
        <v>1856</v>
      </c>
      <c r="L855" s="653">
        <v>1.2423025435073627</v>
      </c>
      <c r="M855" s="653">
        <v>232</v>
      </c>
      <c r="N855" s="653">
        <v>17</v>
      </c>
      <c r="O855" s="653">
        <v>3968</v>
      </c>
      <c r="P855" s="666">
        <v>2.6559571619812585</v>
      </c>
      <c r="Q855" s="654">
        <v>233.41176470588235</v>
      </c>
    </row>
    <row r="856" spans="1:17" ht="14.4" customHeight="1" x14ac:dyDescent="0.3">
      <c r="A856" s="649" t="s">
        <v>7471</v>
      </c>
      <c r="B856" s="650" t="s">
        <v>6234</v>
      </c>
      <c r="C856" s="650" t="s">
        <v>6270</v>
      </c>
      <c r="D856" s="650" t="s">
        <v>6310</v>
      </c>
      <c r="E856" s="650" t="s">
        <v>6311</v>
      </c>
      <c r="F856" s="653">
        <v>1</v>
      </c>
      <c r="G856" s="653">
        <v>125</v>
      </c>
      <c r="H856" s="653">
        <v>1</v>
      </c>
      <c r="I856" s="653">
        <v>125</v>
      </c>
      <c r="J856" s="653">
        <v>2</v>
      </c>
      <c r="K856" s="653">
        <v>232</v>
      </c>
      <c r="L856" s="653">
        <v>1.8560000000000001</v>
      </c>
      <c r="M856" s="653">
        <v>116</v>
      </c>
      <c r="N856" s="653">
        <v>3</v>
      </c>
      <c r="O856" s="653">
        <v>348</v>
      </c>
      <c r="P856" s="666">
        <v>2.7839999999999998</v>
      </c>
      <c r="Q856" s="654">
        <v>116</v>
      </c>
    </row>
    <row r="857" spans="1:17" ht="14.4" customHeight="1" x14ac:dyDescent="0.3">
      <c r="A857" s="649" t="s">
        <v>7471</v>
      </c>
      <c r="B857" s="650" t="s">
        <v>6234</v>
      </c>
      <c r="C857" s="650" t="s">
        <v>6270</v>
      </c>
      <c r="D857" s="650" t="s">
        <v>6334</v>
      </c>
      <c r="E857" s="650" t="s">
        <v>6335</v>
      </c>
      <c r="F857" s="653"/>
      <c r="G857" s="653"/>
      <c r="H857" s="653"/>
      <c r="I857" s="653"/>
      <c r="J857" s="653">
        <v>1</v>
      </c>
      <c r="K857" s="653">
        <v>0</v>
      </c>
      <c r="L857" s="653"/>
      <c r="M857" s="653">
        <v>0</v>
      </c>
      <c r="N857" s="653"/>
      <c r="O857" s="653"/>
      <c r="P857" s="666"/>
      <c r="Q857" s="654"/>
    </row>
    <row r="858" spans="1:17" ht="14.4" customHeight="1" x14ac:dyDescent="0.3">
      <c r="A858" s="649" t="s">
        <v>7471</v>
      </c>
      <c r="B858" s="650" t="s">
        <v>6234</v>
      </c>
      <c r="C858" s="650" t="s">
        <v>6270</v>
      </c>
      <c r="D858" s="650" t="s">
        <v>6336</v>
      </c>
      <c r="E858" s="650" t="s">
        <v>6337</v>
      </c>
      <c r="F858" s="653">
        <v>1</v>
      </c>
      <c r="G858" s="653">
        <v>943</v>
      </c>
      <c r="H858" s="653">
        <v>1</v>
      </c>
      <c r="I858" s="653">
        <v>943</v>
      </c>
      <c r="J858" s="653"/>
      <c r="K858" s="653"/>
      <c r="L858" s="653"/>
      <c r="M858" s="653"/>
      <c r="N858" s="653"/>
      <c r="O858" s="653"/>
      <c r="P858" s="666"/>
      <c r="Q858" s="654"/>
    </row>
    <row r="859" spans="1:17" ht="14.4" customHeight="1" x14ac:dyDescent="0.3">
      <c r="A859" s="649" t="s">
        <v>7471</v>
      </c>
      <c r="B859" s="650" t="s">
        <v>6234</v>
      </c>
      <c r="C859" s="650" t="s">
        <v>6270</v>
      </c>
      <c r="D859" s="650" t="s">
        <v>6338</v>
      </c>
      <c r="E859" s="650" t="s">
        <v>6339</v>
      </c>
      <c r="F859" s="653">
        <v>1</v>
      </c>
      <c r="G859" s="653">
        <v>164</v>
      </c>
      <c r="H859" s="653">
        <v>1</v>
      </c>
      <c r="I859" s="653">
        <v>164</v>
      </c>
      <c r="J859" s="653"/>
      <c r="K859" s="653"/>
      <c r="L859" s="653"/>
      <c r="M859" s="653"/>
      <c r="N859" s="653">
        <v>1</v>
      </c>
      <c r="O859" s="653">
        <v>165</v>
      </c>
      <c r="P859" s="666">
        <v>1.0060975609756098</v>
      </c>
      <c r="Q859" s="654">
        <v>165</v>
      </c>
    </row>
    <row r="860" spans="1:17" ht="14.4" customHeight="1" x14ac:dyDescent="0.3">
      <c r="A860" s="649" t="s">
        <v>7471</v>
      </c>
      <c r="B860" s="650" t="s">
        <v>6234</v>
      </c>
      <c r="C860" s="650" t="s">
        <v>6270</v>
      </c>
      <c r="D860" s="650" t="s">
        <v>6362</v>
      </c>
      <c r="E860" s="650" t="s">
        <v>6363</v>
      </c>
      <c r="F860" s="653">
        <v>1</v>
      </c>
      <c r="G860" s="653">
        <v>333</v>
      </c>
      <c r="H860" s="653">
        <v>1</v>
      </c>
      <c r="I860" s="653">
        <v>333</v>
      </c>
      <c r="J860" s="653"/>
      <c r="K860" s="653"/>
      <c r="L860" s="653"/>
      <c r="M860" s="653"/>
      <c r="N860" s="653"/>
      <c r="O860" s="653"/>
      <c r="P860" s="666"/>
      <c r="Q860" s="654"/>
    </row>
    <row r="861" spans="1:17" ht="14.4" customHeight="1" x14ac:dyDescent="0.3">
      <c r="A861" s="649" t="s">
        <v>7472</v>
      </c>
      <c r="B861" s="650" t="s">
        <v>6234</v>
      </c>
      <c r="C861" s="650" t="s">
        <v>6257</v>
      </c>
      <c r="D861" s="650" t="s">
        <v>6264</v>
      </c>
      <c r="E861" s="650" t="s">
        <v>6265</v>
      </c>
      <c r="F861" s="653">
        <v>1</v>
      </c>
      <c r="G861" s="653">
        <v>162.80000000000001</v>
      </c>
      <c r="H861" s="653">
        <v>1</v>
      </c>
      <c r="I861" s="653">
        <v>162.80000000000001</v>
      </c>
      <c r="J861" s="653"/>
      <c r="K861" s="653"/>
      <c r="L861" s="653"/>
      <c r="M861" s="653"/>
      <c r="N861" s="653"/>
      <c r="O861" s="653"/>
      <c r="P861" s="666"/>
      <c r="Q861" s="654"/>
    </row>
    <row r="862" spans="1:17" ht="14.4" customHeight="1" x14ac:dyDescent="0.3">
      <c r="A862" s="649" t="s">
        <v>7472</v>
      </c>
      <c r="B862" s="650" t="s">
        <v>6234</v>
      </c>
      <c r="C862" s="650" t="s">
        <v>6270</v>
      </c>
      <c r="D862" s="650" t="s">
        <v>6277</v>
      </c>
      <c r="E862" s="650" t="s">
        <v>6278</v>
      </c>
      <c r="F862" s="653"/>
      <c r="G862" s="653"/>
      <c r="H862" s="653"/>
      <c r="I862" s="653"/>
      <c r="J862" s="653"/>
      <c r="K862" s="653"/>
      <c r="L862" s="653"/>
      <c r="M862" s="653"/>
      <c r="N862" s="653">
        <v>2</v>
      </c>
      <c r="O862" s="653">
        <v>68</v>
      </c>
      <c r="P862" s="666"/>
      <c r="Q862" s="654">
        <v>34</v>
      </c>
    </row>
    <row r="863" spans="1:17" ht="14.4" customHeight="1" x14ac:dyDescent="0.3">
      <c r="A863" s="649" t="s">
        <v>7472</v>
      </c>
      <c r="B863" s="650" t="s">
        <v>6234</v>
      </c>
      <c r="C863" s="650" t="s">
        <v>6270</v>
      </c>
      <c r="D863" s="650" t="s">
        <v>6308</v>
      </c>
      <c r="E863" s="650" t="s">
        <v>6309</v>
      </c>
      <c r="F863" s="653">
        <v>5</v>
      </c>
      <c r="G863" s="653">
        <v>1245</v>
      </c>
      <c r="H863" s="653">
        <v>1</v>
      </c>
      <c r="I863" s="653">
        <v>249</v>
      </c>
      <c r="J863" s="653">
        <v>1</v>
      </c>
      <c r="K863" s="653">
        <v>232</v>
      </c>
      <c r="L863" s="653">
        <v>0.18634538152610441</v>
      </c>
      <c r="M863" s="653">
        <v>232</v>
      </c>
      <c r="N863" s="653"/>
      <c r="O863" s="653"/>
      <c r="P863" s="666"/>
      <c r="Q863" s="654"/>
    </row>
    <row r="864" spans="1:17" ht="14.4" customHeight="1" x14ac:dyDescent="0.3">
      <c r="A864" s="649" t="s">
        <v>7472</v>
      </c>
      <c r="B864" s="650" t="s">
        <v>6234</v>
      </c>
      <c r="C864" s="650" t="s">
        <v>6270</v>
      </c>
      <c r="D864" s="650" t="s">
        <v>6310</v>
      </c>
      <c r="E864" s="650" t="s">
        <v>6311</v>
      </c>
      <c r="F864" s="653">
        <v>10</v>
      </c>
      <c r="G864" s="653">
        <v>1250</v>
      </c>
      <c r="H864" s="653">
        <v>1</v>
      </c>
      <c r="I864" s="653">
        <v>125</v>
      </c>
      <c r="J864" s="653"/>
      <c r="K864" s="653"/>
      <c r="L864" s="653"/>
      <c r="M864" s="653"/>
      <c r="N864" s="653">
        <v>1</v>
      </c>
      <c r="O864" s="653">
        <v>116</v>
      </c>
      <c r="P864" s="666">
        <v>9.2799999999999994E-2</v>
      </c>
      <c r="Q864" s="654">
        <v>116</v>
      </c>
    </row>
    <row r="865" spans="1:17" ht="14.4" customHeight="1" x14ac:dyDescent="0.3">
      <c r="A865" s="649" t="s">
        <v>7472</v>
      </c>
      <c r="B865" s="650" t="s">
        <v>6234</v>
      </c>
      <c r="C865" s="650" t="s">
        <v>6270</v>
      </c>
      <c r="D865" s="650" t="s">
        <v>6342</v>
      </c>
      <c r="E865" s="650" t="s">
        <v>6343</v>
      </c>
      <c r="F865" s="653">
        <v>1</v>
      </c>
      <c r="G865" s="653">
        <v>75</v>
      </c>
      <c r="H865" s="653">
        <v>1</v>
      </c>
      <c r="I865" s="653">
        <v>75</v>
      </c>
      <c r="J865" s="653"/>
      <c r="K865" s="653"/>
      <c r="L865" s="653"/>
      <c r="M865" s="653"/>
      <c r="N865" s="653"/>
      <c r="O865" s="653"/>
      <c r="P865" s="666"/>
      <c r="Q865" s="654"/>
    </row>
    <row r="866" spans="1:17" ht="14.4" customHeight="1" x14ac:dyDescent="0.3">
      <c r="A866" s="649" t="s">
        <v>7472</v>
      </c>
      <c r="B866" s="650" t="s">
        <v>6234</v>
      </c>
      <c r="C866" s="650" t="s">
        <v>6270</v>
      </c>
      <c r="D866" s="650" t="s">
        <v>6360</v>
      </c>
      <c r="E866" s="650" t="s">
        <v>6361</v>
      </c>
      <c r="F866" s="653">
        <v>1</v>
      </c>
      <c r="G866" s="653">
        <v>429</v>
      </c>
      <c r="H866" s="653">
        <v>1</v>
      </c>
      <c r="I866" s="653">
        <v>429</v>
      </c>
      <c r="J866" s="653"/>
      <c r="K866" s="653"/>
      <c r="L866" s="653"/>
      <c r="M866" s="653"/>
      <c r="N866" s="653"/>
      <c r="O866" s="653"/>
      <c r="P866" s="666"/>
      <c r="Q866" s="654"/>
    </row>
    <row r="867" spans="1:17" ht="14.4" customHeight="1" x14ac:dyDescent="0.3">
      <c r="A867" s="649" t="s">
        <v>7472</v>
      </c>
      <c r="B867" s="650" t="s">
        <v>6234</v>
      </c>
      <c r="C867" s="650" t="s">
        <v>6270</v>
      </c>
      <c r="D867" s="650" t="s">
        <v>6394</v>
      </c>
      <c r="E867" s="650" t="s">
        <v>6395</v>
      </c>
      <c r="F867" s="653">
        <v>1</v>
      </c>
      <c r="G867" s="653">
        <v>183</v>
      </c>
      <c r="H867" s="653">
        <v>1</v>
      </c>
      <c r="I867" s="653">
        <v>183</v>
      </c>
      <c r="J867" s="653"/>
      <c r="K867" s="653"/>
      <c r="L867" s="653"/>
      <c r="M867" s="653"/>
      <c r="N867" s="653"/>
      <c r="O867" s="653"/>
      <c r="P867" s="666"/>
      <c r="Q867" s="654"/>
    </row>
    <row r="868" spans="1:17" ht="14.4" customHeight="1" x14ac:dyDescent="0.3">
      <c r="A868" s="649" t="s">
        <v>7473</v>
      </c>
      <c r="B868" s="650" t="s">
        <v>6234</v>
      </c>
      <c r="C868" s="650" t="s">
        <v>6270</v>
      </c>
      <c r="D868" s="650" t="s">
        <v>6277</v>
      </c>
      <c r="E868" s="650" t="s">
        <v>6278</v>
      </c>
      <c r="F868" s="653"/>
      <c r="G868" s="653"/>
      <c r="H868" s="653"/>
      <c r="I868" s="653"/>
      <c r="J868" s="653">
        <v>1</v>
      </c>
      <c r="K868" s="653">
        <v>34</v>
      </c>
      <c r="L868" s="653"/>
      <c r="M868" s="653">
        <v>34</v>
      </c>
      <c r="N868" s="653"/>
      <c r="O868" s="653"/>
      <c r="P868" s="666"/>
      <c r="Q868" s="654"/>
    </row>
    <row r="869" spans="1:17" ht="14.4" customHeight="1" x14ac:dyDescent="0.3">
      <c r="A869" s="649" t="s">
        <v>7473</v>
      </c>
      <c r="B869" s="650" t="s">
        <v>6234</v>
      </c>
      <c r="C869" s="650" t="s">
        <v>6270</v>
      </c>
      <c r="D869" s="650" t="s">
        <v>6308</v>
      </c>
      <c r="E869" s="650" t="s">
        <v>6309</v>
      </c>
      <c r="F869" s="653">
        <v>1</v>
      </c>
      <c r="G869" s="653">
        <v>249</v>
      </c>
      <c r="H869" s="653">
        <v>1</v>
      </c>
      <c r="I869" s="653">
        <v>249</v>
      </c>
      <c r="J869" s="653"/>
      <c r="K869" s="653"/>
      <c r="L869" s="653"/>
      <c r="M869" s="653"/>
      <c r="N869" s="653"/>
      <c r="O869" s="653"/>
      <c r="P869" s="666"/>
      <c r="Q869" s="654"/>
    </row>
    <row r="870" spans="1:17" ht="14.4" customHeight="1" x14ac:dyDescent="0.3">
      <c r="A870" s="649" t="s">
        <v>7473</v>
      </c>
      <c r="B870" s="650" t="s">
        <v>6234</v>
      </c>
      <c r="C870" s="650" t="s">
        <v>6270</v>
      </c>
      <c r="D870" s="650" t="s">
        <v>6368</v>
      </c>
      <c r="E870" s="650" t="s">
        <v>6369</v>
      </c>
      <c r="F870" s="653">
        <v>1</v>
      </c>
      <c r="G870" s="653">
        <v>360</v>
      </c>
      <c r="H870" s="653">
        <v>1</v>
      </c>
      <c r="I870" s="653">
        <v>360</v>
      </c>
      <c r="J870" s="653"/>
      <c r="K870" s="653"/>
      <c r="L870" s="653"/>
      <c r="M870" s="653"/>
      <c r="N870" s="653"/>
      <c r="O870" s="653"/>
      <c r="P870" s="666"/>
      <c r="Q870" s="654"/>
    </row>
    <row r="871" spans="1:17" ht="14.4" customHeight="1" x14ac:dyDescent="0.3">
      <c r="A871" s="649" t="s">
        <v>7474</v>
      </c>
      <c r="B871" s="650" t="s">
        <v>6234</v>
      </c>
      <c r="C871" s="650" t="s">
        <v>6270</v>
      </c>
      <c r="D871" s="650" t="s">
        <v>6277</v>
      </c>
      <c r="E871" s="650" t="s">
        <v>6278</v>
      </c>
      <c r="F871" s="653">
        <v>6</v>
      </c>
      <c r="G871" s="653">
        <v>204</v>
      </c>
      <c r="H871" s="653">
        <v>1</v>
      </c>
      <c r="I871" s="653">
        <v>34</v>
      </c>
      <c r="J871" s="653">
        <v>11</v>
      </c>
      <c r="K871" s="653">
        <v>374</v>
      </c>
      <c r="L871" s="653">
        <v>1.8333333333333333</v>
      </c>
      <c r="M871" s="653">
        <v>34</v>
      </c>
      <c r="N871" s="653">
        <v>12</v>
      </c>
      <c r="O871" s="653">
        <v>417</v>
      </c>
      <c r="P871" s="666">
        <v>2.0441176470588234</v>
      </c>
      <c r="Q871" s="654">
        <v>34.75</v>
      </c>
    </row>
    <row r="872" spans="1:17" ht="14.4" customHeight="1" x14ac:dyDescent="0.3">
      <c r="A872" s="649" t="s">
        <v>7474</v>
      </c>
      <c r="B872" s="650" t="s">
        <v>6234</v>
      </c>
      <c r="C872" s="650" t="s">
        <v>6270</v>
      </c>
      <c r="D872" s="650" t="s">
        <v>6308</v>
      </c>
      <c r="E872" s="650" t="s">
        <v>6309</v>
      </c>
      <c r="F872" s="653">
        <v>51</v>
      </c>
      <c r="G872" s="653">
        <v>12699</v>
      </c>
      <c r="H872" s="653">
        <v>1</v>
      </c>
      <c r="I872" s="653">
        <v>249</v>
      </c>
      <c r="J872" s="653">
        <v>47</v>
      </c>
      <c r="K872" s="653">
        <v>10904</v>
      </c>
      <c r="L872" s="653">
        <v>0.85865028742420668</v>
      </c>
      <c r="M872" s="653">
        <v>232</v>
      </c>
      <c r="N872" s="653">
        <v>28</v>
      </c>
      <c r="O872" s="653">
        <v>6528</v>
      </c>
      <c r="P872" s="666">
        <v>0.51405622489959835</v>
      </c>
      <c r="Q872" s="654">
        <v>233.14285714285714</v>
      </c>
    </row>
    <row r="873" spans="1:17" ht="14.4" customHeight="1" x14ac:dyDescent="0.3">
      <c r="A873" s="649" t="s">
        <v>7474</v>
      </c>
      <c r="B873" s="650" t="s">
        <v>6234</v>
      </c>
      <c r="C873" s="650" t="s">
        <v>6270</v>
      </c>
      <c r="D873" s="650" t="s">
        <v>6310</v>
      </c>
      <c r="E873" s="650" t="s">
        <v>6311</v>
      </c>
      <c r="F873" s="653">
        <v>19</v>
      </c>
      <c r="G873" s="653">
        <v>2375</v>
      </c>
      <c r="H873" s="653">
        <v>1</v>
      </c>
      <c r="I873" s="653">
        <v>125</v>
      </c>
      <c r="J873" s="653">
        <v>25</v>
      </c>
      <c r="K873" s="653">
        <v>2900</v>
      </c>
      <c r="L873" s="653">
        <v>1.2210526315789474</v>
      </c>
      <c r="M873" s="653">
        <v>116</v>
      </c>
      <c r="N873" s="653">
        <v>4</v>
      </c>
      <c r="O873" s="653">
        <v>468</v>
      </c>
      <c r="P873" s="666">
        <v>0.19705263157894737</v>
      </c>
      <c r="Q873" s="654">
        <v>117</v>
      </c>
    </row>
    <row r="874" spans="1:17" ht="14.4" customHeight="1" x14ac:dyDescent="0.3">
      <c r="A874" s="649" t="s">
        <v>7474</v>
      </c>
      <c r="B874" s="650" t="s">
        <v>6234</v>
      </c>
      <c r="C874" s="650" t="s">
        <v>6270</v>
      </c>
      <c r="D874" s="650" t="s">
        <v>6334</v>
      </c>
      <c r="E874" s="650" t="s">
        <v>6335</v>
      </c>
      <c r="F874" s="653"/>
      <c r="G874" s="653"/>
      <c r="H874" s="653"/>
      <c r="I874" s="653"/>
      <c r="J874" s="653">
        <v>0</v>
      </c>
      <c r="K874" s="653">
        <v>0</v>
      </c>
      <c r="L874" s="653"/>
      <c r="M874" s="653"/>
      <c r="N874" s="653">
        <v>3</v>
      </c>
      <c r="O874" s="653">
        <v>0</v>
      </c>
      <c r="P874" s="666"/>
      <c r="Q874" s="654">
        <v>0</v>
      </c>
    </row>
    <row r="875" spans="1:17" ht="14.4" customHeight="1" x14ac:dyDescent="0.3">
      <c r="A875" s="649" t="s">
        <v>7474</v>
      </c>
      <c r="B875" s="650" t="s">
        <v>6234</v>
      </c>
      <c r="C875" s="650" t="s">
        <v>6270</v>
      </c>
      <c r="D875" s="650" t="s">
        <v>6342</v>
      </c>
      <c r="E875" s="650" t="s">
        <v>6343</v>
      </c>
      <c r="F875" s="653">
        <v>3</v>
      </c>
      <c r="G875" s="653">
        <v>225</v>
      </c>
      <c r="H875" s="653">
        <v>1</v>
      </c>
      <c r="I875" s="653">
        <v>75</v>
      </c>
      <c r="J875" s="653">
        <v>1</v>
      </c>
      <c r="K875" s="653">
        <v>81</v>
      </c>
      <c r="L875" s="653">
        <v>0.36</v>
      </c>
      <c r="M875" s="653">
        <v>81</v>
      </c>
      <c r="N875" s="653">
        <v>6</v>
      </c>
      <c r="O875" s="653">
        <v>490</v>
      </c>
      <c r="P875" s="666">
        <v>2.1777777777777776</v>
      </c>
      <c r="Q875" s="654">
        <v>81.666666666666671</v>
      </c>
    </row>
    <row r="876" spans="1:17" ht="14.4" customHeight="1" x14ac:dyDescent="0.3">
      <c r="A876" s="649" t="s">
        <v>7474</v>
      </c>
      <c r="B876" s="650" t="s">
        <v>6234</v>
      </c>
      <c r="C876" s="650" t="s">
        <v>6270</v>
      </c>
      <c r="D876" s="650" t="s">
        <v>6360</v>
      </c>
      <c r="E876" s="650" t="s">
        <v>6361</v>
      </c>
      <c r="F876" s="653">
        <v>1</v>
      </c>
      <c r="G876" s="653">
        <v>429</v>
      </c>
      <c r="H876" s="653">
        <v>1</v>
      </c>
      <c r="I876" s="653">
        <v>429</v>
      </c>
      <c r="J876" s="653"/>
      <c r="K876" s="653"/>
      <c r="L876" s="653"/>
      <c r="M876" s="653"/>
      <c r="N876" s="653"/>
      <c r="O876" s="653"/>
      <c r="P876" s="666"/>
      <c r="Q876" s="654"/>
    </row>
    <row r="877" spans="1:17" ht="14.4" customHeight="1" x14ac:dyDescent="0.3">
      <c r="A877" s="649" t="s">
        <v>7474</v>
      </c>
      <c r="B877" s="650" t="s">
        <v>6234</v>
      </c>
      <c r="C877" s="650" t="s">
        <v>6270</v>
      </c>
      <c r="D877" s="650" t="s">
        <v>6364</v>
      </c>
      <c r="E877" s="650" t="s">
        <v>6365</v>
      </c>
      <c r="F877" s="653">
        <v>1</v>
      </c>
      <c r="G877" s="653">
        <v>1040</v>
      </c>
      <c r="H877" s="653">
        <v>1</v>
      </c>
      <c r="I877" s="653">
        <v>1040</v>
      </c>
      <c r="J877" s="653"/>
      <c r="K877" s="653"/>
      <c r="L877" s="653"/>
      <c r="M877" s="653"/>
      <c r="N877" s="653">
        <v>6</v>
      </c>
      <c r="O877" s="653">
        <v>6278</v>
      </c>
      <c r="P877" s="666">
        <v>6.0365384615384619</v>
      </c>
      <c r="Q877" s="654">
        <v>1046.3333333333333</v>
      </c>
    </row>
    <row r="878" spans="1:17" ht="14.4" customHeight="1" x14ac:dyDescent="0.3">
      <c r="A878" s="649" t="s">
        <v>7474</v>
      </c>
      <c r="B878" s="650" t="s">
        <v>6234</v>
      </c>
      <c r="C878" s="650" t="s">
        <v>6270</v>
      </c>
      <c r="D878" s="650" t="s">
        <v>6368</v>
      </c>
      <c r="E878" s="650" t="s">
        <v>6369</v>
      </c>
      <c r="F878" s="653"/>
      <c r="G878" s="653"/>
      <c r="H878" s="653"/>
      <c r="I878" s="653"/>
      <c r="J878" s="653">
        <v>1</v>
      </c>
      <c r="K878" s="653">
        <v>344</v>
      </c>
      <c r="L878" s="653"/>
      <c r="M878" s="653">
        <v>344</v>
      </c>
      <c r="N878" s="653"/>
      <c r="O878" s="653"/>
      <c r="P878" s="666"/>
      <c r="Q878" s="654"/>
    </row>
    <row r="879" spans="1:17" ht="14.4" customHeight="1" x14ac:dyDescent="0.3">
      <c r="A879" s="649" t="s">
        <v>7474</v>
      </c>
      <c r="B879" s="650" t="s">
        <v>6234</v>
      </c>
      <c r="C879" s="650" t="s">
        <v>6270</v>
      </c>
      <c r="D879" s="650" t="s">
        <v>6376</v>
      </c>
      <c r="E879" s="650" t="s">
        <v>6377</v>
      </c>
      <c r="F879" s="653"/>
      <c r="G879" s="653"/>
      <c r="H879" s="653"/>
      <c r="I879" s="653"/>
      <c r="J879" s="653">
        <v>1</v>
      </c>
      <c r="K879" s="653">
        <v>177</v>
      </c>
      <c r="L879" s="653"/>
      <c r="M879" s="653">
        <v>177</v>
      </c>
      <c r="N879" s="653"/>
      <c r="O879" s="653"/>
      <c r="P879" s="666"/>
      <c r="Q879" s="654"/>
    </row>
    <row r="880" spans="1:17" ht="14.4" customHeight="1" x14ac:dyDescent="0.3">
      <c r="A880" s="649" t="s">
        <v>7474</v>
      </c>
      <c r="B880" s="650" t="s">
        <v>6234</v>
      </c>
      <c r="C880" s="650" t="s">
        <v>6270</v>
      </c>
      <c r="D880" s="650" t="s">
        <v>6382</v>
      </c>
      <c r="E880" s="650" t="s">
        <v>6383</v>
      </c>
      <c r="F880" s="653"/>
      <c r="G880" s="653"/>
      <c r="H880" s="653"/>
      <c r="I880" s="653"/>
      <c r="J880" s="653">
        <v>1</v>
      </c>
      <c r="K880" s="653">
        <v>351</v>
      </c>
      <c r="L880" s="653"/>
      <c r="M880" s="653">
        <v>351</v>
      </c>
      <c r="N880" s="653"/>
      <c r="O880" s="653"/>
      <c r="P880" s="666"/>
      <c r="Q880" s="654"/>
    </row>
    <row r="881" spans="1:17" ht="14.4" customHeight="1" x14ac:dyDescent="0.3">
      <c r="A881" s="649" t="s">
        <v>7474</v>
      </c>
      <c r="B881" s="650" t="s">
        <v>6234</v>
      </c>
      <c r="C881" s="650" t="s">
        <v>6270</v>
      </c>
      <c r="D881" s="650" t="s">
        <v>6388</v>
      </c>
      <c r="E881" s="650" t="s">
        <v>6389</v>
      </c>
      <c r="F881" s="653">
        <v>1</v>
      </c>
      <c r="G881" s="653">
        <v>114</v>
      </c>
      <c r="H881" s="653">
        <v>1</v>
      </c>
      <c r="I881" s="653">
        <v>114</v>
      </c>
      <c r="J881" s="653"/>
      <c r="K881" s="653"/>
      <c r="L881" s="653"/>
      <c r="M881" s="653"/>
      <c r="N881" s="653"/>
      <c r="O881" s="653"/>
      <c r="P881" s="666"/>
      <c r="Q881" s="654"/>
    </row>
    <row r="882" spans="1:17" ht="14.4" customHeight="1" x14ac:dyDescent="0.3">
      <c r="A882" s="649" t="s">
        <v>7474</v>
      </c>
      <c r="B882" s="650" t="s">
        <v>6234</v>
      </c>
      <c r="C882" s="650" t="s">
        <v>6270</v>
      </c>
      <c r="D882" s="650" t="s">
        <v>7325</v>
      </c>
      <c r="E882" s="650" t="s">
        <v>7326</v>
      </c>
      <c r="F882" s="653"/>
      <c r="G882" s="653"/>
      <c r="H882" s="653"/>
      <c r="I882" s="653"/>
      <c r="J882" s="653">
        <v>1</v>
      </c>
      <c r="K882" s="653">
        <v>1154</v>
      </c>
      <c r="L882" s="653"/>
      <c r="M882" s="653">
        <v>1154</v>
      </c>
      <c r="N882" s="653"/>
      <c r="O882" s="653"/>
      <c r="P882" s="666"/>
      <c r="Q882" s="654"/>
    </row>
    <row r="883" spans="1:17" ht="14.4" customHeight="1" x14ac:dyDescent="0.3">
      <c r="A883" s="649" t="s">
        <v>7475</v>
      </c>
      <c r="B883" s="650" t="s">
        <v>6234</v>
      </c>
      <c r="C883" s="650" t="s">
        <v>6257</v>
      </c>
      <c r="D883" s="650" t="s">
        <v>7476</v>
      </c>
      <c r="E883" s="650" t="s">
        <v>7477</v>
      </c>
      <c r="F883" s="653">
        <v>3</v>
      </c>
      <c r="G883" s="653">
        <v>11012.34</v>
      </c>
      <c r="H883" s="653">
        <v>1</v>
      </c>
      <c r="I883" s="653">
        <v>3670.78</v>
      </c>
      <c r="J883" s="653"/>
      <c r="K883" s="653"/>
      <c r="L883" s="653"/>
      <c r="M883" s="653"/>
      <c r="N883" s="653">
        <v>1</v>
      </c>
      <c r="O883" s="653">
        <v>3714.22</v>
      </c>
      <c r="P883" s="666">
        <v>0.33727799904470801</v>
      </c>
      <c r="Q883" s="654">
        <v>3714.22</v>
      </c>
    </row>
    <row r="884" spans="1:17" ht="14.4" customHeight="1" x14ac:dyDescent="0.3">
      <c r="A884" s="649" t="s">
        <v>7475</v>
      </c>
      <c r="B884" s="650" t="s">
        <v>6234</v>
      </c>
      <c r="C884" s="650" t="s">
        <v>6270</v>
      </c>
      <c r="D884" s="650" t="s">
        <v>6277</v>
      </c>
      <c r="E884" s="650" t="s">
        <v>6278</v>
      </c>
      <c r="F884" s="653">
        <v>3</v>
      </c>
      <c r="G884" s="653">
        <v>102</v>
      </c>
      <c r="H884" s="653">
        <v>1</v>
      </c>
      <c r="I884" s="653">
        <v>34</v>
      </c>
      <c r="J884" s="653"/>
      <c r="K884" s="653"/>
      <c r="L884" s="653"/>
      <c r="M884" s="653"/>
      <c r="N884" s="653">
        <v>3</v>
      </c>
      <c r="O884" s="653">
        <v>103</v>
      </c>
      <c r="P884" s="666">
        <v>1.0098039215686274</v>
      </c>
      <c r="Q884" s="654">
        <v>34.333333333333336</v>
      </c>
    </row>
    <row r="885" spans="1:17" ht="14.4" customHeight="1" x14ac:dyDescent="0.3">
      <c r="A885" s="649" t="s">
        <v>7475</v>
      </c>
      <c r="B885" s="650" t="s">
        <v>6234</v>
      </c>
      <c r="C885" s="650" t="s">
        <v>6270</v>
      </c>
      <c r="D885" s="650" t="s">
        <v>6285</v>
      </c>
      <c r="E885" s="650" t="s">
        <v>6286</v>
      </c>
      <c r="F885" s="653">
        <v>2</v>
      </c>
      <c r="G885" s="653">
        <v>228</v>
      </c>
      <c r="H885" s="653">
        <v>1</v>
      </c>
      <c r="I885" s="653">
        <v>114</v>
      </c>
      <c r="J885" s="653">
        <v>1</v>
      </c>
      <c r="K885" s="653">
        <v>115</v>
      </c>
      <c r="L885" s="653">
        <v>0.50438596491228072</v>
      </c>
      <c r="M885" s="653">
        <v>115</v>
      </c>
      <c r="N885" s="653"/>
      <c r="O885" s="653"/>
      <c r="P885" s="666"/>
      <c r="Q885" s="654"/>
    </row>
    <row r="886" spans="1:17" ht="14.4" customHeight="1" x14ac:dyDescent="0.3">
      <c r="A886" s="649" t="s">
        <v>7475</v>
      </c>
      <c r="B886" s="650" t="s">
        <v>6234</v>
      </c>
      <c r="C886" s="650" t="s">
        <v>6270</v>
      </c>
      <c r="D886" s="650" t="s">
        <v>6287</v>
      </c>
      <c r="E886" s="650" t="s">
        <v>6288</v>
      </c>
      <c r="F886" s="653">
        <v>3</v>
      </c>
      <c r="G886" s="653">
        <v>249</v>
      </c>
      <c r="H886" s="653">
        <v>1</v>
      </c>
      <c r="I886" s="653">
        <v>83</v>
      </c>
      <c r="J886" s="653">
        <v>2</v>
      </c>
      <c r="K886" s="653">
        <v>166</v>
      </c>
      <c r="L886" s="653">
        <v>0.66666666666666663</v>
      </c>
      <c r="M886" s="653">
        <v>83</v>
      </c>
      <c r="N886" s="653">
        <v>3</v>
      </c>
      <c r="O886" s="653">
        <v>251</v>
      </c>
      <c r="P886" s="666">
        <v>1.0080321285140563</v>
      </c>
      <c r="Q886" s="654">
        <v>83.666666666666671</v>
      </c>
    </row>
    <row r="887" spans="1:17" ht="14.4" customHeight="1" x14ac:dyDescent="0.3">
      <c r="A887" s="649" t="s">
        <v>7475</v>
      </c>
      <c r="B887" s="650" t="s">
        <v>6234</v>
      </c>
      <c r="C887" s="650" t="s">
        <v>6270</v>
      </c>
      <c r="D887" s="650" t="s">
        <v>6289</v>
      </c>
      <c r="E887" s="650" t="s">
        <v>6290</v>
      </c>
      <c r="F887" s="653">
        <v>7</v>
      </c>
      <c r="G887" s="653">
        <v>4263</v>
      </c>
      <c r="H887" s="653">
        <v>1</v>
      </c>
      <c r="I887" s="653">
        <v>609</v>
      </c>
      <c r="J887" s="653">
        <v>2</v>
      </c>
      <c r="K887" s="653">
        <v>1222</v>
      </c>
      <c r="L887" s="653">
        <v>0.28665259207131127</v>
      </c>
      <c r="M887" s="653">
        <v>611</v>
      </c>
      <c r="N887" s="653">
        <v>5</v>
      </c>
      <c r="O887" s="653">
        <v>3065</v>
      </c>
      <c r="P887" s="666">
        <v>0.71897724607084212</v>
      </c>
      <c r="Q887" s="654">
        <v>613</v>
      </c>
    </row>
    <row r="888" spans="1:17" ht="14.4" customHeight="1" x14ac:dyDescent="0.3">
      <c r="A888" s="649" t="s">
        <v>7475</v>
      </c>
      <c r="B888" s="650" t="s">
        <v>6234</v>
      </c>
      <c r="C888" s="650" t="s">
        <v>6270</v>
      </c>
      <c r="D888" s="650" t="s">
        <v>6291</v>
      </c>
      <c r="E888" s="650" t="s">
        <v>6292</v>
      </c>
      <c r="F888" s="653">
        <v>4</v>
      </c>
      <c r="G888" s="653">
        <v>1540</v>
      </c>
      <c r="H888" s="653">
        <v>1</v>
      </c>
      <c r="I888" s="653">
        <v>385</v>
      </c>
      <c r="J888" s="653">
        <v>2</v>
      </c>
      <c r="K888" s="653">
        <v>772</v>
      </c>
      <c r="L888" s="653">
        <v>0.50129870129870124</v>
      </c>
      <c r="M888" s="653">
        <v>386</v>
      </c>
      <c r="N888" s="653">
        <v>3</v>
      </c>
      <c r="O888" s="653">
        <v>1162</v>
      </c>
      <c r="P888" s="666">
        <v>0.75454545454545452</v>
      </c>
      <c r="Q888" s="654">
        <v>387.33333333333331</v>
      </c>
    </row>
    <row r="889" spans="1:17" ht="14.4" customHeight="1" x14ac:dyDescent="0.3">
      <c r="A889" s="649" t="s">
        <v>7475</v>
      </c>
      <c r="B889" s="650" t="s">
        <v>6234</v>
      </c>
      <c r="C889" s="650" t="s">
        <v>6270</v>
      </c>
      <c r="D889" s="650" t="s">
        <v>6293</v>
      </c>
      <c r="E889" s="650" t="s">
        <v>6294</v>
      </c>
      <c r="F889" s="653">
        <v>13</v>
      </c>
      <c r="G889" s="653">
        <v>507</v>
      </c>
      <c r="H889" s="653">
        <v>1</v>
      </c>
      <c r="I889" s="653">
        <v>39</v>
      </c>
      <c r="J889" s="653">
        <v>2</v>
      </c>
      <c r="K889" s="653">
        <v>78</v>
      </c>
      <c r="L889" s="653">
        <v>0.15384615384615385</v>
      </c>
      <c r="M889" s="653">
        <v>39</v>
      </c>
      <c r="N889" s="653">
        <v>9</v>
      </c>
      <c r="O889" s="653">
        <v>351</v>
      </c>
      <c r="P889" s="666">
        <v>0.69230769230769229</v>
      </c>
      <c r="Q889" s="654">
        <v>39</v>
      </c>
    </row>
    <row r="890" spans="1:17" ht="14.4" customHeight="1" x14ac:dyDescent="0.3">
      <c r="A890" s="649" t="s">
        <v>7475</v>
      </c>
      <c r="B890" s="650" t="s">
        <v>6234</v>
      </c>
      <c r="C890" s="650" t="s">
        <v>6270</v>
      </c>
      <c r="D890" s="650" t="s">
        <v>6298</v>
      </c>
      <c r="E890" s="650" t="s">
        <v>6299</v>
      </c>
      <c r="F890" s="653">
        <v>2</v>
      </c>
      <c r="G890" s="653">
        <v>3368</v>
      </c>
      <c r="H890" s="653">
        <v>1</v>
      </c>
      <c r="I890" s="653">
        <v>1684</v>
      </c>
      <c r="J890" s="653">
        <v>2</v>
      </c>
      <c r="K890" s="653">
        <v>3372</v>
      </c>
      <c r="L890" s="653">
        <v>1.0011876484560569</v>
      </c>
      <c r="M890" s="653">
        <v>1686</v>
      </c>
      <c r="N890" s="653"/>
      <c r="O890" s="653"/>
      <c r="P890" s="666"/>
      <c r="Q890" s="654"/>
    </row>
    <row r="891" spans="1:17" ht="14.4" customHeight="1" x14ac:dyDescent="0.3">
      <c r="A891" s="649" t="s">
        <v>7475</v>
      </c>
      <c r="B891" s="650" t="s">
        <v>6234</v>
      </c>
      <c r="C891" s="650" t="s">
        <v>6270</v>
      </c>
      <c r="D891" s="650" t="s">
        <v>6304</v>
      </c>
      <c r="E891" s="650" t="s">
        <v>6305</v>
      </c>
      <c r="F891" s="653">
        <v>5</v>
      </c>
      <c r="G891" s="653">
        <v>3435</v>
      </c>
      <c r="H891" s="653">
        <v>1</v>
      </c>
      <c r="I891" s="653">
        <v>687</v>
      </c>
      <c r="J891" s="653">
        <v>2</v>
      </c>
      <c r="K891" s="653">
        <v>1378</v>
      </c>
      <c r="L891" s="653">
        <v>0.40116448326055315</v>
      </c>
      <c r="M891" s="653">
        <v>689</v>
      </c>
      <c r="N891" s="653">
        <v>4</v>
      </c>
      <c r="O891" s="653">
        <v>2766</v>
      </c>
      <c r="P891" s="666">
        <v>0.8052401746724891</v>
      </c>
      <c r="Q891" s="654">
        <v>691.5</v>
      </c>
    </row>
    <row r="892" spans="1:17" ht="14.4" customHeight="1" x14ac:dyDescent="0.3">
      <c r="A892" s="649" t="s">
        <v>7475</v>
      </c>
      <c r="B892" s="650" t="s">
        <v>6234</v>
      </c>
      <c r="C892" s="650" t="s">
        <v>6270</v>
      </c>
      <c r="D892" s="650" t="s">
        <v>6308</v>
      </c>
      <c r="E892" s="650" t="s">
        <v>6309</v>
      </c>
      <c r="F892" s="653">
        <v>8</v>
      </c>
      <c r="G892" s="653">
        <v>1992</v>
      </c>
      <c r="H892" s="653">
        <v>1</v>
      </c>
      <c r="I892" s="653">
        <v>249</v>
      </c>
      <c r="J892" s="653">
        <v>11</v>
      </c>
      <c r="K892" s="653">
        <v>2552</v>
      </c>
      <c r="L892" s="653">
        <v>1.2811244979919678</v>
      </c>
      <c r="M892" s="653">
        <v>232</v>
      </c>
      <c r="N892" s="653">
        <v>10</v>
      </c>
      <c r="O892" s="653">
        <v>2326</v>
      </c>
      <c r="P892" s="666">
        <v>1.1676706827309238</v>
      </c>
      <c r="Q892" s="654">
        <v>232.6</v>
      </c>
    </row>
    <row r="893" spans="1:17" ht="14.4" customHeight="1" x14ac:dyDescent="0.3">
      <c r="A893" s="649" t="s">
        <v>7475</v>
      </c>
      <c r="B893" s="650" t="s">
        <v>6234</v>
      </c>
      <c r="C893" s="650" t="s">
        <v>6270</v>
      </c>
      <c r="D893" s="650" t="s">
        <v>6310</v>
      </c>
      <c r="E893" s="650" t="s">
        <v>6311</v>
      </c>
      <c r="F893" s="653">
        <v>3</v>
      </c>
      <c r="G893" s="653">
        <v>375</v>
      </c>
      <c r="H893" s="653">
        <v>1</v>
      </c>
      <c r="I893" s="653">
        <v>125</v>
      </c>
      <c r="J893" s="653">
        <v>2</v>
      </c>
      <c r="K893" s="653">
        <v>232</v>
      </c>
      <c r="L893" s="653">
        <v>0.6186666666666667</v>
      </c>
      <c r="M893" s="653">
        <v>116</v>
      </c>
      <c r="N893" s="653">
        <v>4</v>
      </c>
      <c r="O893" s="653">
        <v>464</v>
      </c>
      <c r="P893" s="666">
        <v>1.2373333333333334</v>
      </c>
      <c r="Q893" s="654">
        <v>116</v>
      </c>
    </row>
    <row r="894" spans="1:17" ht="14.4" customHeight="1" x14ac:dyDescent="0.3">
      <c r="A894" s="649" t="s">
        <v>7475</v>
      </c>
      <c r="B894" s="650" t="s">
        <v>6234</v>
      </c>
      <c r="C894" s="650" t="s">
        <v>6270</v>
      </c>
      <c r="D894" s="650" t="s">
        <v>6334</v>
      </c>
      <c r="E894" s="650" t="s">
        <v>6335</v>
      </c>
      <c r="F894" s="653"/>
      <c r="G894" s="653"/>
      <c r="H894" s="653"/>
      <c r="I894" s="653"/>
      <c r="J894" s="653">
        <v>1</v>
      </c>
      <c r="K894" s="653">
        <v>0</v>
      </c>
      <c r="L894" s="653"/>
      <c r="M894" s="653">
        <v>0</v>
      </c>
      <c r="N894" s="653">
        <v>1</v>
      </c>
      <c r="O894" s="653">
        <v>0</v>
      </c>
      <c r="P894" s="666"/>
      <c r="Q894" s="654">
        <v>0</v>
      </c>
    </row>
    <row r="895" spans="1:17" ht="14.4" customHeight="1" x14ac:dyDescent="0.3">
      <c r="A895" s="649" t="s">
        <v>7475</v>
      </c>
      <c r="B895" s="650" t="s">
        <v>6234</v>
      </c>
      <c r="C895" s="650" t="s">
        <v>6270</v>
      </c>
      <c r="D895" s="650" t="s">
        <v>6342</v>
      </c>
      <c r="E895" s="650" t="s">
        <v>6343</v>
      </c>
      <c r="F895" s="653">
        <v>4</v>
      </c>
      <c r="G895" s="653">
        <v>300</v>
      </c>
      <c r="H895" s="653">
        <v>1</v>
      </c>
      <c r="I895" s="653">
        <v>75</v>
      </c>
      <c r="J895" s="653">
        <v>2</v>
      </c>
      <c r="K895" s="653">
        <v>162</v>
      </c>
      <c r="L895" s="653">
        <v>0.54</v>
      </c>
      <c r="M895" s="653">
        <v>81</v>
      </c>
      <c r="N895" s="653">
        <v>1</v>
      </c>
      <c r="O895" s="653">
        <v>81</v>
      </c>
      <c r="P895" s="666">
        <v>0.27</v>
      </c>
      <c r="Q895" s="654">
        <v>81</v>
      </c>
    </row>
    <row r="896" spans="1:17" ht="14.4" customHeight="1" x14ac:dyDescent="0.3">
      <c r="A896" s="649" t="s">
        <v>7475</v>
      </c>
      <c r="B896" s="650" t="s">
        <v>6234</v>
      </c>
      <c r="C896" s="650" t="s">
        <v>6270</v>
      </c>
      <c r="D896" s="650" t="s">
        <v>6362</v>
      </c>
      <c r="E896" s="650" t="s">
        <v>6363</v>
      </c>
      <c r="F896" s="653">
        <v>2</v>
      </c>
      <c r="G896" s="653">
        <v>666</v>
      </c>
      <c r="H896" s="653">
        <v>1</v>
      </c>
      <c r="I896" s="653">
        <v>333</v>
      </c>
      <c r="J896" s="653">
        <v>1</v>
      </c>
      <c r="K896" s="653">
        <v>335</v>
      </c>
      <c r="L896" s="653">
        <v>0.50300300300300305</v>
      </c>
      <c r="M896" s="653">
        <v>335</v>
      </c>
      <c r="N896" s="653"/>
      <c r="O896" s="653"/>
      <c r="P896" s="666"/>
      <c r="Q896" s="654"/>
    </row>
    <row r="897" spans="1:17" ht="14.4" customHeight="1" x14ac:dyDescent="0.3">
      <c r="A897" s="649" t="s">
        <v>7475</v>
      </c>
      <c r="B897" s="650" t="s">
        <v>6234</v>
      </c>
      <c r="C897" s="650" t="s">
        <v>6270</v>
      </c>
      <c r="D897" s="650" t="s">
        <v>6372</v>
      </c>
      <c r="E897" s="650" t="s">
        <v>6373</v>
      </c>
      <c r="F897" s="653"/>
      <c r="G897" s="653"/>
      <c r="H897" s="653"/>
      <c r="I897" s="653"/>
      <c r="J897" s="653"/>
      <c r="K897" s="653"/>
      <c r="L897" s="653"/>
      <c r="M897" s="653"/>
      <c r="N897" s="653">
        <v>1</v>
      </c>
      <c r="O897" s="653">
        <v>112</v>
      </c>
      <c r="P897" s="666"/>
      <c r="Q897" s="654">
        <v>112</v>
      </c>
    </row>
    <row r="898" spans="1:17" ht="14.4" customHeight="1" x14ac:dyDescent="0.3">
      <c r="A898" s="649" t="s">
        <v>7475</v>
      </c>
      <c r="B898" s="650" t="s">
        <v>6234</v>
      </c>
      <c r="C898" s="650" t="s">
        <v>6270</v>
      </c>
      <c r="D898" s="650" t="s">
        <v>6380</v>
      </c>
      <c r="E898" s="650" t="s">
        <v>6381</v>
      </c>
      <c r="F898" s="653"/>
      <c r="G898" s="653"/>
      <c r="H898" s="653"/>
      <c r="I898" s="653"/>
      <c r="J898" s="653">
        <v>1</v>
      </c>
      <c r="K898" s="653">
        <v>1277</v>
      </c>
      <c r="L898" s="653"/>
      <c r="M898" s="653">
        <v>1277</v>
      </c>
      <c r="N898" s="653"/>
      <c r="O898" s="653"/>
      <c r="P898" s="666"/>
      <c r="Q898" s="654"/>
    </row>
    <row r="899" spans="1:17" ht="14.4" customHeight="1" x14ac:dyDescent="0.3">
      <c r="A899" s="649" t="s">
        <v>7475</v>
      </c>
      <c r="B899" s="650" t="s">
        <v>6234</v>
      </c>
      <c r="C899" s="650" t="s">
        <v>6270</v>
      </c>
      <c r="D899" s="650" t="s">
        <v>7478</v>
      </c>
      <c r="E899" s="650" t="s">
        <v>7479</v>
      </c>
      <c r="F899" s="653">
        <v>1</v>
      </c>
      <c r="G899" s="653">
        <v>985</v>
      </c>
      <c r="H899" s="653">
        <v>1</v>
      </c>
      <c r="I899" s="653">
        <v>985</v>
      </c>
      <c r="J899" s="653"/>
      <c r="K899" s="653"/>
      <c r="L899" s="653"/>
      <c r="M899" s="653"/>
      <c r="N899" s="653"/>
      <c r="O899" s="653"/>
      <c r="P899" s="666"/>
      <c r="Q899" s="654"/>
    </row>
    <row r="900" spans="1:17" ht="14.4" customHeight="1" x14ac:dyDescent="0.3">
      <c r="A900" s="649" t="s">
        <v>7480</v>
      </c>
      <c r="B900" s="650" t="s">
        <v>6234</v>
      </c>
      <c r="C900" s="650" t="s">
        <v>6270</v>
      </c>
      <c r="D900" s="650" t="s">
        <v>6277</v>
      </c>
      <c r="E900" s="650" t="s">
        <v>6278</v>
      </c>
      <c r="F900" s="653">
        <v>2</v>
      </c>
      <c r="G900" s="653">
        <v>68</v>
      </c>
      <c r="H900" s="653">
        <v>1</v>
      </c>
      <c r="I900" s="653">
        <v>34</v>
      </c>
      <c r="J900" s="653">
        <v>1</v>
      </c>
      <c r="K900" s="653">
        <v>34</v>
      </c>
      <c r="L900" s="653">
        <v>0.5</v>
      </c>
      <c r="M900" s="653">
        <v>34</v>
      </c>
      <c r="N900" s="653"/>
      <c r="O900" s="653"/>
      <c r="P900" s="666"/>
      <c r="Q900" s="654"/>
    </row>
    <row r="901" spans="1:17" ht="14.4" customHeight="1" x14ac:dyDescent="0.3">
      <c r="A901" s="649" t="s">
        <v>7480</v>
      </c>
      <c r="B901" s="650" t="s">
        <v>6234</v>
      </c>
      <c r="C901" s="650" t="s">
        <v>6270</v>
      </c>
      <c r="D901" s="650" t="s">
        <v>6308</v>
      </c>
      <c r="E901" s="650" t="s">
        <v>6309</v>
      </c>
      <c r="F901" s="653">
        <v>3</v>
      </c>
      <c r="G901" s="653">
        <v>747</v>
      </c>
      <c r="H901" s="653">
        <v>1</v>
      </c>
      <c r="I901" s="653">
        <v>249</v>
      </c>
      <c r="J901" s="653">
        <v>2</v>
      </c>
      <c r="K901" s="653">
        <v>464</v>
      </c>
      <c r="L901" s="653">
        <v>0.62115127175368134</v>
      </c>
      <c r="M901" s="653">
        <v>232</v>
      </c>
      <c r="N901" s="653">
        <v>2</v>
      </c>
      <c r="O901" s="653">
        <v>466</v>
      </c>
      <c r="P901" s="666">
        <v>0.62382864792503345</v>
      </c>
      <c r="Q901" s="654">
        <v>233</v>
      </c>
    </row>
    <row r="902" spans="1:17" ht="14.4" customHeight="1" x14ac:dyDescent="0.3">
      <c r="A902" s="649" t="s">
        <v>7480</v>
      </c>
      <c r="B902" s="650" t="s">
        <v>6234</v>
      </c>
      <c r="C902" s="650" t="s">
        <v>6270</v>
      </c>
      <c r="D902" s="650" t="s">
        <v>6310</v>
      </c>
      <c r="E902" s="650" t="s">
        <v>6311</v>
      </c>
      <c r="F902" s="653">
        <v>2</v>
      </c>
      <c r="G902" s="653">
        <v>250</v>
      </c>
      <c r="H902" s="653">
        <v>1</v>
      </c>
      <c r="I902" s="653">
        <v>125</v>
      </c>
      <c r="J902" s="653">
        <v>2</v>
      </c>
      <c r="K902" s="653">
        <v>232</v>
      </c>
      <c r="L902" s="653">
        <v>0.92800000000000005</v>
      </c>
      <c r="M902" s="653">
        <v>116</v>
      </c>
      <c r="N902" s="653">
        <v>2</v>
      </c>
      <c r="O902" s="653">
        <v>236</v>
      </c>
      <c r="P902" s="666">
        <v>0.94399999999999995</v>
      </c>
      <c r="Q902" s="654">
        <v>118</v>
      </c>
    </row>
    <row r="903" spans="1:17" ht="14.4" customHeight="1" x14ac:dyDescent="0.3">
      <c r="A903" s="649" t="s">
        <v>7480</v>
      </c>
      <c r="B903" s="650" t="s">
        <v>6234</v>
      </c>
      <c r="C903" s="650" t="s">
        <v>6270</v>
      </c>
      <c r="D903" s="650" t="s">
        <v>6342</v>
      </c>
      <c r="E903" s="650" t="s">
        <v>6343</v>
      </c>
      <c r="F903" s="653">
        <v>1</v>
      </c>
      <c r="G903" s="653">
        <v>75</v>
      </c>
      <c r="H903" s="653">
        <v>1</v>
      </c>
      <c r="I903" s="653">
        <v>75</v>
      </c>
      <c r="J903" s="653"/>
      <c r="K903" s="653"/>
      <c r="L903" s="653"/>
      <c r="M903" s="653"/>
      <c r="N903" s="653"/>
      <c r="O903" s="653"/>
      <c r="P903" s="666"/>
      <c r="Q903" s="654"/>
    </row>
    <row r="904" spans="1:17" ht="14.4" customHeight="1" x14ac:dyDescent="0.3">
      <c r="A904" s="649" t="s">
        <v>7481</v>
      </c>
      <c r="B904" s="650" t="s">
        <v>6234</v>
      </c>
      <c r="C904" s="650" t="s">
        <v>6270</v>
      </c>
      <c r="D904" s="650" t="s">
        <v>6277</v>
      </c>
      <c r="E904" s="650" t="s">
        <v>6278</v>
      </c>
      <c r="F904" s="653">
        <v>1</v>
      </c>
      <c r="G904" s="653">
        <v>34</v>
      </c>
      <c r="H904" s="653">
        <v>1</v>
      </c>
      <c r="I904" s="653">
        <v>34</v>
      </c>
      <c r="J904" s="653"/>
      <c r="K904" s="653"/>
      <c r="L904" s="653"/>
      <c r="M904" s="653"/>
      <c r="N904" s="653"/>
      <c r="O904" s="653"/>
      <c r="P904" s="666"/>
      <c r="Q904" s="654"/>
    </row>
    <row r="905" spans="1:17" ht="14.4" customHeight="1" x14ac:dyDescent="0.3">
      <c r="A905" s="649" t="s">
        <v>7482</v>
      </c>
      <c r="B905" s="650" t="s">
        <v>6234</v>
      </c>
      <c r="C905" s="650" t="s">
        <v>6270</v>
      </c>
      <c r="D905" s="650" t="s">
        <v>6277</v>
      </c>
      <c r="E905" s="650" t="s">
        <v>6278</v>
      </c>
      <c r="F905" s="653">
        <v>3</v>
      </c>
      <c r="G905" s="653">
        <v>102</v>
      </c>
      <c r="H905" s="653">
        <v>1</v>
      </c>
      <c r="I905" s="653">
        <v>34</v>
      </c>
      <c r="J905" s="653">
        <v>2</v>
      </c>
      <c r="K905" s="653">
        <v>68</v>
      </c>
      <c r="L905" s="653">
        <v>0.66666666666666663</v>
      </c>
      <c r="M905" s="653">
        <v>34</v>
      </c>
      <c r="N905" s="653">
        <v>5</v>
      </c>
      <c r="O905" s="653">
        <v>174</v>
      </c>
      <c r="P905" s="666">
        <v>1.7058823529411764</v>
      </c>
      <c r="Q905" s="654">
        <v>34.799999999999997</v>
      </c>
    </row>
    <row r="906" spans="1:17" ht="14.4" customHeight="1" x14ac:dyDescent="0.3">
      <c r="A906" s="649" t="s">
        <v>7482</v>
      </c>
      <c r="B906" s="650" t="s">
        <v>6234</v>
      </c>
      <c r="C906" s="650" t="s">
        <v>6270</v>
      </c>
      <c r="D906" s="650" t="s">
        <v>6308</v>
      </c>
      <c r="E906" s="650" t="s">
        <v>6309</v>
      </c>
      <c r="F906" s="653">
        <v>2</v>
      </c>
      <c r="G906" s="653">
        <v>498</v>
      </c>
      <c r="H906" s="653">
        <v>1</v>
      </c>
      <c r="I906" s="653">
        <v>249</v>
      </c>
      <c r="J906" s="653">
        <v>2</v>
      </c>
      <c r="K906" s="653">
        <v>464</v>
      </c>
      <c r="L906" s="653">
        <v>0.93172690763052213</v>
      </c>
      <c r="M906" s="653">
        <v>232</v>
      </c>
      <c r="N906" s="653">
        <v>5</v>
      </c>
      <c r="O906" s="653">
        <v>1170</v>
      </c>
      <c r="P906" s="666">
        <v>2.3493975903614457</v>
      </c>
      <c r="Q906" s="654">
        <v>234</v>
      </c>
    </row>
    <row r="907" spans="1:17" ht="14.4" customHeight="1" x14ac:dyDescent="0.3">
      <c r="A907" s="649" t="s">
        <v>7482</v>
      </c>
      <c r="B907" s="650" t="s">
        <v>6234</v>
      </c>
      <c r="C907" s="650" t="s">
        <v>6270</v>
      </c>
      <c r="D907" s="650" t="s">
        <v>6310</v>
      </c>
      <c r="E907" s="650" t="s">
        <v>6311</v>
      </c>
      <c r="F907" s="653">
        <v>4</v>
      </c>
      <c r="G907" s="653">
        <v>500</v>
      </c>
      <c r="H907" s="653">
        <v>1</v>
      </c>
      <c r="I907" s="653">
        <v>125</v>
      </c>
      <c r="J907" s="653">
        <v>4</v>
      </c>
      <c r="K907" s="653">
        <v>464</v>
      </c>
      <c r="L907" s="653">
        <v>0.92800000000000005</v>
      </c>
      <c r="M907" s="653">
        <v>116</v>
      </c>
      <c r="N907" s="653">
        <v>9</v>
      </c>
      <c r="O907" s="653">
        <v>1050</v>
      </c>
      <c r="P907" s="666">
        <v>2.1</v>
      </c>
      <c r="Q907" s="654">
        <v>116.66666666666667</v>
      </c>
    </row>
    <row r="908" spans="1:17" ht="14.4" customHeight="1" x14ac:dyDescent="0.3">
      <c r="A908" s="649" t="s">
        <v>7482</v>
      </c>
      <c r="B908" s="650" t="s">
        <v>6234</v>
      </c>
      <c r="C908" s="650" t="s">
        <v>6270</v>
      </c>
      <c r="D908" s="650" t="s">
        <v>6342</v>
      </c>
      <c r="E908" s="650" t="s">
        <v>6343</v>
      </c>
      <c r="F908" s="653">
        <v>1</v>
      </c>
      <c r="G908" s="653">
        <v>75</v>
      </c>
      <c r="H908" s="653">
        <v>1</v>
      </c>
      <c r="I908" s="653">
        <v>75</v>
      </c>
      <c r="J908" s="653">
        <v>1</v>
      </c>
      <c r="K908" s="653">
        <v>81</v>
      </c>
      <c r="L908" s="653">
        <v>1.08</v>
      </c>
      <c r="M908" s="653">
        <v>81</v>
      </c>
      <c r="N908" s="653">
        <v>1</v>
      </c>
      <c r="O908" s="653">
        <v>82</v>
      </c>
      <c r="P908" s="666">
        <v>1.0933333333333333</v>
      </c>
      <c r="Q908" s="654">
        <v>82</v>
      </c>
    </row>
    <row r="909" spans="1:17" ht="14.4" customHeight="1" x14ac:dyDescent="0.3">
      <c r="A909" s="649" t="s">
        <v>7482</v>
      </c>
      <c r="B909" s="650" t="s">
        <v>6234</v>
      </c>
      <c r="C909" s="650" t="s">
        <v>6270</v>
      </c>
      <c r="D909" s="650" t="s">
        <v>6368</v>
      </c>
      <c r="E909" s="650" t="s">
        <v>6369</v>
      </c>
      <c r="F909" s="653"/>
      <c r="G909" s="653"/>
      <c r="H909" s="653"/>
      <c r="I909" s="653"/>
      <c r="J909" s="653">
        <v>1</v>
      </c>
      <c r="K909" s="653">
        <v>344</v>
      </c>
      <c r="L909" s="653"/>
      <c r="M909" s="653">
        <v>344</v>
      </c>
      <c r="N909" s="653"/>
      <c r="O909" s="653"/>
      <c r="P909" s="666"/>
      <c r="Q909" s="654"/>
    </row>
    <row r="910" spans="1:17" ht="14.4" customHeight="1" x14ac:dyDescent="0.3">
      <c r="A910" s="649" t="s">
        <v>7482</v>
      </c>
      <c r="B910" s="650" t="s">
        <v>6234</v>
      </c>
      <c r="C910" s="650" t="s">
        <v>6270</v>
      </c>
      <c r="D910" s="650" t="s">
        <v>6376</v>
      </c>
      <c r="E910" s="650" t="s">
        <v>6377</v>
      </c>
      <c r="F910" s="653">
        <v>1</v>
      </c>
      <c r="G910" s="653">
        <v>176</v>
      </c>
      <c r="H910" s="653">
        <v>1</v>
      </c>
      <c r="I910" s="653">
        <v>176</v>
      </c>
      <c r="J910" s="653"/>
      <c r="K910" s="653"/>
      <c r="L910" s="653"/>
      <c r="M910" s="653"/>
      <c r="N910" s="653">
        <v>1</v>
      </c>
      <c r="O910" s="653">
        <v>178</v>
      </c>
      <c r="P910" s="666">
        <v>1.0113636363636365</v>
      </c>
      <c r="Q910" s="654">
        <v>178</v>
      </c>
    </row>
    <row r="911" spans="1:17" ht="14.4" customHeight="1" x14ac:dyDescent="0.3">
      <c r="A911" s="649" t="s">
        <v>7483</v>
      </c>
      <c r="B911" s="650" t="s">
        <v>6234</v>
      </c>
      <c r="C911" s="650" t="s">
        <v>6270</v>
      </c>
      <c r="D911" s="650" t="s">
        <v>6277</v>
      </c>
      <c r="E911" s="650" t="s">
        <v>6278</v>
      </c>
      <c r="F911" s="653">
        <v>8</v>
      </c>
      <c r="G911" s="653">
        <v>272</v>
      </c>
      <c r="H911" s="653">
        <v>1</v>
      </c>
      <c r="I911" s="653">
        <v>34</v>
      </c>
      <c r="J911" s="653">
        <v>6</v>
      </c>
      <c r="K911" s="653">
        <v>204</v>
      </c>
      <c r="L911" s="653">
        <v>0.75</v>
      </c>
      <c r="M911" s="653">
        <v>34</v>
      </c>
      <c r="N911" s="653">
        <v>17</v>
      </c>
      <c r="O911" s="653">
        <v>586</v>
      </c>
      <c r="P911" s="666">
        <v>2.1544117647058822</v>
      </c>
      <c r="Q911" s="654">
        <v>34.470588235294116</v>
      </c>
    </row>
    <row r="912" spans="1:17" ht="14.4" customHeight="1" x14ac:dyDescent="0.3">
      <c r="A912" s="649" t="s">
        <v>7483</v>
      </c>
      <c r="B912" s="650" t="s">
        <v>6234</v>
      </c>
      <c r="C912" s="650" t="s">
        <v>6270</v>
      </c>
      <c r="D912" s="650" t="s">
        <v>6289</v>
      </c>
      <c r="E912" s="650" t="s">
        <v>6290</v>
      </c>
      <c r="F912" s="653">
        <v>1</v>
      </c>
      <c r="G912" s="653">
        <v>609</v>
      </c>
      <c r="H912" s="653">
        <v>1</v>
      </c>
      <c r="I912" s="653">
        <v>609</v>
      </c>
      <c r="J912" s="653"/>
      <c r="K912" s="653"/>
      <c r="L912" s="653"/>
      <c r="M912" s="653"/>
      <c r="N912" s="653">
        <v>4</v>
      </c>
      <c r="O912" s="653">
        <v>2449</v>
      </c>
      <c r="P912" s="666">
        <v>4.0213464696223316</v>
      </c>
      <c r="Q912" s="654">
        <v>612.25</v>
      </c>
    </row>
    <row r="913" spans="1:17" ht="14.4" customHeight="1" x14ac:dyDescent="0.3">
      <c r="A913" s="649" t="s">
        <v>7483</v>
      </c>
      <c r="B913" s="650" t="s">
        <v>6234</v>
      </c>
      <c r="C913" s="650" t="s">
        <v>6270</v>
      </c>
      <c r="D913" s="650" t="s">
        <v>6291</v>
      </c>
      <c r="E913" s="650" t="s">
        <v>6292</v>
      </c>
      <c r="F913" s="653">
        <v>2</v>
      </c>
      <c r="G913" s="653">
        <v>770</v>
      </c>
      <c r="H913" s="653">
        <v>1</v>
      </c>
      <c r="I913" s="653">
        <v>385</v>
      </c>
      <c r="J913" s="653"/>
      <c r="K913" s="653"/>
      <c r="L913" s="653"/>
      <c r="M913" s="653"/>
      <c r="N913" s="653"/>
      <c r="O913" s="653"/>
      <c r="P913" s="666"/>
      <c r="Q913" s="654"/>
    </row>
    <row r="914" spans="1:17" ht="14.4" customHeight="1" x14ac:dyDescent="0.3">
      <c r="A914" s="649" t="s">
        <v>7483</v>
      </c>
      <c r="B914" s="650" t="s">
        <v>6234</v>
      </c>
      <c r="C914" s="650" t="s">
        <v>6270</v>
      </c>
      <c r="D914" s="650" t="s">
        <v>6293</v>
      </c>
      <c r="E914" s="650" t="s">
        <v>6294</v>
      </c>
      <c r="F914" s="653">
        <v>2</v>
      </c>
      <c r="G914" s="653">
        <v>78</v>
      </c>
      <c r="H914" s="653">
        <v>1</v>
      </c>
      <c r="I914" s="653">
        <v>39</v>
      </c>
      <c r="J914" s="653"/>
      <c r="K914" s="653"/>
      <c r="L914" s="653"/>
      <c r="M914" s="653"/>
      <c r="N914" s="653">
        <v>6</v>
      </c>
      <c r="O914" s="653">
        <v>234</v>
      </c>
      <c r="P914" s="666">
        <v>3</v>
      </c>
      <c r="Q914" s="654">
        <v>39</v>
      </c>
    </row>
    <row r="915" spans="1:17" ht="14.4" customHeight="1" x14ac:dyDescent="0.3">
      <c r="A915" s="649" t="s">
        <v>7483</v>
      </c>
      <c r="B915" s="650" t="s">
        <v>6234</v>
      </c>
      <c r="C915" s="650" t="s">
        <v>6270</v>
      </c>
      <c r="D915" s="650" t="s">
        <v>6308</v>
      </c>
      <c r="E915" s="650" t="s">
        <v>6309</v>
      </c>
      <c r="F915" s="653">
        <v>6</v>
      </c>
      <c r="G915" s="653">
        <v>1494</v>
      </c>
      <c r="H915" s="653">
        <v>1</v>
      </c>
      <c r="I915" s="653">
        <v>249</v>
      </c>
      <c r="J915" s="653">
        <v>14</v>
      </c>
      <c r="K915" s="653">
        <v>3248</v>
      </c>
      <c r="L915" s="653">
        <v>2.1740294511378848</v>
      </c>
      <c r="M915" s="653">
        <v>232</v>
      </c>
      <c r="N915" s="653">
        <v>15</v>
      </c>
      <c r="O915" s="653">
        <v>3494</v>
      </c>
      <c r="P915" s="666">
        <v>2.3386880856760377</v>
      </c>
      <c r="Q915" s="654">
        <v>232.93333333333334</v>
      </c>
    </row>
    <row r="916" spans="1:17" ht="14.4" customHeight="1" x14ac:dyDescent="0.3">
      <c r="A916" s="649" t="s">
        <v>7483</v>
      </c>
      <c r="B916" s="650" t="s">
        <v>6234</v>
      </c>
      <c r="C916" s="650" t="s">
        <v>6270</v>
      </c>
      <c r="D916" s="650" t="s">
        <v>6310</v>
      </c>
      <c r="E916" s="650" t="s">
        <v>6311</v>
      </c>
      <c r="F916" s="653">
        <v>32</v>
      </c>
      <c r="G916" s="653">
        <v>4000</v>
      </c>
      <c r="H916" s="653">
        <v>1</v>
      </c>
      <c r="I916" s="653">
        <v>125</v>
      </c>
      <c r="J916" s="653">
        <v>20</v>
      </c>
      <c r="K916" s="653">
        <v>2320</v>
      </c>
      <c r="L916" s="653">
        <v>0.57999999999999996</v>
      </c>
      <c r="M916" s="653">
        <v>116</v>
      </c>
      <c r="N916" s="653">
        <v>16</v>
      </c>
      <c r="O916" s="653">
        <v>1868</v>
      </c>
      <c r="P916" s="666">
        <v>0.46700000000000003</v>
      </c>
      <c r="Q916" s="654">
        <v>116.75</v>
      </c>
    </row>
    <row r="917" spans="1:17" ht="14.4" customHeight="1" x14ac:dyDescent="0.3">
      <c r="A917" s="649" t="s">
        <v>7483</v>
      </c>
      <c r="B917" s="650" t="s">
        <v>6234</v>
      </c>
      <c r="C917" s="650" t="s">
        <v>6270</v>
      </c>
      <c r="D917" s="650" t="s">
        <v>6314</v>
      </c>
      <c r="E917" s="650" t="s">
        <v>6315</v>
      </c>
      <c r="F917" s="653">
        <v>1</v>
      </c>
      <c r="G917" s="653">
        <v>672</v>
      </c>
      <c r="H917" s="653">
        <v>1</v>
      </c>
      <c r="I917" s="653">
        <v>672</v>
      </c>
      <c r="J917" s="653"/>
      <c r="K917" s="653"/>
      <c r="L917" s="653"/>
      <c r="M917" s="653"/>
      <c r="N917" s="653"/>
      <c r="O917" s="653"/>
      <c r="P917" s="666"/>
      <c r="Q917" s="654"/>
    </row>
    <row r="918" spans="1:17" ht="14.4" customHeight="1" x14ac:dyDescent="0.3">
      <c r="A918" s="649" t="s">
        <v>7483</v>
      </c>
      <c r="B918" s="650" t="s">
        <v>6234</v>
      </c>
      <c r="C918" s="650" t="s">
        <v>6270</v>
      </c>
      <c r="D918" s="650" t="s">
        <v>6334</v>
      </c>
      <c r="E918" s="650" t="s">
        <v>6335</v>
      </c>
      <c r="F918" s="653">
        <v>1</v>
      </c>
      <c r="G918" s="653">
        <v>0</v>
      </c>
      <c r="H918" s="653"/>
      <c r="I918" s="653">
        <v>0</v>
      </c>
      <c r="J918" s="653"/>
      <c r="K918" s="653"/>
      <c r="L918" s="653"/>
      <c r="M918" s="653"/>
      <c r="N918" s="653">
        <v>1</v>
      </c>
      <c r="O918" s="653">
        <v>0</v>
      </c>
      <c r="P918" s="666"/>
      <c r="Q918" s="654">
        <v>0</v>
      </c>
    </row>
    <row r="919" spans="1:17" ht="14.4" customHeight="1" x14ac:dyDescent="0.3">
      <c r="A919" s="649" t="s">
        <v>7483</v>
      </c>
      <c r="B919" s="650" t="s">
        <v>6234</v>
      </c>
      <c r="C919" s="650" t="s">
        <v>6270</v>
      </c>
      <c r="D919" s="650" t="s">
        <v>6336</v>
      </c>
      <c r="E919" s="650" t="s">
        <v>6337</v>
      </c>
      <c r="F919" s="653">
        <v>2</v>
      </c>
      <c r="G919" s="653">
        <v>1886</v>
      </c>
      <c r="H919" s="653">
        <v>1</v>
      </c>
      <c r="I919" s="653">
        <v>943</v>
      </c>
      <c r="J919" s="653"/>
      <c r="K919" s="653"/>
      <c r="L919" s="653"/>
      <c r="M919" s="653"/>
      <c r="N919" s="653"/>
      <c r="O919" s="653"/>
      <c r="P919" s="666"/>
      <c r="Q919" s="654"/>
    </row>
    <row r="920" spans="1:17" ht="14.4" customHeight="1" x14ac:dyDescent="0.3">
      <c r="A920" s="649" t="s">
        <v>7483</v>
      </c>
      <c r="B920" s="650" t="s">
        <v>6234</v>
      </c>
      <c r="C920" s="650" t="s">
        <v>6270</v>
      </c>
      <c r="D920" s="650" t="s">
        <v>6338</v>
      </c>
      <c r="E920" s="650" t="s">
        <v>6339</v>
      </c>
      <c r="F920" s="653">
        <v>3</v>
      </c>
      <c r="G920" s="653">
        <v>492</v>
      </c>
      <c r="H920" s="653">
        <v>1</v>
      </c>
      <c r="I920" s="653">
        <v>164</v>
      </c>
      <c r="J920" s="653">
        <v>1</v>
      </c>
      <c r="K920" s="653">
        <v>165</v>
      </c>
      <c r="L920" s="653">
        <v>0.33536585365853661</v>
      </c>
      <c r="M920" s="653">
        <v>165</v>
      </c>
      <c r="N920" s="653">
        <v>1</v>
      </c>
      <c r="O920" s="653">
        <v>165</v>
      </c>
      <c r="P920" s="666">
        <v>0.33536585365853661</v>
      </c>
      <c r="Q920" s="654">
        <v>165</v>
      </c>
    </row>
    <row r="921" spans="1:17" ht="14.4" customHeight="1" x14ac:dyDescent="0.3">
      <c r="A921" s="649" t="s">
        <v>7483</v>
      </c>
      <c r="B921" s="650" t="s">
        <v>6234</v>
      </c>
      <c r="C921" s="650" t="s">
        <v>6270</v>
      </c>
      <c r="D921" s="650" t="s">
        <v>6923</v>
      </c>
      <c r="E921" s="650" t="s">
        <v>6924</v>
      </c>
      <c r="F921" s="653"/>
      <c r="G921" s="653"/>
      <c r="H921" s="653"/>
      <c r="I921" s="653"/>
      <c r="J921" s="653">
        <v>2</v>
      </c>
      <c r="K921" s="653">
        <v>112</v>
      </c>
      <c r="L921" s="653"/>
      <c r="M921" s="653">
        <v>56</v>
      </c>
      <c r="N921" s="653"/>
      <c r="O921" s="653"/>
      <c r="P921" s="666"/>
      <c r="Q921" s="654"/>
    </row>
    <row r="922" spans="1:17" ht="14.4" customHeight="1" x14ac:dyDescent="0.3">
      <c r="A922" s="649" t="s">
        <v>7483</v>
      </c>
      <c r="B922" s="650" t="s">
        <v>6234</v>
      </c>
      <c r="C922" s="650" t="s">
        <v>6270</v>
      </c>
      <c r="D922" s="650" t="s">
        <v>6342</v>
      </c>
      <c r="E922" s="650" t="s">
        <v>6343</v>
      </c>
      <c r="F922" s="653">
        <v>2</v>
      </c>
      <c r="G922" s="653">
        <v>150</v>
      </c>
      <c r="H922" s="653">
        <v>1</v>
      </c>
      <c r="I922" s="653">
        <v>75</v>
      </c>
      <c r="J922" s="653">
        <v>5</v>
      </c>
      <c r="K922" s="653">
        <v>405</v>
      </c>
      <c r="L922" s="653">
        <v>2.7</v>
      </c>
      <c r="M922" s="653">
        <v>81</v>
      </c>
      <c r="N922" s="653">
        <v>2</v>
      </c>
      <c r="O922" s="653">
        <v>163</v>
      </c>
      <c r="P922" s="666">
        <v>1.0866666666666667</v>
      </c>
      <c r="Q922" s="654">
        <v>81.5</v>
      </c>
    </row>
    <row r="923" spans="1:17" ht="14.4" customHeight="1" x14ac:dyDescent="0.3">
      <c r="A923" s="649" t="s">
        <v>7483</v>
      </c>
      <c r="B923" s="650" t="s">
        <v>6234</v>
      </c>
      <c r="C923" s="650" t="s">
        <v>6270</v>
      </c>
      <c r="D923" s="650" t="s">
        <v>6360</v>
      </c>
      <c r="E923" s="650" t="s">
        <v>6361</v>
      </c>
      <c r="F923" s="653"/>
      <c r="G923" s="653"/>
      <c r="H923" s="653"/>
      <c r="I923" s="653"/>
      <c r="J923" s="653">
        <v>1</v>
      </c>
      <c r="K923" s="653">
        <v>431</v>
      </c>
      <c r="L923" s="653"/>
      <c r="M923" s="653">
        <v>431</v>
      </c>
      <c r="N923" s="653"/>
      <c r="O923" s="653"/>
      <c r="P923" s="666"/>
      <c r="Q923" s="654"/>
    </row>
    <row r="924" spans="1:17" ht="14.4" customHeight="1" x14ac:dyDescent="0.3">
      <c r="A924" s="649" t="s">
        <v>7483</v>
      </c>
      <c r="B924" s="650" t="s">
        <v>6234</v>
      </c>
      <c r="C924" s="650" t="s">
        <v>6270</v>
      </c>
      <c r="D924" s="650" t="s">
        <v>6362</v>
      </c>
      <c r="E924" s="650" t="s">
        <v>6363</v>
      </c>
      <c r="F924" s="653">
        <v>1</v>
      </c>
      <c r="G924" s="653">
        <v>333</v>
      </c>
      <c r="H924" s="653">
        <v>1</v>
      </c>
      <c r="I924" s="653">
        <v>333</v>
      </c>
      <c r="J924" s="653"/>
      <c r="K924" s="653"/>
      <c r="L924" s="653"/>
      <c r="M924" s="653"/>
      <c r="N924" s="653"/>
      <c r="O924" s="653"/>
      <c r="P924" s="666"/>
      <c r="Q924" s="654"/>
    </row>
    <row r="925" spans="1:17" ht="14.4" customHeight="1" x14ac:dyDescent="0.3">
      <c r="A925" s="649" t="s">
        <v>7483</v>
      </c>
      <c r="B925" s="650" t="s">
        <v>6234</v>
      </c>
      <c r="C925" s="650" t="s">
        <v>6270</v>
      </c>
      <c r="D925" s="650" t="s">
        <v>6368</v>
      </c>
      <c r="E925" s="650" t="s">
        <v>6369</v>
      </c>
      <c r="F925" s="653"/>
      <c r="G925" s="653"/>
      <c r="H925" s="653"/>
      <c r="I925" s="653"/>
      <c r="J925" s="653">
        <v>1</v>
      </c>
      <c r="K925" s="653">
        <v>344</v>
      </c>
      <c r="L925" s="653"/>
      <c r="M925" s="653">
        <v>344</v>
      </c>
      <c r="N925" s="653"/>
      <c r="O925" s="653"/>
      <c r="P925" s="666"/>
      <c r="Q925" s="654"/>
    </row>
    <row r="926" spans="1:17" ht="14.4" customHeight="1" x14ac:dyDescent="0.3">
      <c r="A926" s="649" t="s">
        <v>7483</v>
      </c>
      <c r="B926" s="650" t="s">
        <v>6234</v>
      </c>
      <c r="C926" s="650" t="s">
        <v>6270</v>
      </c>
      <c r="D926" s="650" t="s">
        <v>6372</v>
      </c>
      <c r="E926" s="650" t="s">
        <v>6373</v>
      </c>
      <c r="F926" s="653"/>
      <c r="G926" s="653"/>
      <c r="H926" s="653"/>
      <c r="I926" s="653"/>
      <c r="J926" s="653"/>
      <c r="K926" s="653"/>
      <c r="L926" s="653"/>
      <c r="M926" s="653"/>
      <c r="N926" s="653">
        <v>2</v>
      </c>
      <c r="O926" s="653">
        <v>228</v>
      </c>
      <c r="P926" s="666"/>
      <c r="Q926" s="654">
        <v>114</v>
      </c>
    </row>
    <row r="927" spans="1:17" ht="14.4" customHeight="1" x14ac:dyDescent="0.3">
      <c r="A927" s="649" t="s">
        <v>7483</v>
      </c>
      <c r="B927" s="650" t="s">
        <v>6234</v>
      </c>
      <c r="C927" s="650" t="s">
        <v>6270</v>
      </c>
      <c r="D927" s="650" t="s">
        <v>6376</v>
      </c>
      <c r="E927" s="650" t="s">
        <v>6377</v>
      </c>
      <c r="F927" s="653"/>
      <c r="G927" s="653"/>
      <c r="H927" s="653"/>
      <c r="I927" s="653"/>
      <c r="J927" s="653"/>
      <c r="K927" s="653"/>
      <c r="L927" s="653"/>
      <c r="M927" s="653"/>
      <c r="N927" s="653">
        <v>1</v>
      </c>
      <c r="O927" s="653">
        <v>177</v>
      </c>
      <c r="P927" s="666"/>
      <c r="Q927" s="654">
        <v>177</v>
      </c>
    </row>
    <row r="928" spans="1:17" ht="14.4" customHeight="1" x14ac:dyDescent="0.3">
      <c r="A928" s="649" t="s">
        <v>7484</v>
      </c>
      <c r="B928" s="650" t="s">
        <v>6234</v>
      </c>
      <c r="C928" s="650" t="s">
        <v>6257</v>
      </c>
      <c r="D928" s="650" t="s">
        <v>7476</v>
      </c>
      <c r="E928" s="650" t="s">
        <v>7477</v>
      </c>
      <c r="F928" s="653"/>
      <c r="G928" s="653"/>
      <c r="H928" s="653"/>
      <c r="I928" s="653"/>
      <c r="J928" s="653"/>
      <c r="K928" s="653"/>
      <c r="L928" s="653"/>
      <c r="M928" s="653"/>
      <c r="N928" s="653">
        <v>1</v>
      </c>
      <c r="O928" s="653">
        <v>3714.22</v>
      </c>
      <c r="P928" s="666"/>
      <c r="Q928" s="654">
        <v>3714.22</v>
      </c>
    </row>
    <row r="929" spans="1:17" ht="14.4" customHeight="1" x14ac:dyDescent="0.3">
      <c r="A929" s="649" t="s">
        <v>7484</v>
      </c>
      <c r="B929" s="650" t="s">
        <v>6234</v>
      </c>
      <c r="C929" s="650" t="s">
        <v>6270</v>
      </c>
      <c r="D929" s="650" t="s">
        <v>6277</v>
      </c>
      <c r="E929" s="650" t="s">
        <v>6278</v>
      </c>
      <c r="F929" s="653">
        <v>1</v>
      </c>
      <c r="G929" s="653">
        <v>34</v>
      </c>
      <c r="H929" s="653">
        <v>1</v>
      </c>
      <c r="I929" s="653">
        <v>34</v>
      </c>
      <c r="J929" s="653"/>
      <c r="K929" s="653"/>
      <c r="L929" s="653"/>
      <c r="M929" s="653"/>
      <c r="N929" s="653">
        <v>3</v>
      </c>
      <c r="O929" s="653">
        <v>103</v>
      </c>
      <c r="P929" s="666">
        <v>3.0294117647058822</v>
      </c>
      <c r="Q929" s="654">
        <v>34.333333333333336</v>
      </c>
    </row>
    <row r="930" spans="1:17" ht="14.4" customHeight="1" x14ac:dyDescent="0.3">
      <c r="A930" s="649" t="s">
        <v>7484</v>
      </c>
      <c r="B930" s="650" t="s">
        <v>6234</v>
      </c>
      <c r="C930" s="650" t="s">
        <v>6270</v>
      </c>
      <c r="D930" s="650" t="s">
        <v>6287</v>
      </c>
      <c r="E930" s="650" t="s">
        <v>6288</v>
      </c>
      <c r="F930" s="653"/>
      <c r="G930" s="653"/>
      <c r="H930" s="653"/>
      <c r="I930" s="653"/>
      <c r="J930" s="653"/>
      <c r="K930" s="653"/>
      <c r="L930" s="653"/>
      <c r="M930" s="653"/>
      <c r="N930" s="653">
        <v>1</v>
      </c>
      <c r="O930" s="653">
        <v>84</v>
      </c>
      <c r="P930" s="666"/>
      <c r="Q930" s="654">
        <v>84</v>
      </c>
    </row>
    <row r="931" spans="1:17" ht="14.4" customHeight="1" x14ac:dyDescent="0.3">
      <c r="A931" s="649" t="s">
        <v>7484</v>
      </c>
      <c r="B931" s="650" t="s">
        <v>6234</v>
      </c>
      <c r="C931" s="650" t="s">
        <v>6270</v>
      </c>
      <c r="D931" s="650" t="s">
        <v>6289</v>
      </c>
      <c r="E931" s="650" t="s">
        <v>6290</v>
      </c>
      <c r="F931" s="653">
        <v>3</v>
      </c>
      <c r="G931" s="653">
        <v>1827</v>
      </c>
      <c r="H931" s="653">
        <v>1</v>
      </c>
      <c r="I931" s="653">
        <v>609</v>
      </c>
      <c r="J931" s="653">
        <v>3</v>
      </c>
      <c r="K931" s="653">
        <v>1833</v>
      </c>
      <c r="L931" s="653">
        <v>1.0032840722495895</v>
      </c>
      <c r="M931" s="653">
        <v>611</v>
      </c>
      <c r="N931" s="653">
        <v>9</v>
      </c>
      <c r="O931" s="653">
        <v>5534</v>
      </c>
      <c r="P931" s="666">
        <v>3.0290093048713738</v>
      </c>
      <c r="Q931" s="654">
        <v>614.88888888888891</v>
      </c>
    </row>
    <row r="932" spans="1:17" ht="14.4" customHeight="1" x14ac:dyDescent="0.3">
      <c r="A932" s="649" t="s">
        <v>7484</v>
      </c>
      <c r="B932" s="650" t="s">
        <v>6234</v>
      </c>
      <c r="C932" s="650" t="s">
        <v>6270</v>
      </c>
      <c r="D932" s="650" t="s">
        <v>6291</v>
      </c>
      <c r="E932" s="650" t="s">
        <v>6292</v>
      </c>
      <c r="F932" s="653"/>
      <c r="G932" s="653"/>
      <c r="H932" s="653"/>
      <c r="I932" s="653"/>
      <c r="J932" s="653"/>
      <c r="K932" s="653"/>
      <c r="L932" s="653"/>
      <c r="M932" s="653"/>
      <c r="N932" s="653">
        <v>1</v>
      </c>
      <c r="O932" s="653">
        <v>388</v>
      </c>
      <c r="P932" s="666"/>
      <c r="Q932" s="654">
        <v>388</v>
      </c>
    </row>
    <row r="933" spans="1:17" ht="14.4" customHeight="1" x14ac:dyDescent="0.3">
      <c r="A933" s="649" t="s">
        <v>7484</v>
      </c>
      <c r="B933" s="650" t="s">
        <v>6234</v>
      </c>
      <c r="C933" s="650" t="s">
        <v>6270</v>
      </c>
      <c r="D933" s="650" t="s">
        <v>6293</v>
      </c>
      <c r="E933" s="650" t="s">
        <v>6294</v>
      </c>
      <c r="F933" s="653">
        <v>2</v>
      </c>
      <c r="G933" s="653">
        <v>78</v>
      </c>
      <c r="H933" s="653">
        <v>1</v>
      </c>
      <c r="I933" s="653">
        <v>39</v>
      </c>
      <c r="J933" s="653">
        <v>6</v>
      </c>
      <c r="K933" s="653">
        <v>234</v>
      </c>
      <c r="L933" s="653">
        <v>3</v>
      </c>
      <c r="M933" s="653">
        <v>39</v>
      </c>
      <c r="N933" s="653">
        <v>16</v>
      </c>
      <c r="O933" s="653">
        <v>624</v>
      </c>
      <c r="P933" s="666">
        <v>8</v>
      </c>
      <c r="Q933" s="654">
        <v>39</v>
      </c>
    </row>
    <row r="934" spans="1:17" ht="14.4" customHeight="1" x14ac:dyDescent="0.3">
      <c r="A934" s="649" t="s">
        <v>7484</v>
      </c>
      <c r="B934" s="650" t="s">
        <v>6234</v>
      </c>
      <c r="C934" s="650" t="s">
        <v>6270</v>
      </c>
      <c r="D934" s="650" t="s">
        <v>6304</v>
      </c>
      <c r="E934" s="650" t="s">
        <v>6305</v>
      </c>
      <c r="F934" s="653">
        <v>3</v>
      </c>
      <c r="G934" s="653">
        <v>2061</v>
      </c>
      <c r="H934" s="653">
        <v>1</v>
      </c>
      <c r="I934" s="653">
        <v>687</v>
      </c>
      <c r="J934" s="653">
        <v>3</v>
      </c>
      <c r="K934" s="653">
        <v>2067</v>
      </c>
      <c r="L934" s="653">
        <v>1.0029112081513829</v>
      </c>
      <c r="M934" s="653">
        <v>689</v>
      </c>
      <c r="N934" s="653">
        <v>9</v>
      </c>
      <c r="O934" s="653">
        <v>6236</v>
      </c>
      <c r="P934" s="666">
        <v>3.0257156720038818</v>
      </c>
      <c r="Q934" s="654">
        <v>692.88888888888891</v>
      </c>
    </row>
    <row r="935" spans="1:17" ht="14.4" customHeight="1" x14ac:dyDescent="0.3">
      <c r="A935" s="649" t="s">
        <v>7484</v>
      </c>
      <c r="B935" s="650" t="s">
        <v>6234</v>
      </c>
      <c r="C935" s="650" t="s">
        <v>6270</v>
      </c>
      <c r="D935" s="650" t="s">
        <v>6308</v>
      </c>
      <c r="E935" s="650" t="s">
        <v>6309</v>
      </c>
      <c r="F935" s="653">
        <v>1</v>
      </c>
      <c r="G935" s="653">
        <v>249</v>
      </c>
      <c r="H935" s="653">
        <v>1</v>
      </c>
      <c r="I935" s="653">
        <v>249</v>
      </c>
      <c r="J935" s="653"/>
      <c r="K935" s="653"/>
      <c r="L935" s="653"/>
      <c r="M935" s="653"/>
      <c r="N935" s="653">
        <v>3</v>
      </c>
      <c r="O935" s="653">
        <v>700</v>
      </c>
      <c r="P935" s="666">
        <v>2.8112449799196786</v>
      </c>
      <c r="Q935" s="654">
        <v>233.33333333333334</v>
      </c>
    </row>
    <row r="936" spans="1:17" ht="14.4" customHeight="1" x14ac:dyDescent="0.3">
      <c r="A936" s="649" t="s">
        <v>7484</v>
      </c>
      <c r="B936" s="650" t="s">
        <v>6234</v>
      </c>
      <c r="C936" s="650" t="s">
        <v>6270</v>
      </c>
      <c r="D936" s="650" t="s">
        <v>6310</v>
      </c>
      <c r="E936" s="650" t="s">
        <v>6311</v>
      </c>
      <c r="F936" s="653">
        <v>3</v>
      </c>
      <c r="G936" s="653">
        <v>375</v>
      </c>
      <c r="H936" s="653">
        <v>1</v>
      </c>
      <c r="I936" s="653">
        <v>125</v>
      </c>
      <c r="J936" s="653">
        <v>4</v>
      </c>
      <c r="K936" s="653">
        <v>464</v>
      </c>
      <c r="L936" s="653">
        <v>1.2373333333333334</v>
      </c>
      <c r="M936" s="653">
        <v>116</v>
      </c>
      <c r="N936" s="653">
        <v>9</v>
      </c>
      <c r="O936" s="653">
        <v>1054</v>
      </c>
      <c r="P936" s="666">
        <v>2.8106666666666666</v>
      </c>
      <c r="Q936" s="654">
        <v>117.11111111111111</v>
      </c>
    </row>
    <row r="937" spans="1:17" ht="14.4" customHeight="1" x14ac:dyDescent="0.3">
      <c r="A937" s="649" t="s">
        <v>7484</v>
      </c>
      <c r="B937" s="650" t="s">
        <v>6234</v>
      </c>
      <c r="C937" s="650" t="s">
        <v>6270</v>
      </c>
      <c r="D937" s="650" t="s">
        <v>6342</v>
      </c>
      <c r="E937" s="650" t="s">
        <v>6343</v>
      </c>
      <c r="F937" s="653">
        <v>2</v>
      </c>
      <c r="G937" s="653">
        <v>150</v>
      </c>
      <c r="H937" s="653">
        <v>1</v>
      </c>
      <c r="I937" s="653">
        <v>75</v>
      </c>
      <c r="J937" s="653">
        <v>3</v>
      </c>
      <c r="K937" s="653">
        <v>243</v>
      </c>
      <c r="L937" s="653">
        <v>1.62</v>
      </c>
      <c r="M937" s="653">
        <v>81</v>
      </c>
      <c r="N937" s="653">
        <v>6</v>
      </c>
      <c r="O937" s="653">
        <v>491</v>
      </c>
      <c r="P937" s="666">
        <v>3.2733333333333334</v>
      </c>
      <c r="Q937" s="654">
        <v>81.833333333333329</v>
      </c>
    </row>
    <row r="938" spans="1:17" ht="14.4" customHeight="1" x14ac:dyDescent="0.3">
      <c r="A938" s="649" t="s">
        <v>7485</v>
      </c>
      <c r="B938" s="650" t="s">
        <v>6234</v>
      </c>
      <c r="C938" s="650" t="s">
        <v>6270</v>
      </c>
      <c r="D938" s="650" t="s">
        <v>6308</v>
      </c>
      <c r="E938" s="650" t="s">
        <v>6309</v>
      </c>
      <c r="F938" s="653">
        <v>3</v>
      </c>
      <c r="G938" s="653">
        <v>747</v>
      </c>
      <c r="H938" s="653">
        <v>1</v>
      </c>
      <c r="I938" s="653">
        <v>249</v>
      </c>
      <c r="J938" s="653"/>
      <c r="K938" s="653"/>
      <c r="L938" s="653"/>
      <c r="M938" s="653"/>
      <c r="N938" s="653">
        <v>2</v>
      </c>
      <c r="O938" s="653">
        <v>466</v>
      </c>
      <c r="P938" s="666">
        <v>0.62382864792503345</v>
      </c>
      <c r="Q938" s="654">
        <v>233</v>
      </c>
    </row>
    <row r="939" spans="1:17" ht="14.4" customHeight="1" x14ac:dyDescent="0.3">
      <c r="A939" s="649" t="s">
        <v>7485</v>
      </c>
      <c r="B939" s="650" t="s">
        <v>6234</v>
      </c>
      <c r="C939" s="650" t="s">
        <v>6270</v>
      </c>
      <c r="D939" s="650" t="s">
        <v>6310</v>
      </c>
      <c r="E939" s="650" t="s">
        <v>6311</v>
      </c>
      <c r="F939" s="653"/>
      <c r="G939" s="653"/>
      <c r="H939" s="653"/>
      <c r="I939" s="653"/>
      <c r="J939" s="653"/>
      <c r="K939" s="653"/>
      <c r="L939" s="653"/>
      <c r="M939" s="653"/>
      <c r="N939" s="653">
        <v>1</v>
      </c>
      <c r="O939" s="653">
        <v>118</v>
      </c>
      <c r="P939" s="666"/>
      <c r="Q939" s="654">
        <v>118</v>
      </c>
    </row>
    <row r="940" spans="1:17" ht="14.4" customHeight="1" x14ac:dyDescent="0.3">
      <c r="A940" s="649" t="s">
        <v>7486</v>
      </c>
      <c r="B940" s="650" t="s">
        <v>6234</v>
      </c>
      <c r="C940" s="650" t="s">
        <v>6257</v>
      </c>
      <c r="D940" s="650" t="s">
        <v>7487</v>
      </c>
      <c r="E940" s="650" t="s">
        <v>7488</v>
      </c>
      <c r="F940" s="653"/>
      <c r="G940" s="653"/>
      <c r="H940" s="653"/>
      <c r="I940" s="653"/>
      <c r="J940" s="653">
        <v>1</v>
      </c>
      <c r="K940" s="653">
        <v>6199.32</v>
      </c>
      <c r="L940" s="653"/>
      <c r="M940" s="653">
        <v>6199.32</v>
      </c>
      <c r="N940" s="653"/>
      <c r="O940" s="653"/>
      <c r="P940" s="666"/>
      <c r="Q940" s="654"/>
    </row>
    <row r="941" spans="1:17" ht="14.4" customHeight="1" x14ac:dyDescent="0.3">
      <c r="A941" s="649" t="s">
        <v>7486</v>
      </c>
      <c r="B941" s="650" t="s">
        <v>6234</v>
      </c>
      <c r="C941" s="650" t="s">
        <v>6257</v>
      </c>
      <c r="D941" s="650" t="s">
        <v>6262</v>
      </c>
      <c r="E941" s="650" t="s">
        <v>6263</v>
      </c>
      <c r="F941" s="653">
        <v>1</v>
      </c>
      <c r="G941" s="653">
        <v>1357</v>
      </c>
      <c r="H941" s="653">
        <v>1</v>
      </c>
      <c r="I941" s="653">
        <v>1357</v>
      </c>
      <c r="J941" s="653"/>
      <c r="K941" s="653"/>
      <c r="L941" s="653"/>
      <c r="M941" s="653"/>
      <c r="N941" s="653"/>
      <c r="O941" s="653"/>
      <c r="P941" s="666"/>
      <c r="Q941" s="654"/>
    </row>
    <row r="942" spans="1:17" ht="14.4" customHeight="1" x14ac:dyDescent="0.3">
      <c r="A942" s="649" t="s">
        <v>7486</v>
      </c>
      <c r="B942" s="650" t="s">
        <v>6234</v>
      </c>
      <c r="C942" s="650" t="s">
        <v>6270</v>
      </c>
      <c r="D942" s="650" t="s">
        <v>6277</v>
      </c>
      <c r="E942" s="650" t="s">
        <v>6278</v>
      </c>
      <c r="F942" s="653">
        <v>3</v>
      </c>
      <c r="G942" s="653">
        <v>102</v>
      </c>
      <c r="H942" s="653">
        <v>1</v>
      </c>
      <c r="I942" s="653">
        <v>34</v>
      </c>
      <c r="J942" s="653">
        <v>2</v>
      </c>
      <c r="K942" s="653">
        <v>68</v>
      </c>
      <c r="L942" s="653">
        <v>0.66666666666666663</v>
      </c>
      <c r="M942" s="653">
        <v>34</v>
      </c>
      <c r="N942" s="653">
        <v>6</v>
      </c>
      <c r="O942" s="653">
        <v>207</v>
      </c>
      <c r="P942" s="666">
        <v>2.0294117647058822</v>
      </c>
      <c r="Q942" s="654">
        <v>34.5</v>
      </c>
    </row>
    <row r="943" spans="1:17" ht="14.4" customHeight="1" x14ac:dyDescent="0.3">
      <c r="A943" s="649" t="s">
        <v>7486</v>
      </c>
      <c r="B943" s="650" t="s">
        <v>6234</v>
      </c>
      <c r="C943" s="650" t="s">
        <v>6270</v>
      </c>
      <c r="D943" s="650" t="s">
        <v>6287</v>
      </c>
      <c r="E943" s="650" t="s">
        <v>6288</v>
      </c>
      <c r="F943" s="653"/>
      <c r="G943" s="653"/>
      <c r="H943" s="653"/>
      <c r="I943" s="653"/>
      <c r="J943" s="653">
        <v>2</v>
      </c>
      <c r="K943" s="653">
        <v>166</v>
      </c>
      <c r="L943" s="653"/>
      <c r="M943" s="653">
        <v>83</v>
      </c>
      <c r="N943" s="653"/>
      <c r="O943" s="653"/>
      <c r="P943" s="666"/>
      <c r="Q943" s="654"/>
    </row>
    <row r="944" spans="1:17" ht="14.4" customHeight="1" x14ac:dyDescent="0.3">
      <c r="A944" s="649" t="s">
        <v>7486</v>
      </c>
      <c r="B944" s="650" t="s">
        <v>6234</v>
      </c>
      <c r="C944" s="650" t="s">
        <v>6270</v>
      </c>
      <c r="D944" s="650" t="s">
        <v>6289</v>
      </c>
      <c r="E944" s="650" t="s">
        <v>6290</v>
      </c>
      <c r="F944" s="653"/>
      <c r="G944" s="653"/>
      <c r="H944" s="653"/>
      <c r="I944" s="653"/>
      <c r="J944" s="653">
        <v>2</v>
      </c>
      <c r="K944" s="653">
        <v>1222</v>
      </c>
      <c r="L944" s="653"/>
      <c r="M944" s="653">
        <v>611</v>
      </c>
      <c r="N944" s="653"/>
      <c r="O944" s="653"/>
      <c r="P944" s="666"/>
      <c r="Q944" s="654"/>
    </row>
    <row r="945" spans="1:17" ht="14.4" customHeight="1" x14ac:dyDescent="0.3">
      <c r="A945" s="649" t="s">
        <v>7486</v>
      </c>
      <c r="B945" s="650" t="s">
        <v>6234</v>
      </c>
      <c r="C945" s="650" t="s">
        <v>6270</v>
      </c>
      <c r="D945" s="650" t="s">
        <v>6291</v>
      </c>
      <c r="E945" s="650" t="s">
        <v>6292</v>
      </c>
      <c r="F945" s="653">
        <v>1</v>
      </c>
      <c r="G945" s="653">
        <v>385</v>
      </c>
      <c r="H945" s="653">
        <v>1</v>
      </c>
      <c r="I945" s="653">
        <v>385</v>
      </c>
      <c r="J945" s="653">
        <v>2</v>
      </c>
      <c r="K945" s="653">
        <v>772</v>
      </c>
      <c r="L945" s="653">
        <v>2.005194805194805</v>
      </c>
      <c r="M945" s="653">
        <v>386</v>
      </c>
      <c r="N945" s="653"/>
      <c r="O945" s="653"/>
      <c r="P945" s="666"/>
      <c r="Q945" s="654"/>
    </row>
    <row r="946" spans="1:17" ht="14.4" customHeight="1" x14ac:dyDescent="0.3">
      <c r="A946" s="649" t="s">
        <v>7486</v>
      </c>
      <c r="B946" s="650" t="s">
        <v>6234</v>
      </c>
      <c r="C946" s="650" t="s">
        <v>6270</v>
      </c>
      <c r="D946" s="650" t="s">
        <v>6293</v>
      </c>
      <c r="E946" s="650" t="s">
        <v>6294</v>
      </c>
      <c r="F946" s="653"/>
      <c r="G946" s="653"/>
      <c r="H946" s="653"/>
      <c r="I946" s="653"/>
      <c r="J946" s="653">
        <v>2</v>
      </c>
      <c r="K946" s="653">
        <v>78</v>
      </c>
      <c r="L946" s="653"/>
      <c r="M946" s="653">
        <v>39</v>
      </c>
      <c r="N946" s="653"/>
      <c r="O946" s="653"/>
      <c r="P946" s="666"/>
      <c r="Q946" s="654"/>
    </row>
    <row r="947" spans="1:17" ht="14.4" customHeight="1" x14ac:dyDescent="0.3">
      <c r="A947" s="649" t="s">
        <v>7486</v>
      </c>
      <c r="B947" s="650" t="s">
        <v>6234</v>
      </c>
      <c r="C947" s="650" t="s">
        <v>6270</v>
      </c>
      <c r="D947" s="650" t="s">
        <v>6302</v>
      </c>
      <c r="E947" s="650" t="s">
        <v>6303</v>
      </c>
      <c r="F947" s="653">
        <v>1</v>
      </c>
      <c r="G947" s="653">
        <v>4424</v>
      </c>
      <c r="H947" s="653">
        <v>1</v>
      </c>
      <c r="I947" s="653">
        <v>4424</v>
      </c>
      <c r="J947" s="653"/>
      <c r="K947" s="653"/>
      <c r="L947" s="653"/>
      <c r="M947" s="653"/>
      <c r="N947" s="653"/>
      <c r="O947" s="653"/>
      <c r="P947" s="666"/>
      <c r="Q947" s="654"/>
    </row>
    <row r="948" spans="1:17" ht="14.4" customHeight="1" x14ac:dyDescent="0.3">
      <c r="A948" s="649" t="s">
        <v>7486</v>
      </c>
      <c r="B948" s="650" t="s">
        <v>6234</v>
      </c>
      <c r="C948" s="650" t="s">
        <v>6270</v>
      </c>
      <c r="D948" s="650" t="s">
        <v>6304</v>
      </c>
      <c r="E948" s="650" t="s">
        <v>6305</v>
      </c>
      <c r="F948" s="653"/>
      <c r="G948" s="653"/>
      <c r="H948" s="653"/>
      <c r="I948" s="653"/>
      <c r="J948" s="653">
        <v>1</v>
      </c>
      <c r="K948" s="653">
        <v>689</v>
      </c>
      <c r="L948" s="653"/>
      <c r="M948" s="653">
        <v>689</v>
      </c>
      <c r="N948" s="653"/>
      <c r="O948" s="653"/>
      <c r="P948" s="666"/>
      <c r="Q948" s="654"/>
    </row>
    <row r="949" spans="1:17" ht="14.4" customHeight="1" x14ac:dyDescent="0.3">
      <c r="A949" s="649" t="s">
        <v>7486</v>
      </c>
      <c r="B949" s="650" t="s">
        <v>6234</v>
      </c>
      <c r="C949" s="650" t="s">
        <v>6270</v>
      </c>
      <c r="D949" s="650" t="s">
        <v>6308</v>
      </c>
      <c r="E949" s="650" t="s">
        <v>6309</v>
      </c>
      <c r="F949" s="653">
        <v>9</v>
      </c>
      <c r="G949" s="653">
        <v>2241</v>
      </c>
      <c r="H949" s="653">
        <v>1</v>
      </c>
      <c r="I949" s="653">
        <v>249</v>
      </c>
      <c r="J949" s="653">
        <v>10</v>
      </c>
      <c r="K949" s="653">
        <v>2320</v>
      </c>
      <c r="L949" s="653">
        <v>1.0352521195894691</v>
      </c>
      <c r="M949" s="653">
        <v>232</v>
      </c>
      <c r="N949" s="653">
        <v>17</v>
      </c>
      <c r="O949" s="653">
        <v>3954</v>
      </c>
      <c r="P949" s="666">
        <v>1.7643908969210174</v>
      </c>
      <c r="Q949" s="654">
        <v>232.58823529411765</v>
      </c>
    </row>
    <row r="950" spans="1:17" ht="14.4" customHeight="1" x14ac:dyDescent="0.3">
      <c r="A950" s="649" t="s">
        <v>7486</v>
      </c>
      <c r="B950" s="650" t="s">
        <v>6234</v>
      </c>
      <c r="C950" s="650" t="s">
        <v>6270</v>
      </c>
      <c r="D950" s="650" t="s">
        <v>6310</v>
      </c>
      <c r="E950" s="650" t="s">
        <v>6311</v>
      </c>
      <c r="F950" s="653">
        <v>43</v>
      </c>
      <c r="G950" s="653">
        <v>5375</v>
      </c>
      <c r="H950" s="653">
        <v>1</v>
      </c>
      <c r="I950" s="653">
        <v>125</v>
      </c>
      <c r="J950" s="653">
        <v>8</v>
      </c>
      <c r="K950" s="653">
        <v>928</v>
      </c>
      <c r="L950" s="653">
        <v>0.17265116279069767</v>
      </c>
      <c r="M950" s="653">
        <v>116</v>
      </c>
      <c r="N950" s="653">
        <v>5</v>
      </c>
      <c r="O950" s="653">
        <v>586</v>
      </c>
      <c r="P950" s="666">
        <v>0.10902325581395349</v>
      </c>
      <c r="Q950" s="654">
        <v>117.2</v>
      </c>
    </row>
    <row r="951" spans="1:17" ht="14.4" customHeight="1" x14ac:dyDescent="0.3">
      <c r="A951" s="649" t="s">
        <v>7486</v>
      </c>
      <c r="B951" s="650" t="s">
        <v>6234</v>
      </c>
      <c r="C951" s="650" t="s">
        <v>6270</v>
      </c>
      <c r="D951" s="650" t="s">
        <v>6328</v>
      </c>
      <c r="E951" s="650" t="s">
        <v>6329</v>
      </c>
      <c r="F951" s="653">
        <v>1</v>
      </c>
      <c r="G951" s="653">
        <v>656</v>
      </c>
      <c r="H951" s="653">
        <v>1</v>
      </c>
      <c r="I951" s="653">
        <v>656</v>
      </c>
      <c r="J951" s="653"/>
      <c r="K951" s="653"/>
      <c r="L951" s="653"/>
      <c r="M951" s="653"/>
      <c r="N951" s="653">
        <v>1</v>
      </c>
      <c r="O951" s="653">
        <v>659</v>
      </c>
      <c r="P951" s="666">
        <v>1.0045731707317074</v>
      </c>
      <c r="Q951" s="654">
        <v>659</v>
      </c>
    </row>
    <row r="952" spans="1:17" ht="14.4" customHeight="1" x14ac:dyDescent="0.3">
      <c r="A952" s="649" t="s">
        <v>7486</v>
      </c>
      <c r="B952" s="650" t="s">
        <v>6234</v>
      </c>
      <c r="C952" s="650" t="s">
        <v>6270</v>
      </c>
      <c r="D952" s="650" t="s">
        <v>6336</v>
      </c>
      <c r="E952" s="650" t="s">
        <v>6337</v>
      </c>
      <c r="F952" s="653">
        <v>1</v>
      </c>
      <c r="G952" s="653">
        <v>943</v>
      </c>
      <c r="H952" s="653">
        <v>1</v>
      </c>
      <c r="I952" s="653">
        <v>943</v>
      </c>
      <c r="J952" s="653"/>
      <c r="K952" s="653"/>
      <c r="L952" s="653"/>
      <c r="M952" s="653"/>
      <c r="N952" s="653"/>
      <c r="O952" s="653"/>
      <c r="P952" s="666"/>
      <c r="Q952" s="654"/>
    </row>
    <row r="953" spans="1:17" ht="14.4" customHeight="1" x14ac:dyDescent="0.3">
      <c r="A953" s="649" t="s">
        <v>7486</v>
      </c>
      <c r="B953" s="650" t="s">
        <v>6234</v>
      </c>
      <c r="C953" s="650" t="s">
        <v>6270</v>
      </c>
      <c r="D953" s="650" t="s">
        <v>6338</v>
      </c>
      <c r="E953" s="650" t="s">
        <v>6339</v>
      </c>
      <c r="F953" s="653">
        <v>1</v>
      </c>
      <c r="G953" s="653">
        <v>164</v>
      </c>
      <c r="H953" s="653">
        <v>1</v>
      </c>
      <c r="I953" s="653">
        <v>164</v>
      </c>
      <c r="J953" s="653"/>
      <c r="K953" s="653"/>
      <c r="L953" s="653"/>
      <c r="M953" s="653"/>
      <c r="N953" s="653"/>
      <c r="O953" s="653"/>
      <c r="P953" s="666"/>
      <c r="Q953" s="654"/>
    </row>
    <row r="954" spans="1:17" ht="14.4" customHeight="1" x14ac:dyDescent="0.3">
      <c r="A954" s="649" t="s">
        <v>7486</v>
      </c>
      <c r="B954" s="650" t="s">
        <v>6234</v>
      </c>
      <c r="C954" s="650" t="s">
        <v>6270</v>
      </c>
      <c r="D954" s="650" t="s">
        <v>6342</v>
      </c>
      <c r="E954" s="650" t="s">
        <v>6343</v>
      </c>
      <c r="F954" s="653">
        <v>1</v>
      </c>
      <c r="G954" s="653">
        <v>75</v>
      </c>
      <c r="H954" s="653">
        <v>1</v>
      </c>
      <c r="I954" s="653">
        <v>75</v>
      </c>
      <c r="J954" s="653"/>
      <c r="K954" s="653"/>
      <c r="L954" s="653"/>
      <c r="M954" s="653"/>
      <c r="N954" s="653">
        <v>1</v>
      </c>
      <c r="O954" s="653">
        <v>81</v>
      </c>
      <c r="P954" s="666">
        <v>1.08</v>
      </c>
      <c r="Q954" s="654">
        <v>81</v>
      </c>
    </row>
    <row r="955" spans="1:17" ht="14.4" customHeight="1" x14ac:dyDescent="0.3">
      <c r="A955" s="649" t="s">
        <v>7486</v>
      </c>
      <c r="B955" s="650" t="s">
        <v>6234</v>
      </c>
      <c r="C955" s="650" t="s">
        <v>6270</v>
      </c>
      <c r="D955" s="650" t="s">
        <v>6372</v>
      </c>
      <c r="E955" s="650" t="s">
        <v>6373</v>
      </c>
      <c r="F955" s="653">
        <v>1</v>
      </c>
      <c r="G955" s="653">
        <v>112</v>
      </c>
      <c r="H955" s="653">
        <v>1</v>
      </c>
      <c r="I955" s="653">
        <v>112</v>
      </c>
      <c r="J955" s="653"/>
      <c r="K955" s="653"/>
      <c r="L955" s="653"/>
      <c r="M955" s="653"/>
      <c r="N955" s="653"/>
      <c r="O955" s="653"/>
      <c r="P955" s="666"/>
      <c r="Q955" s="654"/>
    </row>
    <row r="956" spans="1:17" ht="14.4" customHeight="1" x14ac:dyDescent="0.3">
      <c r="A956" s="649" t="s">
        <v>7486</v>
      </c>
      <c r="B956" s="650" t="s">
        <v>6234</v>
      </c>
      <c r="C956" s="650" t="s">
        <v>6270</v>
      </c>
      <c r="D956" s="650" t="s">
        <v>6382</v>
      </c>
      <c r="E956" s="650" t="s">
        <v>6383</v>
      </c>
      <c r="F956" s="653"/>
      <c r="G956" s="653"/>
      <c r="H956" s="653"/>
      <c r="I956" s="653"/>
      <c r="J956" s="653"/>
      <c r="K956" s="653"/>
      <c r="L956" s="653"/>
      <c r="M956" s="653"/>
      <c r="N956" s="653">
        <v>1</v>
      </c>
      <c r="O956" s="653">
        <v>355</v>
      </c>
      <c r="P956" s="666"/>
      <c r="Q956" s="654">
        <v>355</v>
      </c>
    </row>
    <row r="957" spans="1:17" ht="14.4" customHeight="1" x14ac:dyDescent="0.3">
      <c r="A957" s="649" t="s">
        <v>7489</v>
      </c>
      <c r="B957" s="650" t="s">
        <v>6234</v>
      </c>
      <c r="C957" s="650" t="s">
        <v>6270</v>
      </c>
      <c r="D957" s="650" t="s">
        <v>6277</v>
      </c>
      <c r="E957" s="650" t="s">
        <v>6278</v>
      </c>
      <c r="F957" s="653"/>
      <c r="G957" s="653"/>
      <c r="H957" s="653"/>
      <c r="I957" s="653"/>
      <c r="J957" s="653"/>
      <c r="K957" s="653"/>
      <c r="L957" s="653"/>
      <c r="M957" s="653"/>
      <c r="N957" s="653">
        <v>1</v>
      </c>
      <c r="O957" s="653">
        <v>34</v>
      </c>
      <c r="P957" s="666"/>
      <c r="Q957" s="654">
        <v>34</v>
      </c>
    </row>
    <row r="958" spans="1:17" ht="14.4" customHeight="1" x14ac:dyDescent="0.3">
      <c r="A958" s="649" t="s">
        <v>7489</v>
      </c>
      <c r="B958" s="650" t="s">
        <v>6234</v>
      </c>
      <c r="C958" s="650" t="s">
        <v>6270</v>
      </c>
      <c r="D958" s="650" t="s">
        <v>6291</v>
      </c>
      <c r="E958" s="650" t="s">
        <v>6292</v>
      </c>
      <c r="F958" s="653"/>
      <c r="G958" s="653"/>
      <c r="H958" s="653"/>
      <c r="I958" s="653"/>
      <c r="J958" s="653"/>
      <c r="K958" s="653"/>
      <c r="L958" s="653"/>
      <c r="M958" s="653"/>
      <c r="N958" s="653">
        <v>1</v>
      </c>
      <c r="O958" s="653">
        <v>388</v>
      </c>
      <c r="P958" s="666"/>
      <c r="Q958" s="654">
        <v>388</v>
      </c>
    </row>
    <row r="959" spans="1:17" ht="14.4" customHeight="1" x14ac:dyDescent="0.3">
      <c r="A959" s="649" t="s">
        <v>7489</v>
      </c>
      <c r="B959" s="650" t="s">
        <v>6234</v>
      </c>
      <c r="C959" s="650" t="s">
        <v>6270</v>
      </c>
      <c r="D959" s="650" t="s">
        <v>6308</v>
      </c>
      <c r="E959" s="650" t="s">
        <v>6309</v>
      </c>
      <c r="F959" s="653">
        <v>5</v>
      </c>
      <c r="G959" s="653">
        <v>1245</v>
      </c>
      <c r="H959" s="653">
        <v>1</v>
      </c>
      <c r="I959" s="653">
        <v>249</v>
      </c>
      <c r="J959" s="653">
        <v>4</v>
      </c>
      <c r="K959" s="653">
        <v>928</v>
      </c>
      <c r="L959" s="653">
        <v>0.74538152610441766</v>
      </c>
      <c r="M959" s="653">
        <v>232</v>
      </c>
      <c r="N959" s="653">
        <v>9</v>
      </c>
      <c r="O959" s="653">
        <v>2098</v>
      </c>
      <c r="P959" s="666">
        <v>1.6851405622489959</v>
      </c>
      <c r="Q959" s="654">
        <v>233.11111111111111</v>
      </c>
    </row>
    <row r="960" spans="1:17" ht="14.4" customHeight="1" x14ac:dyDescent="0.3">
      <c r="A960" s="649" t="s">
        <v>7489</v>
      </c>
      <c r="B960" s="650" t="s">
        <v>6234</v>
      </c>
      <c r="C960" s="650" t="s">
        <v>6270</v>
      </c>
      <c r="D960" s="650" t="s">
        <v>6310</v>
      </c>
      <c r="E960" s="650" t="s">
        <v>6311</v>
      </c>
      <c r="F960" s="653"/>
      <c r="G960" s="653"/>
      <c r="H960" s="653"/>
      <c r="I960" s="653"/>
      <c r="J960" s="653"/>
      <c r="K960" s="653"/>
      <c r="L960" s="653"/>
      <c r="M960" s="653"/>
      <c r="N960" s="653">
        <v>1</v>
      </c>
      <c r="O960" s="653">
        <v>118</v>
      </c>
      <c r="P960" s="666"/>
      <c r="Q960" s="654">
        <v>118</v>
      </c>
    </row>
    <row r="961" spans="1:17" ht="14.4" customHeight="1" x14ac:dyDescent="0.3">
      <c r="A961" s="649" t="s">
        <v>7489</v>
      </c>
      <c r="B961" s="650" t="s">
        <v>6234</v>
      </c>
      <c r="C961" s="650" t="s">
        <v>6270</v>
      </c>
      <c r="D961" s="650" t="s">
        <v>6338</v>
      </c>
      <c r="E961" s="650" t="s">
        <v>6339</v>
      </c>
      <c r="F961" s="653"/>
      <c r="G961" s="653"/>
      <c r="H961" s="653"/>
      <c r="I961" s="653"/>
      <c r="J961" s="653"/>
      <c r="K961" s="653"/>
      <c r="L961" s="653"/>
      <c r="M961" s="653"/>
      <c r="N961" s="653">
        <v>1</v>
      </c>
      <c r="O961" s="653">
        <v>168</v>
      </c>
      <c r="P961" s="666"/>
      <c r="Q961" s="654">
        <v>168</v>
      </c>
    </row>
    <row r="962" spans="1:17" ht="14.4" customHeight="1" x14ac:dyDescent="0.3">
      <c r="A962" s="649" t="s">
        <v>7490</v>
      </c>
      <c r="B962" s="650" t="s">
        <v>6234</v>
      </c>
      <c r="C962" s="650" t="s">
        <v>6235</v>
      </c>
      <c r="D962" s="650" t="s">
        <v>6240</v>
      </c>
      <c r="E962" s="650" t="s">
        <v>6241</v>
      </c>
      <c r="F962" s="653"/>
      <c r="G962" s="653"/>
      <c r="H962" s="653"/>
      <c r="I962" s="653"/>
      <c r="J962" s="653"/>
      <c r="K962" s="653"/>
      <c r="L962" s="653"/>
      <c r="M962" s="653"/>
      <c r="N962" s="653">
        <v>0.1</v>
      </c>
      <c r="O962" s="653">
        <v>15.79</v>
      </c>
      <c r="P962" s="666"/>
      <c r="Q962" s="654">
        <v>157.89999999999998</v>
      </c>
    </row>
    <row r="963" spans="1:17" ht="14.4" customHeight="1" x14ac:dyDescent="0.3">
      <c r="A963" s="649" t="s">
        <v>7490</v>
      </c>
      <c r="B963" s="650" t="s">
        <v>6234</v>
      </c>
      <c r="C963" s="650" t="s">
        <v>6270</v>
      </c>
      <c r="D963" s="650" t="s">
        <v>6277</v>
      </c>
      <c r="E963" s="650" t="s">
        <v>6278</v>
      </c>
      <c r="F963" s="653"/>
      <c r="G963" s="653"/>
      <c r="H963" s="653"/>
      <c r="I963" s="653"/>
      <c r="J963" s="653">
        <v>1</v>
      </c>
      <c r="K963" s="653">
        <v>34</v>
      </c>
      <c r="L963" s="653"/>
      <c r="M963" s="653">
        <v>34</v>
      </c>
      <c r="N963" s="653">
        <v>8</v>
      </c>
      <c r="O963" s="653">
        <v>274</v>
      </c>
      <c r="P963" s="666"/>
      <c r="Q963" s="654">
        <v>34.25</v>
      </c>
    </row>
    <row r="964" spans="1:17" ht="14.4" customHeight="1" x14ac:dyDescent="0.3">
      <c r="A964" s="649" t="s">
        <v>7490</v>
      </c>
      <c r="B964" s="650" t="s">
        <v>6234</v>
      </c>
      <c r="C964" s="650" t="s">
        <v>6270</v>
      </c>
      <c r="D964" s="650" t="s">
        <v>6308</v>
      </c>
      <c r="E964" s="650" t="s">
        <v>6309</v>
      </c>
      <c r="F964" s="653">
        <v>10</v>
      </c>
      <c r="G964" s="653">
        <v>2490</v>
      </c>
      <c r="H964" s="653">
        <v>1</v>
      </c>
      <c r="I964" s="653">
        <v>249</v>
      </c>
      <c r="J964" s="653">
        <v>7</v>
      </c>
      <c r="K964" s="653">
        <v>1624</v>
      </c>
      <c r="L964" s="653">
        <v>0.65220883534136542</v>
      </c>
      <c r="M964" s="653">
        <v>232</v>
      </c>
      <c r="N964" s="653">
        <v>10</v>
      </c>
      <c r="O964" s="653">
        <v>2330</v>
      </c>
      <c r="P964" s="666">
        <v>0.93574297188755018</v>
      </c>
      <c r="Q964" s="654">
        <v>233</v>
      </c>
    </row>
    <row r="965" spans="1:17" ht="14.4" customHeight="1" x14ac:dyDescent="0.3">
      <c r="A965" s="649" t="s">
        <v>7490</v>
      </c>
      <c r="B965" s="650" t="s">
        <v>6234</v>
      </c>
      <c r="C965" s="650" t="s">
        <v>6270</v>
      </c>
      <c r="D965" s="650" t="s">
        <v>6310</v>
      </c>
      <c r="E965" s="650" t="s">
        <v>6311</v>
      </c>
      <c r="F965" s="653">
        <v>7</v>
      </c>
      <c r="G965" s="653">
        <v>875</v>
      </c>
      <c r="H965" s="653">
        <v>1</v>
      </c>
      <c r="I965" s="653">
        <v>125</v>
      </c>
      <c r="J965" s="653">
        <v>2</v>
      </c>
      <c r="K965" s="653">
        <v>232</v>
      </c>
      <c r="L965" s="653">
        <v>0.26514285714285712</v>
      </c>
      <c r="M965" s="653">
        <v>116</v>
      </c>
      <c r="N965" s="653">
        <v>8</v>
      </c>
      <c r="O965" s="653">
        <v>940</v>
      </c>
      <c r="P965" s="666">
        <v>1.0742857142857143</v>
      </c>
      <c r="Q965" s="654">
        <v>117.5</v>
      </c>
    </row>
    <row r="966" spans="1:17" ht="14.4" customHeight="1" x14ac:dyDescent="0.3">
      <c r="A966" s="649" t="s">
        <v>7490</v>
      </c>
      <c r="B966" s="650" t="s">
        <v>6234</v>
      </c>
      <c r="C966" s="650" t="s">
        <v>6270</v>
      </c>
      <c r="D966" s="650" t="s">
        <v>6334</v>
      </c>
      <c r="E966" s="650" t="s">
        <v>6335</v>
      </c>
      <c r="F966" s="653">
        <v>1</v>
      </c>
      <c r="G966" s="653">
        <v>0</v>
      </c>
      <c r="H966" s="653"/>
      <c r="I966" s="653">
        <v>0</v>
      </c>
      <c r="J966" s="653"/>
      <c r="K966" s="653"/>
      <c r="L966" s="653"/>
      <c r="M966" s="653"/>
      <c r="N966" s="653">
        <v>2</v>
      </c>
      <c r="O966" s="653">
        <v>0</v>
      </c>
      <c r="P966" s="666"/>
      <c r="Q966" s="654">
        <v>0</v>
      </c>
    </row>
    <row r="967" spans="1:17" ht="14.4" customHeight="1" x14ac:dyDescent="0.3">
      <c r="A967" s="649" t="s">
        <v>7490</v>
      </c>
      <c r="B967" s="650" t="s">
        <v>6234</v>
      </c>
      <c r="C967" s="650" t="s">
        <v>6270</v>
      </c>
      <c r="D967" s="650" t="s">
        <v>6338</v>
      </c>
      <c r="E967" s="650" t="s">
        <v>6339</v>
      </c>
      <c r="F967" s="653"/>
      <c r="G967" s="653"/>
      <c r="H967" s="653"/>
      <c r="I967" s="653"/>
      <c r="J967" s="653"/>
      <c r="K967" s="653"/>
      <c r="L967" s="653"/>
      <c r="M967" s="653"/>
      <c r="N967" s="653">
        <v>1</v>
      </c>
      <c r="O967" s="653">
        <v>168</v>
      </c>
      <c r="P967" s="666"/>
      <c r="Q967" s="654">
        <v>168</v>
      </c>
    </row>
    <row r="968" spans="1:17" ht="14.4" customHeight="1" x14ac:dyDescent="0.3">
      <c r="A968" s="649" t="s">
        <v>7490</v>
      </c>
      <c r="B968" s="650" t="s">
        <v>6234</v>
      </c>
      <c r="C968" s="650" t="s">
        <v>6270</v>
      </c>
      <c r="D968" s="650" t="s">
        <v>6342</v>
      </c>
      <c r="E968" s="650" t="s">
        <v>6343</v>
      </c>
      <c r="F968" s="653"/>
      <c r="G968" s="653"/>
      <c r="H968" s="653"/>
      <c r="I968" s="653"/>
      <c r="J968" s="653">
        <v>1</v>
      </c>
      <c r="K968" s="653">
        <v>81</v>
      </c>
      <c r="L968" s="653"/>
      <c r="M968" s="653">
        <v>81</v>
      </c>
      <c r="N968" s="653">
        <v>5</v>
      </c>
      <c r="O968" s="653">
        <v>407</v>
      </c>
      <c r="P968" s="666"/>
      <c r="Q968" s="654">
        <v>81.400000000000006</v>
      </c>
    </row>
    <row r="969" spans="1:17" ht="14.4" customHeight="1" x14ac:dyDescent="0.3">
      <c r="A969" s="649" t="s">
        <v>7490</v>
      </c>
      <c r="B969" s="650" t="s">
        <v>6234</v>
      </c>
      <c r="C969" s="650" t="s">
        <v>6270</v>
      </c>
      <c r="D969" s="650" t="s">
        <v>6364</v>
      </c>
      <c r="E969" s="650" t="s">
        <v>6365</v>
      </c>
      <c r="F969" s="653"/>
      <c r="G969" s="653"/>
      <c r="H969" s="653"/>
      <c r="I969" s="653"/>
      <c r="J969" s="653">
        <v>1</v>
      </c>
      <c r="K969" s="653">
        <v>1043</v>
      </c>
      <c r="L969" s="653"/>
      <c r="M969" s="653">
        <v>1043</v>
      </c>
      <c r="N969" s="653">
        <v>3</v>
      </c>
      <c r="O969" s="653">
        <v>3129</v>
      </c>
      <c r="P969" s="666"/>
      <c r="Q969" s="654">
        <v>1043</v>
      </c>
    </row>
    <row r="970" spans="1:17" ht="14.4" customHeight="1" x14ac:dyDescent="0.3">
      <c r="A970" s="649" t="s">
        <v>7490</v>
      </c>
      <c r="B970" s="650" t="s">
        <v>6234</v>
      </c>
      <c r="C970" s="650" t="s">
        <v>6270</v>
      </c>
      <c r="D970" s="650" t="s">
        <v>6368</v>
      </c>
      <c r="E970" s="650" t="s">
        <v>6369</v>
      </c>
      <c r="F970" s="653">
        <v>1</v>
      </c>
      <c r="G970" s="653">
        <v>360</v>
      </c>
      <c r="H970" s="653">
        <v>1</v>
      </c>
      <c r="I970" s="653">
        <v>360</v>
      </c>
      <c r="J970" s="653"/>
      <c r="K970" s="653"/>
      <c r="L970" s="653"/>
      <c r="M970" s="653"/>
      <c r="N970" s="653"/>
      <c r="O970" s="653"/>
      <c r="P970" s="666"/>
      <c r="Q970" s="654"/>
    </row>
    <row r="971" spans="1:17" ht="14.4" customHeight="1" x14ac:dyDescent="0.3">
      <c r="A971" s="649" t="s">
        <v>7490</v>
      </c>
      <c r="B971" s="650" t="s">
        <v>6234</v>
      </c>
      <c r="C971" s="650" t="s">
        <v>6270</v>
      </c>
      <c r="D971" s="650" t="s">
        <v>6376</v>
      </c>
      <c r="E971" s="650" t="s">
        <v>6377</v>
      </c>
      <c r="F971" s="653"/>
      <c r="G971" s="653"/>
      <c r="H971" s="653"/>
      <c r="I971" s="653"/>
      <c r="J971" s="653"/>
      <c r="K971" s="653"/>
      <c r="L971" s="653"/>
      <c r="M971" s="653"/>
      <c r="N971" s="653">
        <v>2</v>
      </c>
      <c r="O971" s="653">
        <v>356</v>
      </c>
      <c r="P971" s="666"/>
      <c r="Q971" s="654">
        <v>178</v>
      </c>
    </row>
    <row r="972" spans="1:17" ht="14.4" customHeight="1" x14ac:dyDescent="0.3">
      <c r="A972" s="649" t="s">
        <v>7491</v>
      </c>
      <c r="B972" s="650" t="s">
        <v>6234</v>
      </c>
      <c r="C972" s="650" t="s">
        <v>6270</v>
      </c>
      <c r="D972" s="650" t="s">
        <v>6287</v>
      </c>
      <c r="E972" s="650" t="s">
        <v>6288</v>
      </c>
      <c r="F972" s="653"/>
      <c r="G972" s="653"/>
      <c r="H972" s="653"/>
      <c r="I972" s="653"/>
      <c r="J972" s="653"/>
      <c r="K972" s="653"/>
      <c r="L972" s="653"/>
      <c r="M972" s="653"/>
      <c r="N972" s="653">
        <v>1</v>
      </c>
      <c r="O972" s="653">
        <v>84</v>
      </c>
      <c r="P972" s="666"/>
      <c r="Q972" s="654">
        <v>84</v>
      </c>
    </row>
    <row r="973" spans="1:17" ht="14.4" customHeight="1" x14ac:dyDescent="0.3">
      <c r="A973" s="649" t="s">
        <v>7491</v>
      </c>
      <c r="B973" s="650" t="s">
        <v>6234</v>
      </c>
      <c r="C973" s="650" t="s">
        <v>6270</v>
      </c>
      <c r="D973" s="650" t="s">
        <v>6289</v>
      </c>
      <c r="E973" s="650" t="s">
        <v>6290</v>
      </c>
      <c r="F973" s="653"/>
      <c r="G973" s="653"/>
      <c r="H973" s="653"/>
      <c r="I973" s="653"/>
      <c r="J973" s="653"/>
      <c r="K973" s="653"/>
      <c r="L973" s="653"/>
      <c r="M973" s="653"/>
      <c r="N973" s="653">
        <v>1</v>
      </c>
      <c r="O973" s="653">
        <v>616</v>
      </c>
      <c r="P973" s="666"/>
      <c r="Q973" s="654">
        <v>616</v>
      </c>
    </row>
    <row r="974" spans="1:17" ht="14.4" customHeight="1" x14ac:dyDescent="0.3">
      <c r="A974" s="649" t="s">
        <v>7491</v>
      </c>
      <c r="B974" s="650" t="s">
        <v>6234</v>
      </c>
      <c r="C974" s="650" t="s">
        <v>6270</v>
      </c>
      <c r="D974" s="650" t="s">
        <v>6291</v>
      </c>
      <c r="E974" s="650" t="s">
        <v>6292</v>
      </c>
      <c r="F974" s="653"/>
      <c r="G974" s="653"/>
      <c r="H974" s="653"/>
      <c r="I974" s="653"/>
      <c r="J974" s="653"/>
      <c r="K974" s="653"/>
      <c r="L974" s="653"/>
      <c r="M974" s="653"/>
      <c r="N974" s="653">
        <v>1</v>
      </c>
      <c r="O974" s="653">
        <v>388</v>
      </c>
      <c r="P974" s="666"/>
      <c r="Q974" s="654">
        <v>388</v>
      </c>
    </row>
    <row r="975" spans="1:17" ht="14.4" customHeight="1" x14ac:dyDescent="0.3">
      <c r="A975" s="649" t="s">
        <v>7491</v>
      </c>
      <c r="B975" s="650" t="s">
        <v>6234</v>
      </c>
      <c r="C975" s="650" t="s">
        <v>6270</v>
      </c>
      <c r="D975" s="650" t="s">
        <v>6293</v>
      </c>
      <c r="E975" s="650" t="s">
        <v>6294</v>
      </c>
      <c r="F975" s="653"/>
      <c r="G975" s="653"/>
      <c r="H975" s="653"/>
      <c r="I975" s="653"/>
      <c r="J975" s="653"/>
      <c r="K975" s="653"/>
      <c r="L975" s="653"/>
      <c r="M975" s="653"/>
      <c r="N975" s="653">
        <v>2</v>
      </c>
      <c r="O975" s="653">
        <v>78</v>
      </c>
      <c r="P975" s="666"/>
      <c r="Q975" s="654">
        <v>39</v>
      </c>
    </row>
    <row r="976" spans="1:17" ht="14.4" customHeight="1" x14ac:dyDescent="0.3">
      <c r="A976" s="649" t="s">
        <v>7491</v>
      </c>
      <c r="B976" s="650" t="s">
        <v>6234</v>
      </c>
      <c r="C976" s="650" t="s">
        <v>6270</v>
      </c>
      <c r="D976" s="650" t="s">
        <v>6308</v>
      </c>
      <c r="E976" s="650" t="s">
        <v>6309</v>
      </c>
      <c r="F976" s="653">
        <v>6</v>
      </c>
      <c r="G976" s="653">
        <v>1494</v>
      </c>
      <c r="H976" s="653">
        <v>1</v>
      </c>
      <c r="I976" s="653">
        <v>249</v>
      </c>
      <c r="J976" s="653">
        <v>6</v>
      </c>
      <c r="K976" s="653">
        <v>1392</v>
      </c>
      <c r="L976" s="653">
        <v>0.93172690763052213</v>
      </c>
      <c r="M976" s="653">
        <v>232</v>
      </c>
      <c r="N976" s="653">
        <v>8</v>
      </c>
      <c r="O976" s="653">
        <v>1866</v>
      </c>
      <c r="P976" s="666">
        <v>1.248995983935743</v>
      </c>
      <c r="Q976" s="654">
        <v>233.25</v>
      </c>
    </row>
    <row r="977" spans="1:17" ht="14.4" customHeight="1" x14ac:dyDescent="0.3">
      <c r="A977" s="649" t="s">
        <v>7491</v>
      </c>
      <c r="B977" s="650" t="s">
        <v>6234</v>
      </c>
      <c r="C977" s="650" t="s">
        <v>6270</v>
      </c>
      <c r="D977" s="650" t="s">
        <v>6336</v>
      </c>
      <c r="E977" s="650" t="s">
        <v>6337</v>
      </c>
      <c r="F977" s="653"/>
      <c r="G977" s="653"/>
      <c r="H977" s="653"/>
      <c r="I977" s="653"/>
      <c r="J977" s="653"/>
      <c r="K977" s="653"/>
      <c r="L977" s="653"/>
      <c r="M977" s="653"/>
      <c r="N977" s="653">
        <v>1</v>
      </c>
      <c r="O977" s="653">
        <v>953</v>
      </c>
      <c r="P977" s="666"/>
      <c r="Q977" s="654">
        <v>953</v>
      </c>
    </row>
    <row r="978" spans="1:17" ht="14.4" customHeight="1" x14ac:dyDescent="0.3">
      <c r="A978" s="649" t="s">
        <v>7491</v>
      </c>
      <c r="B978" s="650" t="s">
        <v>6234</v>
      </c>
      <c r="C978" s="650" t="s">
        <v>6270</v>
      </c>
      <c r="D978" s="650" t="s">
        <v>6338</v>
      </c>
      <c r="E978" s="650" t="s">
        <v>6339</v>
      </c>
      <c r="F978" s="653"/>
      <c r="G978" s="653"/>
      <c r="H978" s="653"/>
      <c r="I978" s="653"/>
      <c r="J978" s="653"/>
      <c r="K978" s="653"/>
      <c r="L978" s="653"/>
      <c r="M978" s="653"/>
      <c r="N978" s="653">
        <v>1</v>
      </c>
      <c r="O978" s="653">
        <v>168</v>
      </c>
      <c r="P978" s="666"/>
      <c r="Q978" s="654">
        <v>168</v>
      </c>
    </row>
    <row r="979" spans="1:17" ht="14.4" customHeight="1" x14ac:dyDescent="0.3">
      <c r="A979" s="649" t="s">
        <v>7492</v>
      </c>
      <c r="B979" s="650" t="s">
        <v>6234</v>
      </c>
      <c r="C979" s="650" t="s">
        <v>6257</v>
      </c>
      <c r="D979" s="650" t="s">
        <v>7476</v>
      </c>
      <c r="E979" s="650" t="s">
        <v>7477</v>
      </c>
      <c r="F979" s="653">
        <v>1</v>
      </c>
      <c r="G979" s="653">
        <v>3583.9</v>
      </c>
      <c r="H979" s="653">
        <v>1</v>
      </c>
      <c r="I979" s="653">
        <v>3583.9</v>
      </c>
      <c r="J979" s="653"/>
      <c r="K979" s="653"/>
      <c r="L979" s="653"/>
      <c r="M979" s="653"/>
      <c r="N979" s="653"/>
      <c r="O979" s="653"/>
      <c r="P979" s="666"/>
      <c r="Q979" s="654"/>
    </row>
    <row r="980" spans="1:17" ht="14.4" customHeight="1" x14ac:dyDescent="0.3">
      <c r="A980" s="649" t="s">
        <v>7492</v>
      </c>
      <c r="B980" s="650" t="s">
        <v>6234</v>
      </c>
      <c r="C980" s="650" t="s">
        <v>6270</v>
      </c>
      <c r="D980" s="650" t="s">
        <v>6277</v>
      </c>
      <c r="E980" s="650" t="s">
        <v>6278</v>
      </c>
      <c r="F980" s="653"/>
      <c r="G980" s="653"/>
      <c r="H980" s="653"/>
      <c r="I980" s="653"/>
      <c r="J980" s="653"/>
      <c r="K980" s="653"/>
      <c r="L980" s="653"/>
      <c r="M980" s="653"/>
      <c r="N980" s="653">
        <v>1</v>
      </c>
      <c r="O980" s="653">
        <v>35</v>
      </c>
      <c r="P980" s="666"/>
      <c r="Q980" s="654">
        <v>35</v>
      </c>
    </row>
    <row r="981" spans="1:17" ht="14.4" customHeight="1" x14ac:dyDescent="0.3">
      <c r="A981" s="649" t="s">
        <v>7492</v>
      </c>
      <c r="B981" s="650" t="s">
        <v>6234</v>
      </c>
      <c r="C981" s="650" t="s">
        <v>6270</v>
      </c>
      <c r="D981" s="650" t="s">
        <v>6281</v>
      </c>
      <c r="E981" s="650" t="s">
        <v>6282</v>
      </c>
      <c r="F981" s="653"/>
      <c r="G981" s="653"/>
      <c r="H981" s="653"/>
      <c r="I981" s="653"/>
      <c r="J981" s="653">
        <v>2</v>
      </c>
      <c r="K981" s="653">
        <v>10</v>
      </c>
      <c r="L981" s="653"/>
      <c r="M981" s="653">
        <v>5</v>
      </c>
      <c r="N981" s="653">
        <v>4</v>
      </c>
      <c r="O981" s="653">
        <v>20</v>
      </c>
      <c r="P981" s="666"/>
      <c r="Q981" s="654">
        <v>5</v>
      </c>
    </row>
    <row r="982" spans="1:17" ht="14.4" customHeight="1" x14ac:dyDescent="0.3">
      <c r="A982" s="649" t="s">
        <v>7492</v>
      </c>
      <c r="B982" s="650" t="s">
        <v>6234</v>
      </c>
      <c r="C982" s="650" t="s">
        <v>6270</v>
      </c>
      <c r="D982" s="650" t="s">
        <v>6285</v>
      </c>
      <c r="E982" s="650" t="s">
        <v>6286</v>
      </c>
      <c r="F982" s="653">
        <v>1</v>
      </c>
      <c r="G982" s="653">
        <v>114</v>
      </c>
      <c r="H982" s="653">
        <v>1</v>
      </c>
      <c r="I982" s="653">
        <v>114</v>
      </c>
      <c r="J982" s="653"/>
      <c r="K982" s="653"/>
      <c r="L982" s="653"/>
      <c r="M982" s="653"/>
      <c r="N982" s="653"/>
      <c r="O982" s="653"/>
      <c r="P982" s="666"/>
      <c r="Q982" s="654"/>
    </row>
    <row r="983" spans="1:17" ht="14.4" customHeight="1" x14ac:dyDescent="0.3">
      <c r="A983" s="649" t="s">
        <v>7492</v>
      </c>
      <c r="B983" s="650" t="s">
        <v>6234</v>
      </c>
      <c r="C983" s="650" t="s">
        <v>6270</v>
      </c>
      <c r="D983" s="650" t="s">
        <v>6289</v>
      </c>
      <c r="E983" s="650" t="s">
        <v>6290</v>
      </c>
      <c r="F983" s="653">
        <v>2</v>
      </c>
      <c r="G983" s="653">
        <v>1218</v>
      </c>
      <c r="H983" s="653">
        <v>1</v>
      </c>
      <c r="I983" s="653">
        <v>609</v>
      </c>
      <c r="J983" s="653">
        <v>2</v>
      </c>
      <c r="K983" s="653">
        <v>1222</v>
      </c>
      <c r="L983" s="653">
        <v>1.0032840722495895</v>
      </c>
      <c r="M983" s="653">
        <v>611</v>
      </c>
      <c r="N983" s="653">
        <v>2</v>
      </c>
      <c r="O983" s="653">
        <v>1227</v>
      </c>
      <c r="P983" s="666">
        <v>1.0073891625615763</v>
      </c>
      <c r="Q983" s="654">
        <v>613.5</v>
      </c>
    </row>
    <row r="984" spans="1:17" ht="14.4" customHeight="1" x14ac:dyDescent="0.3">
      <c r="A984" s="649" t="s">
        <v>7492</v>
      </c>
      <c r="B984" s="650" t="s">
        <v>6234</v>
      </c>
      <c r="C984" s="650" t="s">
        <v>6270</v>
      </c>
      <c r="D984" s="650" t="s">
        <v>6291</v>
      </c>
      <c r="E984" s="650" t="s">
        <v>6292</v>
      </c>
      <c r="F984" s="653">
        <v>2</v>
      </c>
      <c r="G984" s="653">
        <v>770</v>
      </c>
      <c r="H984" s="653">
        <v>1</v>
      </c>
      <c r="I984" s="653">
        <v>385</v>
      </c>
      <c r="J984" s="653"/>
      <c r="K984" s="653"/>
      <c r="L984" s="653"/>
      <c r="M984" s="653"/>
      <c r="N984" s="653"/>
      <c r="O984" s="653"/>
      <c r="P984" s="666"/>
      <c r="Q984" s="654"/>
    </row>
    <row r="985" spans="1:17" ht="14.4" customHeight="1" x14ac:dyDescent="0.3">
      <c r="A985" s="649" t="s">
        <v>7492</v>
      </c>
      <c r="B985" s="650" t="s">
        <v>6234</v>
      </c>
      <c r="C985" s="650" t="s">
        <v>6270</v>
      </c>
      <c r="D985" s="650" t="s">
        <v>6293</v>
      </c>
      <c r="E985" s="650" t="s">
        <v>6294</v>
      </c>
      <c r="F985" s="653"/>
      <c r="G985" s="653"/>
      <c r="H985" s="653"/>
      <c r="I985" s="653"/>
      <c r="J985" s="653">
        <v>5</v>
      </c>
      <c r="K985" s="653">
        <v>195</v>
      </c>
      <c r="L985" s="653"/>
      <c r="M985" s="653">
        <v>39</v>
      </c>
      <c r="N985" s="653">
        <v>6</v>
      </c>
      <c r="O985" s="653">
        <v>234</v>
      </c>
      <c r="P985" s="666"/>
      <c r="Q985" s="654">
        <v>39</v>
      </c>
    </row>
    <row r="986" spans="1:17" ht="14.4" customHeight="1" x14ac:dyDescent="0.3">
      <c r="A986" s="649" t="s">
        <v>7492</v>
      </c>
      <c r="B986" s="650" t="s">
        <v>6234</v>
      </c>
      <c r="C986" s="650" t="s">
        <v>6270</v>
      </c>
      <c r="D986" s="650" t="s">
        <v>6298</v>
      </c>
      <c r="E986" s="650" t="s">
        <v>6299</v>
      </c>
      <c r="F986" s="653">
        <v>1</v>
      </c>
      <c r="G986" s="653">
        <v>1684</v>
      </c>
      <c r="H986" s="653">
        <v>1</v>
      </c>
      <c r="I986" s="653">
        <v>1684</v>
      </c>
      <c r="J986" s="653"/>
      <c r="K986" s="653"/>
      <c r="L986" s="653"/>
      <c r="M986" s="653"/>
      <c r="N986" s="653"/>
      <c r="O986" s="653"/>
      <c r="P986" s="666"/>
      <c r="Q986" s="654"/>
    </row>
    <row r="987" spans="1:17" ht="14.4" customHeight="1" x14ac:dyDescent="0.3">
      <c r="A987" s="649" t="s">
        <v>7492</v>
      </c>
      <c r="B987" s="650" t="s">
        <v>6234</v>
      </c>
      <c r="C987" s="650" t="s">
        <v>6270</v>
      </c>
      <c r="D987" s="650" t="s">
        <v>6304</v>
      </c>
      <c r="E987" s="650" t="s">
        <v>6305</v>
      </c>
      <c r="F987" s="653">
        <v>1</v>
      </c>
      <c r="G987" s="653">
        <v>687</v>
      </c>
      <c r="H987" s="653">
        <v>1</v>
      </c>
      <c r="I987" s="653">
        <v>687</v>
      </c>
      <c r="J987" s="653">
        <v>1</v>
      </c>
      <c r="K987" s="653">
        <v>689</v>
      </c>
      <c r="L987" s="653">
        <v>1.0029112081513829</v>
      </c>
      <c r="M987" s="653">
        <v>689</v>
      </c>
      <c r="N987" s="653">
        <v>1</v>
      </c>
      <c r="O987" s="653">
        <v>689</v>
      </c>
      <c r="P987" s="666">
        <v>1.0029112081513829</v>
      </c>
      <c r="Q987" s="654">
        <v>689</v>
      </c>
    </row>
    <row r="988" spans="1:17" ht="14.4" customHeight="1" x14ac:dyDescent="0.3">
      <c r="A988" s="649" t="s">
        <v>7492</v>
      </c>
      <c r="B988" s="650" t="s">
        <v>6234</v>
      </c>
      <c r="C988" s="650" t="s">
        <v>6270</v>
      </c>
      <c r="D988" s="650" t="s">
        <v>6308</v>
      </c>
      <c r="E988" s="650" t="s">
        <v>6309</v>
      </c>
      <c r="F988" s="653">
        <v>832</v>
      </c>
      <c r="G988" s="653">
        <v>207168</v>
      </c>
      <c r="H988" s="653">
        <v>1</v>
      </c>
      <c r="I988" s="653">
        <v>249</v>
      </c>
      <c r="J988" s="653">
        <v>882</v>
      </c>
      <c r="K988" s="653">
        <v>204624</v>
      </c>
      <c r="L988" s="653">
        <v>0.98772011121408709</v>
      </c>
      <c r="M988" s="653">
        <v>232</v>
      </c>
      <c r="N988" s="653">
        <v>909</v>
      </c>
      <c r="O988" s="653">
        <v>212040</v>
      </c>
      <c r="P988" s="666">
        <v>1.0235171455050973</v>
      </c>
      <c r="Q988" s="654">
        <v>233.26732673267327</v>
      </c>
    </row>
    <row r="989" spans="1:17" ht="14.4" customHeight="1" x14ac:dyDescent="0.3">
      <c r="A989" s="649" t="s">
        <v>7492</v>
      </c>
      <c r="B989" s="650" t="s">
        <v>6234</v>
      </c>
      <c r="C989" s="650" t="s">
        <v>6270</v>
      </c>
      <c r="D989" s="650" t="s">
        <v>6310</v>
      </c>
      <c r="E989" s="650" t="s">
        <v>6311</v>
      </c>
      <c r="F989" s="653"/>
      <c r="G989" s="653"/>
      <c r="H989" s="653"/>
      <c r="I989" s="653"/>
      <c r="J989" s="653">
        <v>1</v>
      </c>
      <c r="K989" s="653">
        <v>116</v>
      </c>
      <c r="L989" s="653"/>
      <c r="M989" s="653">
        <v>116</v>
      </c>
      <c r="N989" s="653">
        <v>1</v>
      </c>
      <c r="O989" s="653">
        <v>116</v>
      </c>
      <c r="P989" s="666"/>
      <c r="Q989" s="654">
        <v>116</v>
      </c>
    </row>
    <row r="990" spans="1:17" ht="14.4" customHeight="1" x14ac:dyDescent="0.3">
      <c r="A990" s="649" t="s">
        <v>7492</v>
      </c>
      <c r="B990" s="650" t="s">
        <v>6234</v>
      </c>
      <c r="C990" s="650" t="s">
        <v>6270</v>
      </c>
      <c r="D990" s="650" t="s">
        <v>6322</v>
      </c>
      <c r="E990" s="650" t="s">
        <v>6323</v>
      </c>
      <c r="F990" s="653">
        <v>4</v>
      </c>
      <c r="G990" s="653">
        <v>1248</v>
      </c>
      <c r="H990" s="653">
        <v>1</v>
      </c>
      <c r="I990" s="653">
        <v>312</v>
      </c>
      <c r="J990" s="653"/>
      <c r="K990" s="653"/>
      <c r="L990" s="653"/>
      <c r="M990" s="653"/>
      <c r="N990" s="653"/>
      <c r="O990" s="653"/>
      <c r="P990" s="666"/>
      <c r="Q990" s="654"/>
    </row>
    <row r="991" spans="1:17" ht="14.4" customHeight="1" x14ac:dyDescent="0.3">
      <c r="A991" s="649" t="s">
        <v>7492</v>
      </c>
      <c r="B991" s="650" t="s">
        <v>6234</v>
      </c>
      <c r="C991" s="650" t="s">
        <v>6270</v>
      </c>
      <c r="D991" s="650" t="s">
        <v>6342</v>
      </c>
      <c r="E991" s="650" t="s">
        <v>6343</v>
      </c>
      <c r="F991" s="653"/>
      <c r="G991" s="653"/>
      <c r="H991" s="653"/>
      <c r="I991" s="653"/>
      <c r="J991" s="653"/>
      <c r="K991" s="653"/>
      <c r="L991" s="653"/>
      <c r="M991" s="653"/>
      <c r="N991" s="653">
        <v>1</v>
      </c>
      <c r="O991" s="653">
        <v>82</v>
      </c>
      <c r="P991" s="666"/>
      <c r="Q991" s="654">
        <v>82</v>
      </c>
    </row>
    <row r="992" spans="1:17" ht="14.4" customHeight="1" x14ac:dyDescent="0.3">
      <c r="A992" s="649" t="s">
        <v>7492</v>
      </c>
      <c r="B992" s="650" t="s">
        <v>6234</v>
      </c>
      <c r="C992" s="650" t="s">
        <v>6270</v>
      </c>
      <c r="D992" s="650" t="s">
        <v>6356</v>
      </c>
      <c r="E992" s="650" t="s">
        <v>6357</v>
      </c>
      <c r="F992" s="653"/>
      <c r="G992" s="653"/>
      <c r="H992" s="653"/>
      <c r="I992" s="653"/>
      <c r="J992" s="653"/>
      <c r="K992" s="653"/>
      <c r="L992" s="653"/>
      <c r="M992" s="653"/>
      <c r="N992" s="653">
        <v>1</v>
      </c>
      <c r="O992" s="653">
        <v>739</v>
      </c>
      <c r="P992" s="666"/>
      <c r="Q992" s="654">
        <v>739</v>
      </c>
    </row>
    <row r="993" spans="1:17" ht="14.4" customHeight="1" x14ac:dyDescent="0.3">
      <c r="A993" s="649" t="s">
        <v>7492</v>
      </c>
      <c r="B993" s="650" t="s">
        <v>6234</v>
      </c>
      <c r="C993" s="650" t="s">
        <v>6270</v>
      </c>
      <c r="D993" s="650" t="s">
        <v>6364</v>
      </c>
      <c r="E993" s="650" t="s">
        <v>6365</v>
      </c>
      <c r="F993" s="653"/>
      <c r="G993" s="653"/>
      <c r="H993" s="653"/>
      <c r="I993" s="653"/>
      <c r="J993" s="653"/>
      <c r="K993" s="653"/>
      <c r="L993" s="653"/>
      <c r="M993" s="653"/>
      <c r="N993" s="653">
        <v>1</v>
      </c>
      <c r="O993" s="653">
        <v>1048</v>
      </c>
      <c r="P993" s="666"/>
      <c r="Q993" s="654">
        <v>1048</v>
      </c>
    </row>
    <row r="994" spans="1:17" ht="14.4" customHeight="1" x14ac:dyDescent="0.3">
      <c r="A994" s="649" t="s">
        <v>7492</v>
      </c>
      <c r="B994" s="650" t="s">
        <v>6437</v>
      </c>
      <c r="C994" s="650" t="s">
        <v>6270</v>
      </c>
      <c r="D994" s="650" t="s">
        <v>6332</v>
      </c>
      <c r="E994" s="650" t="s">
        <v>6333</v>
      </c>
      <c r="F994" s="653"/>
      <c r="G994" s="653"/>
      <c r="H994" s="653"/>
      <c r="I994" s="653"/>
      <c r="J994" s="653">
        <v>16</v>
      </c>
      <c r="K994" s="653">
        <v>0</v>
      </c>
      <c r="L994" s="653"/>
      <c r="M994" s="653">
        <v>0</v>
      </c>
      <c r="N994" s="653"/>
      <c r="O994" s="653"/>
      <c r="P994" s="666"/>
      <c r="Q994" s="654"/>
    </row>
    <row r="995" spans="1:17" ht="14.4" customHeight="1" thickBot="1" x14ac:dyDescent="0.35">
      <c r="A995" s="655" t="s">
        <v>7492</v>
      </c>
      <c r="B995" s="656" t="s">
        <v>6437</v>
      </c>
      <c r="C995" s="656" t="s">
        <v>6270</v>
      </c>
      <c r="D995" s="656" t="s">
        <v>6921</v>
      </c>
      <c r="E995" s="656" t="s">
        <v>6922</v>
      </c>
      <c r="F995" s="659">
        <v>8</v>
      </c>
      <c r="G995" s="659">
        <v>0</v>
      </c>
      <c r="H995" s="659"/>
      <c r="I995" s="659">
        <v>0</v>
      </c>
      <c r="J995" s="659">
        <v>2</v>
      </c>
      <c r="K995" s="659">
        <v>0</v>
      </c>
      <c r="L995" s="659"/>
      <c r="M995" s="659">
        <v>0</v>
      </c>
      <c r="N995" s="659"/>
      <c r="O995" s="659"/>
      <c r="P995" s="667"/>
      <c r="Q995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1461.8589999999999</v>
      </c>
      <c r="C5" s="114">
        <v>1402.277</v>
      </c>
      <c r="D5" s="114">
        <v>1522.817</v>
      </c>
      <c r="E5" s="131">
        <v>1.0416989600228204</v>
      </c>
      <c r="F5" s="132">
        <v>815</v>
      </c>
      <c r="G5" s="114">
        <v>705</v>
      </c>
      <c r="H5" s="114">
        <v>764</v>
      </c>
      <c r="I5" s="133">
        <v>0.93742331288343561</v>
      </c>
      <c r="J5" s="123"/>
      <c r="K5" s="123"/>
      <c r="L5" s="7">
        <f>D5-B5</f>
        <v>60.958000000000084</v>
      </c>
      <c r="M5" s="8">
        <f>H5-F5</f>
        <v>-51</v>
      </c>
    </row>
    <row r="6" spans="1:13" ht="14.4" hidden="1" customHeight="1" outlineLevel="1" x14ac:dyDescent="0.3">
      <c r="A6" s="119" t="s">
        <v>170</v>
      </c>
      <c r="B6" s="122">
        <v>355.19200000000001</v>
      </c>
      <c r="C6" s="113">
        <v>300.61200000000002</v>
      </c>
      <c r="D6" s="113">
        <v>259.733</v>
      </c>
      <c r="E6" s="134">
        <v>0.7312467623144665</v>
      </c>
      <c r="F6" s="135">
        <v>206</v>
      </c>
      <c r="G6" s="113">
        <v>183</v>
      </c>
      <c r="H6" s="113">
        <v>176</v>
      </c>
      <c r="I6" s="136">
        <v>0.85436893203883491</v>
      </c>
      <c r="J6" s="123"/>
      <c r="K6" s="123"/>
      <c r="L6" s="5">
        <f t="shared" ref="L6:L11" si="0">D6-B6</f>
        <v>-95.459000000000003</v>
      </c>
      <c r="M6" s="6">
        <f t="shared" ref="M6:M13" si="1">H6-F6</f>
        <v>-30</v>
      </c>
    </row>
    <row r="7" spans="1:13" ht="14.4" hidden="1" customHeight="1" outlineLevel="1" x14ac:dyDescent="0.3">
      <c r="A7" s="119" t="s">
        <v>171</v>
      </c>
      <c r="B7" s="122">
        <v>802.05600000000004</v>
      </c>
      <c r="C7" s="113">
        <v>703.39700000000005</v>
      </c>
      <c r="D7" s="113">
        <v>727.20899999999995</v>
      </c>
      <c r="E7" s="134">
        <v>0.90668107962536271</v>
      </c>
      <c r="F7" s="135">
        <v>553</v>
      </c>
      <c r="G7" s="113">
        <v>501</v>
      </c>
      <c r="H7" s="113">
        <v>504</v>
      </c>
      <c r="I7" s="136">
        <v>0.91139240506329111</v>
      </c>
      <c r="J7" s="123"/>
      <c r="K7" s="123"/>
      <c r="L7" s="5">
        <f t="shared" si="0"/>
        <v>-74.847000000000094</v>
      </c>
      <c r="M7" s="6">
        <f t="shared" si="1"/>
        <v>-49</v>
      </c>
    </row>
    <row r="8" spans="1:13" ht="14.4" hidden="1" customHeight="1" outlineLevel="1" x14ac:dyDescent="0.3">
      <c r="A8" s="119" t="s">
        <v>172</v>
      </c>
      <c r="B8" s="122">
        <v>109.229</v>
      </c>
      <c r="C8" s="113">
        <v>104.804</v>
      </c>
      <c r="D8" s="113">
        <v>107.916</v>
      </c>
      <c r="E8" s="134">
        <v>0.98797938276465036</v>
      </c>
      <c r="F8" s="135">
        <v>72</v>
      </c>
      <c r="G8" s="113">
        <v>67</v>
      </c>
      <c r="H8" s="113">
        <v>68</v>
      </c>
      <c r="I8" s="136">
        <v>0.94444444444444442</v>
      </c>
      <c r="J8" s="123"/>
      <c r="K8" s="123"/>
      <c r="L8" s="5">
        <f t="shared" si="0"/>
        <v>-1.3130000000000024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1.3440000000000001</v>
      </c>
      <c r="C9" s="113">
        <v>0</v>
      </c>
      <c r="D9" s="113">
        <v>0.46300000000000002</v>
      </c>
      <c r="E9" s="134">
        <v>0.34449404761904762</v>
      </c>
      <c r="F9" s="135">
        <v>2</v>
      </c>
      <c r="G9" s="113">
        <v>0</v>
      </c>
      <c r="H9" s="113">
        <v>1</v>
      </c>
      <c r="I9" s="136">
        <v>0.5</v>
      </c>
      <c r="J9" s="123"/>
      <c r="K9" s="123"/>
      <c r="L9" s="5">
        <f t="shared" si="0"/>
        <v>-0.88100000000000001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385.19499999999999</v>
      </c>
      <c r="C10" s="113">
        <v>339.11700000000002</v>
      </c>
      <c r="D10" s="113">
        <v>378.637</v>
      </c>
      <c r="E10" s="134">
        <v>0.98297485689066577</v>
      </c>
      <c r="F10" s="135">
        <v>246</v>
      </c>
      <c r="G10" s="113">
        <v>242</v>
      </c>
      <c r="H10" s="113">
        <v>238</v>
      </c>
      <c r="I10" s="136">
        <v>0.96747967479674801</v>
      </c>
      <c r="J10" s="123"/>
      <c r="K10" s="123"/>
      <c r="L10" s="5">
        <f t="shared" si="0"/>
        <v>-6.5579999999999927</v>
      </c>
      <c r="M10" s="6">
        <f t="shared" si="1"/>
        <v>-8</v>
      </c>
    </row>
    <row r="11" spans="1:13" ht="14.4" hidden="1" customHeight="1" outlineLevel="1" x14ac:dyDescent="0.3">
      <c r="A11" s="119" t="s">
        <v>175</v>
      </c>
      <c r="B11" s="122">
        <v>120.197</v>
      </c>
      <c r="C11" s="113">
        <v>97.302000000000007</v>
      </c>
      <c r="D11" s="113">
        <v>99.844999999999999</v>
      </c>
      <c r="E11" s="134">
        <v>0.83067797033203816</v>
      </c>
      <c r="F11" s="135">
        <v>47</v>
      </c>
      <c r="G11" s="113">
        <v>36</v>
      </c>
      <c r="H11" s="113">
        <v>35</v>
      </c>
      <c r="I11" s="136">
        <v>0.74468085106382975</v>
      </c>
      <c r="J11" s="123"/>
      <c r="K11" s="123"/>
      <c r="L11" s="5">
        <f t="shared" si="0"/>
        <v>-20.352000000000004</v>
      </c>
      <c r="M11" s="6">
        <f t="shared" si="1"/>
        <v>-12</v>
      </c>
    </row>
    <row r="12" spans="1:13" ht="14.4" hidden="1" customHeight="1" outlineLevel="1" thickBot="1" x14ac:dyDescent="0.35">
      <c r="A12" s="244" t="s">
        <v>233</v>
      </c>
      <c r="B12" s="245">
        <v>19.007000000000001</v>
      </c>
      <c r="C12" s="246">
        <v>15.968</v>
      </c>
      <c r="D12" s="246">
        <v>22.135000000000002</v>
      </c>
      <c r="E12" s="247"/>
      <c r="F12" s="248">
        <v>15</v>
      </c>
      <c r="G12" s="246">
        <v>10</v>
      </c>
      <c r="H12" s="246">
        <v>11</v>
      </c>
      <c r="I12" s="249"/>
      <c r="J12" s="123"/>
      <c r="K12" s="123"/>
      <c r="L12" s="250">
        <f>D12-B12</f>
        <v>3.1280000000000001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3254.0790000000002</v>
      </c>
      <c r="C13" s="116">
        <f>SUM(C5:C12)</f>
        <v>2963.4770000000003</v>
      </c>
      <c r="D13" s="116">
        <f>SUM(D5:D12)</f>
        <v>3118.7550000000006</v>
      </c>
      <c r="E13" s="137">
        <f>IF(OR(D13=0,B13=0),0,D13/B13)</f>
        <v>0.95841403973290151</v>
      </c>
      <c r="F13" s="138">
        <f>SUM(F5:F12)</f>
        <v>1956</v>
      </c>
      <c r="G13" s="116">
        <f>SUM(G5:G12)</f>
        <v>1744</v>
      </c>
      <c r="H13" s="116">
        <f>SUM(H5:H12)</f>
        <v>1797</v>
      </c>
      <c r="I13" s="139">
        <f>IF(OR(H13=0,F13=0),0,H13/F13)</f>
        <v>0.91871165644171782</v>
      </c>
      <c r="J13" s="123"/>
      <c r="K13" s="123"/>
      <c r="L13" s="129">
        <f>D13-B13</f>
        <v>-135.32399999999961</v>
      </c>
      <c r="M13" s="140">
        <f t="shared" si="1"/>
        <v>-159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1461.8589999999999</v>
      </c>
      <c r="C18" s="114">
        <v>1402.277</v>
      </c>
      <c r="D18" s="114">
        <v>1522.817</v>
      </c>
      <c r="E18" s="131">
        <v>1.0416989600228204</v>
      </c>
      <c r="F18" s="121">
        <v>815</v>
      </c>
      <c r="G18" s="114">
        <v>705</v>
      </c>
      <c r="H18" s="114">
        <v>764</v>
      </c>
      <c r="I18" s="133">
        <v>0.93742331288343561</v>
      </c>
      <c r="J18" s="560">
        <f>0.97*0.976</f>
        <v>0.94672000000000001</v>
      </c>
      <c r="K18" s="561"/>
      <c r="L18" s="147">
        <f>D18-B18</f>
        <v>60.958000000000084</v>
      </c>
      <c r="M18" s="148">
        <f>H18-F18</f>
        <v>-51</v>
      </c>
    </row>
    <row r="19" spans="1:13" ht="14.4" hidden="1" customHeight="1" outlineLevel="1" x14ac:dyDescent="0.3">
      <c r="A19" s="119" t="s">
        <v>170</v>
      </c>
      <c r="B19" s="122">
        <v>355.19200000000001</v>
      </c>
      <c r="C19" s="113">
        <v>300.61200000000002</v>
      </c>
      <c r="D19" s="113">
        <v>259.733</v>
      </c>
      <c r="E19" s="134">
        <v>0.7312467623144665</v>
      </c>
      <c r="F19" s="122">
        <v>206</v>
      </c>
      <c r="G19" s="113">
        <v>183</v>
      </c>
      <c r="H19" s="113">
        <v>176</v>
      </c>
      <c r="I19" s="136">
        <v>0.85436893203883491</v>
      </c>
      <c r="J19" s="560">
        <f>0.97*1.096</f>
        <v>1.0631200000000001</v>
      </c>
      <c r="K19" s="561"/>
      <c r="L19" s="149">
        <f t="shared" ref="L19:L26" si="2">D19-B19</f>
        <v>-95.459000000000003</v>
      </c>
      <c r="M19" s="150">
        <f t="shared" ref="M19:M26" si="3">H19-F19</f>
        <v>-30</v>
      </c>
    </row>
    <row r="20" spans="1:13" ht="14.4" hidden="1" customHeight="1" outlineLevel="1" x14ac:dyDescent="0.3">
      <c r="A20" s="119" t="s">
        <v>171</v>
      </c>
      <c r="B20" s="122">
        <v>802.05600000000004</v>
      </c>
      <c r="C20" s="113">
        <v>703.39700000000005</v>
      </c>
      <c r="D20" s="113">
        <v>727.20899999999995</v>
      </c>
      <c r="E20" s="134">
        <v>0.90668107962536271</v>
      </c>
      <c r="F20" s="122">
        <v>553</v>
      </c>
      <c r="G20" s="113">
        <v>501</v>
      </c>
      <c r="H20" s="113">
        <v>504</v>
      </c>
      <c r="I20" s="136">
        <v>0.91139240506329111</v>
      </c>
      <c r="J20" s="560">
        <f>0.97*1.047</f>
        <v>1.01559</v>
      </c>
      <c r="K20" s="561"/>
      <c r="L20" s="149">
        <f t="shared" si="2"/>
        <v>-74.847000000000094</v>
      </c>
      <c r="M20" s="150">
        <f t="shared" si="3"/>
        <v>-49</v>
      </c>
    </row>
    <row r="21" spans="1:13" ht="14.4" hidden="1" customHeight="1" outlineLevel="1" x14ac:dyDescent="0.3">
      <c r="A21" s="119" t="s">
        <v>172</v>
      </c>
      <c r="B21" s="122">
        <v>109.229</v>
      </c>
      <c r="C21" s="113">
        <v>104.804</v>
      </c>
      <c r="D21" s="113">
        <v>107.916</v>
      </c>
      <c r="E21" s="134">
        <v>0.98797938276465036</v>
      </c>
      <c r="F21" s="122">
        <v>72</v>
      </c>
      <c r="G21" s="113">
        <v>67</v>
      </c>
      <c r="H21" s="113">
        <v>68</v>
      </c>
      <c r="I21" s="136">
        <v>0.94444444444444442</v>
      </c>
      <c r="J21" s="560">
        <f>0.97*1.091</f>
        <v>1.05827</v>
      </c>
      <c r="K21" s="561"/>
      <c r="L21" s="149">
        <f t="shared" si="2"/>
        <v>-1.3130000000000024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1.3440000000000001</v>
      </c>
      <c r="C22" s="113">
        <v>0</v>
      </c>
      <c r="D22" s="113">
        <v>0.46300000000000002</v>
      </c>
      <c r="E22" s="134">
        <v>0.34449404761904762</v>
      </c>
      <c r="F22" s="122">
        <v>2</v>
      </c>
      <c r="G22" s="113">
        <v>0</v>
      </c>
      <c r="H22" s="113">
        <v>1</v>
      </c>
      <c r="I22" s="136">
        <v>0.5</v>
      </c>
      <c r="J22" s="560">
        <f>0.97*1</f>
        <v>0.97</v>
      </c>
      <c r="K22" s="561"/>
      <c r="L22" s="149">
        <f t="shared" si="2"/>
        <v>-0.88100000000000001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385.19499999999999</v>
      </c>
      <c r="C23" s="113">
        <v>339.11700000000002</v>
      </c>
      <c r="D23" s="113">
        <v>378.637</v>
      </c>
      <c r="E23" s="134">
        <v>0.98297485689066577</v>
      </c>
      <c r="F23" s="122">
        <v>246</v>
      </c>
      <c r="G23" s="113">
        <v>242</v>
      </c>
      <c r="H23" s="113">
        <v>238</v>
      </c>
      <c r="I23" s="136">
        <v>0.96747967479674801</v>
      </c>
      <c r="J23" s="560">
        <f>0.97*1.096</f>
        <v>1.0631200000000001</v>
      </c>
      <c r="K23" s="561"/>
      <c r="L23" s="149">
        <f t="shared" si="2"/>
        <v>-6.5579999999999927</v>
      </c>
      <c r="M23" s="150">
        <f t="shared" si="3"/>
        <v>-8</v>
      </c>
    </row>
    <row r="24" spans="1:13" ht="14.4" hidden="1" customHeight="1" outlineLevel="1" x14ac:dyDescent="0.3">
      <c r="A24" s="119" t="s">
        <v>175</v>
      </c>
      <c r="B24" s="122">
        <v>120.197</v>
      </c>
      <c r="C24" s="113">
        <v>97.302000000000007</v>
      </c>
      <c r="D24" s="113">
        <v>99.844999999999999</v>
      </c>
      <c r="E24" s="134">
        <v>0.83067797033203816</v>
      </c>
      <c r="F24" s="122">
        <v>47</v>
      </c>
      <c r="G24" s="113">
        <v>36</v>
      </c>
      <c r="H24" s="113">
        <v>35</v>
      </c>
      <c r="I24" s="136">
        <v>0.74468085106382975</v>
      </c>
      <c r="J24" s="560">
        <f>0.97*0.989</f>
        <v>0.95933000000000002</v>
      </c>
      <c r="K24" s="561"/>
      <c r="L24" s="149">
        <f t="shared" si="2"/>
        <v>-20.352000000000004</v>
      </c>
      <c r="M24" s="150">
        <f t="shared" si="3"/>
        <v>-12</v>
      </c>
    </row>
    <row r="25" spans="1:13" ht="14.4" hidden="1" customHeight="1" outlineLevel="1" thickBot="1" x14ac:dyDescent="0.35">
      <c r="A25" s="244" t="s">
        <v>233</v>
      </c>
      <c r="B25" s="245">
        <v>19.007000000000001</v>
      </c>
      <c r="C25" s="246">
        <v>15.968</v>
      </c>
      <c r="D25" s="246">
        <v>22.135000000000002</v>
      </c>
      <c r="E25" s="247"/>
      <c r="F25" s="245">
        <v>15</v>
      </c>
      <c r="G25" s="246">
        <v>10</v>
      </c>
      <c r="H25" s="246">
        <v>11</v>
      </c>
      <c r="I25" s="249"/>
      <c r="J25" s="365"/>
      <c r="K25" s="366"/>
      <c r="L25" s="252">
        <f>D25-B25</f>
        <v>3.1280000000000001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3254.0790000000002</v>
      </c>
      <c r="C26" s="153">
        <f>SUM(C18:C25)</f>
        <v>2963.4770000000003</v>
      </c>
      <c r="D26" s="153">
        <f>SUM(D18:D25)</f>
        <v>3118.7550000000006</v>
      </c>
      <c r="E26" s="154">
        <f>IF(OR(D26=0,B26=0),0,D26/B26)</f>
        <v>0.95841403973290151</v>
      </c>
      <c r="F26" s="152">
        <f>SUM(F18:F25)</f>
        <v>1956</v>
      </c>
      <c r="G26" s="153">
        <f>SUM(G18:G25)</f>
        <v>1744</v>
      </c>
      <c r="H26" s="153">
        <f>SUM(H18:H25)</f>
        <v>1797</v>
      </c>
      <c r="I26" s="155">
        <f>IF(OR(H26=0,F26=0),0,H26/F26)</f>
        <v>0.91871165644171782</v>
      </c>
      <c r="J26" s="123"/>
      <c r="K26" s="123"/>
      <c r="L26" s="145">
        <f t="shared" si="2"/>
        <v>-135.32399999999961</v>
      </c>
      <c r="M26" s="156">
        <f t="shared" si="3"/>
        <v>-159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597</v>
      </c>
      <c r="F31" s="132">
        <v>0</v>
      </c>
      <c r="G31" s="114">
        <v>0</v>
      </c>
      <c r="H31" s="114">
        <v>0</v>
      </c>
      <c r="I31" s="133" t="s">
        <v>597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597</v>
      </c>
      <c r="F32" s="135">
        <v>0</v>
      </c>
      <c r="G32" s="113">
        <v>0</v>
      </c>
      <c r="H32" s="113">
        <v>0</v>
      </c>
      <c r="I32" s="136" t="s">
        <v>597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597</v>
      </c>
      <c r="F33" s="135">
        <v>0</v>
      </c>
      <c r="G33" s="113">
        <v>0</v>
      </c>
      <c r="H33" s="113">
        <v>0</v>
      </c>
      <c r="I33" s="136" t="s">
        <v>597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597</v>
      </c>
      <c r="F34" s="135">
        <v>0</v>
      </c>
      <c r="G34" s="113">
        <v>0</v>
      </c>
      <c r="H34" s="113">
        <v>0</v>
      </c>
      <c r="I34" s="136" t="s">
        <v>597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597</v>
      </c>
      <c r="F35" s="135">
        <v>0</v>
      </c>
      <c r="G35" s="113">
        <v>0</v>
      </c>
      <c r="H35" s="113">
        <v>0</v>
      </c>
      <c r="I35" s="136" t="s">
        <v>597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597</v>
      </c>
      <c r="F36" s="135">
        <v>0</v>
      </c>
      <c r="G36" s="113">
        <v>0</v>
      </c>
      <c r="H36" s="113">
        <v>0</v>
      </c>
      <c r="I36" s="136" t="s">
        <v>597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597</v>
      </c>
      <c r="F37" s="135">
        <v>0</v>
      </c>
      <c r="G37" s="113">
        <v>0</v>
      </c>
      <c r="H37" s="113">
        <v>0</v>
      </c>
      <c r="I37" s="136" t="s">
        <v>597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1984.64</v>
      </c>
      <c r="C33" s="203">
        <v>1715</v>
      </c>
      <c r="D33" s="84">
        <f>IF(C33="","",C33-B33)</f>
        <v>-269.6400000000001</v>
      </c>
      <c r="E33" s="85">
        <f>IF(C33="","",C33/B33)</f>
        <v>0.86413656884875845</v>
      </c>
      <c r="F33" s="86">
        <v>230.47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4034.02</v>
      </c>
      <c r="C34" s="204">
        <v>3459</v>
      </c>
      <c r="D34" s="87">
        <f t="shared" ref="D34:D45" si="0">IF(C34="","",C34-B34)</f>
        <v>-575.02</v>
      </c>
      <c r="E34" s="88">
        <f t="shared" ref="E34:E45" si="1">IF(C34="","",C34/B34)</f>
        <v>0.85745732544707265</v>
      </c>
      <c r="F34" s="89">
        <v>423.4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6585.77</v>
      </c>
      <c r="C35" s="204">
        <v>5809</v>
      </c>
      <c r="D35" s="87">
        <f t="shared" si="0"/>
        <v>-776.77000000000044</v>
      </c>
      <c r="E35" s="88">
        <f t="shared" si="1"/>
        <v>0.88205327547120527</v>
      </c>
      <c r="F35" s="89">
        <v>794.44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8919.27</v>
      </c>
      <c r="C36" s="204">
        <v>7913</v>
      </c>
      <c r="D36" s="87">
        <f t="shared" si="0"/>
        <v>-1006.2700000000004</v>
      </c>
      <c r="E36" s="88">
        <f t="shared" si="1"/>
        <v>0.88718022887523307</v>
      </c>
      <c r="F36" s="89">
        <v>1074.28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10889.71</v>
      </c>
      <c r="C37" s="204">
        <v>9748</v>
      </c>
      <c r="D37" s="87">
        <f t="shared" si="0"/>
        <v>-1141.7099999999991</v>
      </c>
      <c r="E37" s="88">
        <f t="shared" si="1"/>
        <v>0.89515698765164553</v>
      </c>
      <c r="F37" s="89">
        <v>1451.21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13510.83</v>
      </c>
      <c r="C38" s="204">
        <v>12085</v>
      </c>
      <c r="D38" s="87">
        <f t="shared" si="0"/>
        <v>-1425.83</v>
      </c>
      <c r="E38" s="88">
        <f t="shared" si="1"/>
        <v>0.89446762338065089</v>
      </c>
      <c r="F38" s="89">
        <v>1813.85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15855.26</v>
      </c>
      <c r="C39" s="204">
        <v>14067</v>
      </c>
      <c r="D39" s="87">
        <f t="shared" si="0"/>
        <v>-1788.2600000000002</v>
      </c>
      <c r="E39" s="88">
        <f t="shared" si="1"/>
        <v>0.88721345471471291</v>
      </c>
      <c r="F39" s="89">
        <v>2104.14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8016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2" t="s">
        <v>7494</v>
      </c>
      <c r="B5" s="834">
        <v>1</v>
      </c>
      <c r="C5" s="835">
        <v>8.66</v>
      </c>
      <c r="D5" s="836">
        <v>12</v>
      </c>
      <c r="E5" s="837"/>
      <c r="F5" s="838"/>
      <c r="G5" s="839"/>
      <c r="H5" s="840"/>
      <c r="I5" s="838"/>
      <c r="J5" s="839"/>
      <c r="K5" s="841">
        <v>8.33</v>
      </c>
      <c r="L5" s="840">
        <v>6</v>
      </c>
      <c r="M5" s="840">
        <v>53</v>
      </c>
      <c r="N5" s="842">
        <v>17.510000000000002</v>
      </c>
      <c r="O5" s="840" t="s">
        <v>7495</v>
      </c>
      <c r="P5" s="843" t="s">
        <v>7496</v>
      </c>
      <c r="Q5" s="844">
        <f>H5-B5</f>
        <v>-1</v>
      </c>
      <c r="R5" s="844">
        <f>I5-C5</f>
        <v>-8.66</v>
      </c>
      <c r="S5" s="845" t="str">
        <f>IF(H5=0,"",H5*N5)</f>
        <v/>
      </c>
      <c r="T5" s="845" t="str">
        <f>IF(H5=0,"",H5*J5)</f>
        <v/>
      </c>
      <c r="U5" s="845" t="str">
        <f>IF(H5=0,"",T5-S5)</f>
        <v/>
      </c>
      <c r="V5" s="846" t="str">
        <f>IF(H5=0,"",T5/S5)</f>
        <v/>
      </c>
      <c r="W5" s="847"/>
    </row>
    <row r="6" spans="1:23" ht="14.4" customHeight="1" x14ac:dyDescent="0.3">
      <c r="A6" s="863" t="s">
        <v>7497</v>
      </c>
      <c r="B6" s="815">
        <v>1</v>
      </c>
      <c r="C6" s="817">
        <v>36.67</v>
      </c>
      <c r="D6" s="818">
        <v>101</v>
      </c>
      <c r="E6" s="804">
        <v>3</v>
      </c>
      <c r="F6" s="805">
        <v>112.22</v>
      </c>
      <c r="G6" s="806">
        <v>115.3</v>
      </c>
      <c r="H6" s="799">
        <v>1</v>
      </c>
      <c r="I6" s="797">
        <v>38.42</v>
      </c>
      <c r="J6" s="807">
        <v>113</v>
      </c>
      <c r="K6" s="800">
        <v>36.67</v>
      </c>
      <c r="L6" s="799">
        <v>22</v>
      </c>
      <c r="M6" s="799">
        <v>149</v>
      </c>
      <c r="N6" s="801">
        <v>49.56</v>
      </c>
      <c r="O6" s="799" t="s">
        <v>7495</v>
      </c>
      <c r="P6" s="814" t="s">
        <v>7498</v>
      </c>
      <c r="Q6" s="802">
        <f t="shared" ref="Q6:R69" si="0">H6-B6</f>
        <v>0</v>
      </c>
      <c r="R6" s="802">
        <f t="shared" si="0"/>
        <v>1.75</v>
      </c>
      <c r="S6" s="815">
        <f t="shared" ref="S6:S69" si="1">IF(H6=0,"",H6*N6)</f>
        <v>49.56</v>
      </c>
      <c r="T6" s="815">
        <f t="shared" ref="T6:T69" si="2">IF(H6=0,"",H6*J6)</f>
        <v>113</v>
      </c>
      <c r="U6" s="815">
        <f t="shared" ref="U6:U69" si="3">IF(H6=0,"",T6-S6)</f>
        <v>63.44</v>
      </c>
      <c r="V6" s="816">
        <f t="shared" ref="V6:V69" si="4">IF(H6=0,"",T6/S6)</f>
        <v>2.2800645682001615</v>
      </c>
      <c r="W6" s="803">
        <v>63</v>
      </c>
    </row>
    <row r="7" spans="1:23" ht="14.4" customHeight="1" x14ac:dyDescent="0.3">
      <c r="A7" s="863" t="s">
        <v>7499</v>
      </c>
      <c r="B7" s="815">
        <v>4</v>
      </c>
      <c r="C7" s="817">
        <v>92.63</v>
      </c>
      <c r="D7" s="818">
        <v>38.299999999999997</v>
      </c>
      <c r="E7" s="804">
        <v>4</v>
      </c>
      <c r="F7" s="805">
        <v>88.64</v>
      </c>
      <c r="G7" s="806">
        <v>37.299999999999997</v>
      </c>
      <c r="H7" s="799">
        <v>3</v>
      </c>
      <c r="I7" s="797">
        <v>84.02</v>
      </c>
      <c r="J7" s="807">
        <v>66.3</v>
      </c>
      <c r="K7" s="800">
        <v>22.16</v>
      </c>
      <c r="L7" s="799">
        <v>11</v>
      </c>
      <c r="M7" s="799">
        <v>98</v>
      </c>
      <c r="N7" s="801">
        <v>32.64</v>
      </c>
      <c r="O7" s="799" t="s">
        <v>7495</v>
      </c>
      <c r="P7" s="814" t="s">
        <v>7500</v>
      </c>
      <c r="Q7" s="802">
        <f t="shared" si="0"/>
        <v>-1</v>
      </c>
      <c r="R7" s="802">
        <f t="shared" si="0"/>
        <v>-8.61</v>
      </c>
      <c r="S7" s="815">
        <f t="shared" si="1"/>
        <v>97.92</v>
      </c>
      <c r="T7" s="815">
        <f t="shared" si="2"/>
        <v>198.89999999999998</v>
      </c>
      <c r="U7" s="815">
        <f t="shared" si="3"/>
        <v>100.97999999999998</v>
      </c>
      <c r="V7" s="816">
        <f t="shared" si="4"/>
        <v>2.0312499999999996</v>
      </c>
      <c r="W7" s="803">
        <v>107</v>
      </c>
    </row>
    <row r="8" spans="1:23" ht="14.4" customHeight="1" x14ac:dyDescent="0.3">
      <c r="A8" s="863" t="s">
        <v>7501</v>
      </c>
      <c r="B8" s="815"/>
      <c r="C8" s="817"/>
      <c r="D8" s="818"/>
      <c r="E8" s="804"/>
      <c r="F8" s="805"/>
      <c r="G8" s="806"/>
      <c r="H8" s="799">
        <v>1</v>
      </c>
      <c r="I8" s="797">
        <v>10.220000000000001</v>
      </c>
      <c r="J8" s="798">
        <v>17</v>
      </c>
      <c r="K8" s="800">
        <v>10.220000000000001</v>
      </c>
      <c r="L8" s="799">
        <v>6</v>
      </c>
      <c r="M8" s="799">
        <v>51</v>
      </c>
      <c r="N8" s="801">
        <v>17.12</v>
      </c>
      <c r="O8" s="799" t="s">
        <v>7495</v>
      </c>
      <c r="P8" s="814" t="s">
        <v>7502</v>
      </c>
      <c r="Q8" s="802">
        <f t="shared" si="0"/>
        <v>1</v>
      </c>
      <c r="R8" s="802">
        <f t="shared" si="0"/>
        <v>10.220000000000001</v>
      </c>
      <c r="S8" s="815">
        <f t="shared" si="1"/>
        <v>17.12</v>
      </c>
      <c r="T8" s="815">
        <f t="shared" si="2"/>
        <v>17</v>
      </c>
      <c r="U8" s="815">
        <f t="shared" si="3"/>
        <v>-0.12000000000000099</v>
      </c>
      <c r="V8" s="816">
        <f t="shared" si="4"/>
        <v>0.99299065420560739</v>
      </c>
      <c r="W8" s="803"/>
    </row>
    <row r="9" spans="1:23" ht="14.4" customHeight="1" x14ac:dyDescent="0.3">
      <c r="A9" s="864" t="s">
        <v>7503</v>
      </c>
      <c r="B9" s="848">
        <v>1</v>
      </c>
      <c r="C9" s="849">
        <v>10.220000000000001</v>
      </c>
      <c r="D9" s="819">
        <v>24</v>
      </c>
      <c r="E9" s="850"/>
      <c r="F9" s="851"/>
      <c r="G9" s="808"/>
      <c r="H9" s="852"/>
      <c r="I9" s="853"/>
      <c r="J9" s="809"/>
      <c r="K9" s="854">
        <v>10.220000000000001</v>
      </c>
      <c r="L9" s="852">
        <v>6</v>
      </c>
      <c r="M9" s="852">
        <v>51</v>
      </c>
      <c r="N9" s="855">
        <v>17.12</v>
      </c>
      <c r="O9" s="852" t="s">
        <v>7495</v>
      </c>
      <c r="P9" s="856" t="s">
        <v>7504</v>
      </c>
      <c r="Q9" s="857">
        <f t="shared" si="0"/>
        <v>-1</v>
      </c>
      <c r="R9" s="857">
        <f t="shared" si="0"/>
        <v>-10.220000000000001</v>
      </c>
      <c r="S9" s="848" t="str">
        <f t="shared" si="1"/>
        <v/>
      </c>
      <c r="T9" s="848" t="str">
        <f t="shared" si="2"/>
        <v/>
      </c>
      <c r="U9" s="848" t="str">
        <f t="shared" si="3"/>
        <v/>
      </c>
      <c r="V9" s="858" t="str">
        <f t="shared" si="4"/>
        <v/>
      </c>
      <c r="W9" s="810"/>
    </row>
    <row r="10" spans="1:23" ht="14.4" customHeight="1" x14ac:dyDescent="0.3">
      <c r="A10" s="864" t="s">
        <v>7505</v>
      </c>
      <c r="B10" s="848">
        <v>3</v>
      </c>
      <c r="C10" s="849">
        <v>42.08</v>
      </c>
      <c r="D10" s="819">
        <v>31.7</v>
      </c>
      <c r="E10" s="850">
        <v>14</v>
      </c>
      <c r="F10" s="851">
        <v>187.56</v>
      </c>
      <c r="G10" s="808">
        <v>28.7</v>
      </c>
      <c r="H10" s="852">
        <v>7</v>
      </c>
      <c r="I10" s="853">
        <v>91.48</v>
      </c>
      <c r="J10" s="811">
        <v>38.9</v>
      </c>
      <c r="K10" s="854">
        <v>13.07</v>
      </c>
      <c r="L10" s="852">
        <v>8</v>
      </c>
      <c r="M10" s="852">
        <v>69</v>
      </c>
      <c r="N10" s="855">
        <v>23.12</v>
      </c>
      <c r="O10" s="852" t="s">
        <v>7495</v>
      </c>
      <c r="P10" s="856" t="s">
        <v>7506</v>
      </c>
      <c r="Q10" s="857">
        <f t="shared" si="0"/>
        <v>4</v>
      </c>
      <c r="R10" s="857">
        <f t="shared" si="0"/>
        <v>49.400000000000006</v>
      </c>
      <c r="S10" s="848">
        <f t="shared" si="1"/>
        <v>161.84</v>
      </c>
      <c r="T10" s="848">
        <f t="shared" si="2"/>
        <v>272.3</v>
      </c>
      <c r="U10" s="848">
        <f t="shared" si="3"/>
        <v>110.46000000000001</v>
      </c>
      <c r="V10" s="858">
        <f t="shared" si="4"/>
        <v>1.6825259515570934</v>
      </c>
      <c r="W10" s="810">
        <v>110</v>
      </c>
    </row>
    <row r="11" spans="1:23" ht="14.4" customHeight="1" x14ac:dyDescent="0.3">
      <c r="A11" s="863" t="s">
        <v>7507</v>
      </c>
      <c r="B11" s="815">
        <v>1</v>
      </c>
      <c r="C11" s="817">
        <v>2.1800000000000002</v>
      </c>
      <c r="D11" s="818">
        <v>4</v>
      </c>
      <c r="E11" s="813"/>
      <c r="F11" s="797"/>
      <c r="G11" s="798"/>
      <c r="H11" s="804">
        <v>2</v>
      </c>
      <c r="I11" s="805">
        <v>4.3499999999999996</v>
      </c>
      <c r="J11" s="806">
        <v>3.5</v>
      </c>
      <c r="K11" s="800">
        <v>2.1800000000000002</v>
      </c>
      <c r="L11" s="799">
        <v>2</v>
      </c>
      <c r="M11" s="799">
        <v>22</v>
      </c>
      <c r="N11" s="801">
        <v>7.4</v>
      </c>
      <c r="O11" s="799" t="s">
        <v>7495</v>
      </c>
      <c r="P11" s="814" t="s">
        <v>7508</v>
      </c>
      <c r="Q11" s="802">
        <f t="shared" si="0"/>
        <v>1</v>
      </c>
      <c r="R11" s="802">
        <f t="shared" si="0"/>
        <v>2.1699999999999995</v>
      </c>
      <c r="S11" s="815">
        <f t="shared" si="1"/>
        <v>14.8</v>
      </c>
      <c r="T11" s="815">
        <f t="shared" si="2"/>
        <v>7</v>
      </c>
      <c r="U11" s="815">
        <f t="shared" si="3"/>
        <v>-7.8000000000000007</v>
      </c>
      <c r="V11" s="816">
        <f t="shared" si="4"/>
        <v>0.47297297297297297</v>
      </c>
      <c r="W11" s="803"/>
    </row>
    <row r="12" spans="1:23" ht="14.4" customHeight="1" x14ac:dyDescent="0.3">
      <c r="A12" s="863" t="s">
        <v>7509</v>
      </c>
      <c r="B12" s="794">
        <v>6</v>
      </c>
      <c r="C12" s="795">
        <v>3</v>
      </c>
      <c r="D12" s="796">
        <v>3</v>
      </c>
      <c r="E12" s="813">
        <v>2</v>
      </c>
      <c r="F12" s="797">
        <v>1</v>
      </c>
      <c r="G12" s="798">
        <v>3</v>
      </c>
      <c r="H12" s="799">
        <v>1</v>
      </c>
      <c r="I12" s="797">
        <v>0.5</v>
      </c>
      <c r="J12" s="798">
        <v>3</v>
      </c>
      <c r="K12" s="800">
        <v>0.5</v>
      </c>
      <c r="L12" s="799">
        <v>1</v>
      </c>
      <c r="M12" s="799">
        <v>10</v>
      </c>
      <c r="N12" s="801">
        <v>3.48</v>
      </c>
      <c r="O12" s="799" t="s">
        <v>7495</v>
      </c>
      <c r="P12" s="814" t="s">
        <v>7510</v>
      </c>
      <c r="Q12" s="802">
        <f t="shared" si="0"/>
        <v>-5</v>
      </c>
      <c r="R12" s="802">
        <f t="shared" si="0"/>
        <v>-2.5</v>
      </c>
      <c r="S12" s="815">
        <f t="shared" si="1"/>
        <v>3.48</v>
      </c>
      <c r="T12" s="815">
        <f t="shared" si="2"/>
        <v>3</v>
      </c>
      <c r="U12" s="815">
        <f t="shared" si="3"/>
        <v>-0.48</v>
      </c>
      <c r="V12" s="816">
        <f t="shared" si="4"/>
        <v>0.86206896551724144</v>
      </c>
      <c r="W12" s="803"/>
    </row>
    <row r="13" spans="1:23" ht="14.4" customHeight="1" x14ac:dyDescent="0.3">
      <c r="A13" s="864" t="s">
        <v>7511</v>
      </c>
      <c r="B13" s="859">
        <v>2</v>
      </c>
      <c r="C13" s="860">
        <v>1.1100000000000001</v>
      </c>
      <c r="D13" s="812">
        <v>4.5</v>
      </c>
      <c r="E13" s="861"/>
      <c r="F13" s="853"/>
      <c r="G13" s="809"/>
      <c r="H13" s="852">
        <v>1</v>
      </c>
      <c r="I13" s="853">
        <v>0.53</v>
      </c>
      <c r="J13" s="811">
        <v>4</v>
      </c>
      <c r="K13" s="854">
        <v>0.53</v>
      </c>
      <c r="L13" s="852">
        <v>1</v>
      </c>
      <c r="M13" s="852">
        <v>11</v>
      </c>
      <c r="N13" s="855">
        <v>3.75</v>
      </c>
      <c r="O13" s="852" t="s">
        <v>7495</v>
      </c>
      <c r="P13" s="856" t="s">
        <v>7512</v>
      </c>
      <c r="Q13" s="857">
        <f t="shared" si="0"/>
        <v>-1</v>
      </c>
      <c r="R13" s="857">
        <f t="shared" si="0"/>
        <v>-0.58000000000000007</v>
      </c>
      <c r="S13" s="848">
        <f t="shared" si="1"/>
        <v>3.75</v>
      </c>
      <c r="T13" s="848">
        <f t="shared" si="2"/>
        <v>4</v>
      </c>
      <c r="U13" s="848">
        <f t="shared" si="3"/>
        <v>0.25</v>
      </c>
      <c r="V13" s="858">
        <f t="shared" si="4"/>
        <v>1.0666666666666667</v>
      </c>
      <c r="W13" s="810"/>
    </row>
    <row r="14" spans="1:23" ht="14.4" customHeight="1" x14ac:dyDescent="0.3">
      <c r="A14" s="863" t="s">
        <v>7513</v>
      </c>
      <c r="B14" s="794">
        <v>1</v>
      </c>
      <c r="C14" s="795">
        <v>0.2</v>
      </c>
      <c r="D14" s="796">
        <v>2</v>
      </c>
      <c r="E14" s="813"/>
      <c r="F14" s="797"/>
      <c r="G14" s="798"/>
      <c r="H14" s="799"/>
      <c r="I14" s="797"/>
      <c r="J14" s="798"/>
      <c r="K14" s="800">
        <v>0.2</v>
      </c>
      <c r="L14" s="799">
        <v>1</v>
      </c>
      <c r="M14" s="799">
        <v>6</v>
      </c>
      <c r="N14" s="801">
        <v>1.94</v>
      </c>
      <c r="O14" s="799" t="s">
        <v>7495</v>
      </c>
      <c r="P14" s="814" t="s">
        <v>7514</v>
      </c>
      <c r="Q14" s="802">
        <f t="shared" si="0"/>
        <v>-1</v>
      </c>
      <c r="R14" s="802">
        <f t="shared" si="0"/>
        <v>-0.2</v>
      </c>
      <c r="S14" s="815" t="str">
        <f t="shared" si="1"/>
        <v/>
      </c>
      <c r="T14" s="815" t="str">
        <f t="shared" si="2"/>
        <v/>
      </c>
      <c r="U14" s="815" t="str">
        <f t="shared" si="3"/>
        <v/>
      </c>
      <c r="V14" s="816" t="str">
        <f t="shared" si="4"/>
        <v/>
      </c>
      <c r="W14" s="803"/>
    </row>
    <row r="15" spans="1:23" ht="14.4" customHeight="1" x14ac:dyDescent="0.3">
      <c r="A15" s="863" t="s">
        <v>7515</v>
      </c>
      <c r="B15" s="815">
        <v>4</v>
      </c>
      <c r="C15" s="817">
        <v>5.03</v>
      </c>
      <c r="D15" s="818">
        <v>4.8</v>
      </c>
      <c r="E15" s="804">
        <v>4</v>
      </c>
      <c r="F15" s="805">
        <v>5.03</v>
      </c>
      <c r="G15" s="806">
        <v>4</v>
      </c>
      <c r="H15" s="799">
        <v>4</v>
      </c>
      <c r="I15" s="797">
        <v>5.03</v>
      </c>
      <c r="J15" s="798">
        <v>3</v>
      </c>
      <c r="K15" s="800">
        <v>1.26</v>
      </c>
      <c r="L15" s="799">
        <v>2</v>
      </c>
      <c r="M15" s="799">
        <v>21</v>
      </c>
      <c r="N15" s="801">
        <v>6.93</v>
      </c>
      <c r="O15" s="799" t="s">
        <v>7495</v>
      </c>
      <c r="P15" s="814" t="s">
        <v>7516</v>
      </c>
      <c r="Q15" s="802">
        <f t="shared" si="0"/>
        <v>0</v>
      </c>
      <c r="R15" s="802">
        <f t="shared" si="0"/>
        <v>0</v>
      </c>
      <c r="S15" s="815">
        <f t="shared" si="1"/>
        <v>27.72</v>
      </c>
      <c r="T15" s="815">
        <f t="shared" si="2"/>
        <v>12</v>
      </c>
      <c r="U15" s="815">
        <f t="shared" si="3"/>
        <v>-15.719999999999999</v>
      </c>
      <c r="V15" s="816">
        <f t="shared" si="4"/>
        <v>0.4329004329004329</v>
      </c>
      <c r="W15" s="803"/>
    </row>
    <row r="16" spans="1:23" ht="14.4" customHeight="1" x14ac:dyDescent="0.3">
      <c r="A16" s="864" t="s">
        <v>7517</v>
      </c>
      <c r="B16" s="848"/>
      <c r="C16" s="849"/>
      <c r="D16" s="819"/>
      <c r="E16" s="850">
        <v>1</v>
      </c>
      <c r="F16" s="851">
        <v>1.85</v>
      </c>
      <c r="G16" s="808">
        <v>4</v>
      </c>
      <c r="H16" s="852"/>
      <c r="I16" s="853"/>
      <c r="J16" s="809"/>
      <c r="K16" s="854">
        <v>1.85</v>
      </c>
      <c r="L16" s="852">
        <v>4</v>
      </c>
      <c r="M16" s="852">
        <v>37</v>
      </c>
      <c r="N16" s="855">
        <v>12.17</v>
      </c>
      <c r="O16" s="852" t="s">
        <v>7495</v>
      </c>
      <c r="P16" s="856" t="s">
        <v>7518</v>
      </c>
      <c r="Q16" s="857">
        <f t="shared" si="0"/>
        <v>0</v>
      </c>
      <c r="R16" s="857">
        <f t="shared" si="0"/>
        <v>0</v>
      </c>
      <c r="S16" s="848" t="str">
        <f t="shared" si="1"/>
        <v/>
      </c>
      <c r="T16" s="848" t="str">
        <f t="shared" si="2"/>
        <v/>
      </c>
      <c r="U16" s="848" t="str">
        <f t="shared" si="3"/>
        <v/>
      </c>
      <c r="V16" s="858" t="str">
        <f t="shared" si="4"/>
        <v/>
      </c>
      <c r="W16" s="810"/>
    </row>
    <row r="17" spans="1:23" ht="14.4" customHeight="1" x14ac:dyDescent="0.3">
      <c r="A17" s="864" t="s">
        <v>7519</v>
      </c>
      <c r="B17" s="848">
        <v>1</v>
      </c>
      <c r="C17" s="849">
        <v>2.48</v>
      </c>
      <c r="D17" s="819">
        <v>5</v>
      </c>
      <c r="E17" s="850"/>
      <c r="F17" s="851"/>
      <c r="G17" s="808"/>
      <c r="H17" s="852"/>
      <c r="I17" s="853"/>
      <c r="J17" s="809"/>
      <c r="K17" s="854">
        <v>3.78</v>
      </c>
      <c r="L17" s="852">
        <v>8</v>
      </c>
      <c r="M17" s="852">
        <v>70</v>
      </c>
      <c r="N17" s="855">
        <v>23.49</v>
      </c>
      <c r="O17" s="852" t="s">
        <v>7495</v>
      </c>
      <c r="P17" s="856" t="s">
        <v>7520</v>
      </c>
      <c r="Q17" s="857">
        <f t="shared" si="0"/>
        <v>-1</v>
      </c>
      <c r="R17" s="857">
        <f t="shared" si="0"/>
        <v>-2.48</v>
      </c>
      <c r="S17" s="848" t="str">
        <f t="shared" si="1"/>
        <v/>
      </c>
      <c r="T17" s="848" t="str">
        <f t="shared" si="2"/>
        <v/>
      </c>
      <c r="U17" s="848" t="str">
        <f t="shared" si="3"/>
        <v/>
      </c>
      <c r="V17" s="858" t="str">
        <f t="shared" si="4"/>
        <v/>
      </c>
      <c r="W17" s="810"/>
    </row>
    <row r="18" spans="1:23" ht="14.4" customHeight="1" x14ac:dyDescent="0.3">
      <c r="A18" s="863" t="s">
        <v>7521</v>
      </c>
      <c r="B18" s="815"/>
      <c r="C18" s="817"/>
      <c r="D18" s="818"/>
      <c r="E18" s="804">
        <v>1</v>
      </c>
      <c r="F18" s="805">
        <v>1.57</v>
      </c>
      <c r="G18" s="806">
        <v>7</v>
      </c>
      <c r="H18" s="799"/>
      <c r="I18" s="797"/>
      <c r="J18" s="798"/>
      <c r="K18" s="800">
        <v>1.57</v>
      </c>
      <c r="L18" s="799">
        <v>3</v>
      </c>
      <c r="M18" s="799">
        <v>25</v>
      </c>
      <c r="N18" s="801">
        <v>8.4499999999999993</v>
      </c>
      <c r="O18" s="799" t="s">
        <v>7495</v>
      </c>
      <c r="P18" s="814" t="s">
        <v>7522</v>
      </c>
      <c r="Q18" s="802">
        <f t="shared" si="0"/>
        <v>0</v>
      </c>
      <c r="R18" s="802">
        <f t="shared" si="0"/>
        <v>0</v>
      </c>
      <c r="S18" s="815" t="str">
        <f t="shared" si="1"/>
        <v/>
      </c>
      <c r="T18" s="815" t="str">
        <f t="shared" si="2"/>
        <v/>
      </c>
      <c r="U18" s="815" t="str">
        <f t="shared" si="3"/>
        <v/>
      </c>
      <c r="V18" s="816" t="str">
        <f t="shared" si="4"/>
        <v/>
      </c>
      <c r="W18" s="803"/>
    </row>
    <row r="19" spans="1:23" ht="14.4" customHeight="1" x14ac:dyDescent="0.3">
      <c r="A19" s="863" t="s">
        <v>7523</v>
      </c>
      <c r="B19" s="815">
        <v>1</v>
      </c>
      <c r="C19" s="817">
        <v>0.42</v>
      </c>
      <c r="D19" s="818">
        <v>2</v>
      </c>
      <c r="E19" s="813">
        <v>4</v>
      </c>
      <c r="F19" s="797">
        <v>1.69</v>
      </c>
      <c r="G19" s="798">
        <v>2.5</v>
      </c>
      <c r="H19" s="804">
        <v>10</v>
      </c>
      <c r="I19" s="805">
        <v>4.22</v>
      </c>
      <c r="J19" s="806">
        <v>2.5</v>
      </c>
      <c r="K19" s="800">
        <v>0.42</v>
      </c>
      <c r="L19" s="799">
        <v>1</v>
      </c>
      <c r="M19" s="799">
        <v>10</v>
      </c>
      <c r="N19" s="801">
        <v>3.43</v>
      </c>
      <c r="O19" s="799" t="s">
        <v>7495</v>
      </c>
      <c r="P19" s="814" t="s">
        <v>7524</v>
      </c>
      <c r="Q19" s="802">
        <f t="shared" si="0"/>
        <v>9</v>
      </c>
      <c r="R19" s="802">
        <f t="shared" si="0"/>
        <v>3.8</v>
      </c>
      <c r="S19" s="815">
        <f t="shared" si="1"/>
        <v>34.300000000000004</v>
      </c>
      <c r="T19" s="815">
        <f t="shared" si="2"/>
        <v>25</v>
      </c>
      <c r="U19" s="815">
        <f t="shared" si="3"/>
        <v>-9.3000000000000043</v>
      </c>
      <c r="V19" s="816">
        <f t="shared" si="4"/>
        <v>0.7288629737609329</v>
      </c>
      <c r="W19" s="803">
        <v>1</v>
      </c>
    </row>
    <row r="20" spans="1:23" ht="14.4" customHeight="1" x14ac:dyDescent="0.3">
      <c r="A20" s="864" t="s">
        <v>7525</v>
      </c>
      <c r="B20" s="848"/>
      <c r="C20" s="849"/>
      <c r="D20" s="819"/>
      <c r="E20" s="861"/>
      <c r="F20" s="853"/>
      <c r="G20" s="809"/>
      <c r="H20" s="850">
        <v>3</v>
      </c>
      <c r="I20" s="851">
        <v>1.71</v>
      </c>
      <c r="J20" s="808">
        <v>3.3</v>
      </c>
      <c r="K20" s="854">
        <v>0.56999999999999995</v>
      </c>
      <c r="L20" s="852">
        <v>2</v>
      </c>
      <c r="M20" s="852">
        <v>14</v>
      </c>
      <c r="N20" s="855">
        <v>4.8099999999999996</v>
      </c>
      <c r="O20" s="852" t="s">
        <v>7495</v>
      </c>
      <c r="P20" s="856" t="s">
        <v>7526</v>
      </c>
      <c r="Q20" s="857">
        <f t="shared" si="0"/>
        <v>3</v>
      </c>
      <c r="R20" s="857">
        <f t="shared" si="0"/>
        <v>1.71</v>
      </c>
      <c r="S20" s="848">
        <f t="shared" si="1"/>
        <v>14.43</v>
      </c>
      <c r="T20" s="848">
        <f t="shared" si="2"/>
        <v>9.8999999999999986</v>
      </c>
      <c r="U20" s="848">
        <f t="shared" si="3"/>
        <v>-4.5300000000000011</v>
      </c>
      <c r="V20" s="858">
        <f t="shared" si="4"/>
        <v>0.686070686070686</v>
      </c>
      <c r="W20" s="810"/>
    </row>
    <row r="21" spans="1:23" ht="14.4" customHeight="1" x14ac:dyDescent="0.3">
      <c r="A21" s="863" t="s">
        <v>7527</v>
      </c>
      <c r="B21" s="815"/>
      <c r="C21" s="817"/>
      <c r="D21" s="818"/>
      <c r="E21" s="813"/>
      <c r="F21" s="797"/>
      <c r="G21" s="798"/>
      <c r="H21" s="804">
        <v>1</v>
      </c>
      <c r="I21" s="805">
        <v>0.27</v>
      </c>
      <c r="J21" s="806">
        <v>1</v>
      </c>
      <c r="K21" s="800">
        <v>0.53</v>
      </c>
      <c r="L21" s="799">
        <v>2</v>
      </c>
      <c r="M21" s="799">
        <v>17</v>
      </c>
      <c r="N21" s="801">
        <v>5.66</v>
      </c>
      <c r="O21" s="799" t="s">
        <v>7495</v>
      </c>
      <c r="P21" s="814" t="s">
        <v>7528</v>
      </c>
      <c r="Q21" s="802">
        <f t="shared" si="0"/>
        <v>1</v>
      </c>
      <c r="R21" s="802">
        <f t="shared" si="0"/>
        <v>0.27</v>
      </c>
      <c r="S21" s="815">
        <f t="shared" si="1"/>
        <v>5.66</v>
      </c>
      <c r="T21" s="815">
        <f t="shared" si="2"/>
        <v>1</v>
      </c>
      <c r="U21" s="815">
        <f t="shared" si="3"/>
        <v>-4.66</v>
      </c>
      <c r="V21" s="816">
        <f t="shared" si="4"/>
        <v>0.17667844522968199</v>
      </c>
      <c r="W21" s="803"/>
    </row>
    <row r="22" spans="1:23" ht="14.4" customHeight="1" x14ac:dyDescent="0.3">
      <c r="A22" s="863" t="s">
        <v>7529</v>
      </c>
      <c r="B22" s="815">
        <v>3</v>
      </c>
      <c r="C22" s="817">
        <v>1.1200000000000001</v>
      </c>
      <c r="D22" s="818">
        <v>2</v>
      </c>
      <c r="E22" s="813"/>
      <c r="F22" s="797"/>
      <c r="G22" s="798"/>
      <c r="H22" s="804">
        <v>4</v>
      </c>
      <c r="I22" s="805">
        <v>1.49</v>
      </c>
      <c r="J22" s="806">
        <v>2</v>
      </c>
      <c r="K22" s="800">
        <v>0.37</v>
      </c>
      <c r="L22" s="799">
        <v>1</v>
      </c>
      <c r="M22" s="799">
        <v>12</v>
      </c>
      <c r="N22" s="801">
        <v>3.96</v>
      </c>
      <c r="O22" s="799" t="s">
        <v>7495</v>
      </c>
      <c r="P22" s="814" t="s">
        <v>7530</v>
      </c>
      <c r="Q22" s="802">
        <f t="shared" si="0"/>
        <v>1</v>
      </c>
      <c r="R22" s="802">
        <f t="shared" si="0"/>
        <v>0.36999999999999988</v>
      </c>
      <c r="S22" s="815">
        <f t="shared" si="1"/>
        <v>15.84</v>
      </c>
      <c r="T22" s="815">
        <f t="shared" si="2"/>
        <v>8</v>
      </c>
      <c r="U22" s="815">
        <f t="shared" si="3"/>
        <v>-7.84</v>
      </c>
      <c r="V22" s="816">
        <f t="shared" si="4"/>
        <v>0.50505050505050508</v>
      </c>
      <c r="W22" s="803"/>
    </row>
    <row r="23" spans="1:23" ht="14.4" customHeight="1" x14ac:dyDescent="0.3">
      <c r="A23" s="864" t="s">
        <v>7531</v>
      </c>
      <c r="B23" s="848"/>
      <c r="C23" s="849"/>
      <c r="D23" s="819"/>
      <c r="E23" s="861"/>
      <c r="F23" s="853"/>
      <c r="G23" s="809"/>
      <c r="H23" s="850">
        <v>1</v>
      </c>
      <c r="I23" s="851">
        <v>0.43</v>
      </c>
      <c r="J23" s="811">
        <v>5</v>
      </c>
      <c r="K23" s="854">
        <v>0.43</v>
      </c>
      <c r="L23" s="852">
        <v>2</v>
      </c>
      <c r="M23" s="852">
        <v>14</v>
      </c>
      <c r="N23" s="855">
        <v>4.83</v>
      </c>
      <c r="O23" s="852" t="s">
        <v>7495</v>
      </c>
      <c r="P23" s="856" t="s">
        <v>7532</v>
      </c>
      <c r="Q23" s="857">
        <f t="shared" si="0"/>
        <v>1</v>
      </c>
      <c r="R23" s="857">
        <f t="shared" si="0"/>
        <v>0.43</v>
      </c>
      <c r="S23" s="848">
        <f t="shared" si="1"/>
        <v>4.83</v>
      </c>
      <c r="T23" s="848">
        <f t="shared" si="2"/>
        <v>5</v>
      </c>
      <c r="U23" s="848">
        <f t="shared" si="3"/>
        <v>0.16999999999999993</v>
      </c>
      <c r="V23" s="858">
        <f t="shared" si="4"/>
        <v>1.0351966873706004</v>
      </c>
      <c r="W23" s="810"/>
    </row>
    <row r="24" spans="1:23" ht="14.4" customHeight="1" x14ac:dyDescent="0.3">
      <c r="A24" s="863" t="s">
        <v>7533</v>
      </c>
      <c r="B24" s="794">
        <v>1</v>
      </c>
      <c r="C24" s="795">
        <v>1.39</v>
      </c>
      <c r="D24" s="796">
        <v>3</v>
      </c>
      <c r="E24" s="813"/>
      <c r="F24" s="797"/>
      <c r="G24" s="798"/>
      <c r="H24" s="799"/>
      <c r="I24" s="797"/>
      <c r="J24" s="798"/>
      <c r="K24" s="800">
        <v>1.39</v>
      </c>
      <c r="L24" s="799">
        <v>2</v>
      </c>
      <c r="M24" s="799">
        <v>21</v>
      </c>
      <c r="N24" s="801">
        <v>6.84</v>
      </c>
      <c r="O24" s="799" t="s">
        <v>7495</v>
      </c>
      <c r="P24" s="814" t="s">
        <v>7534</v>
      </c>
      <c r="Q24" s="802">
        <f t="shared" si="0"/>
        <v>-1</v>
      </c>
      <c r="R24" s="802">
        <f t="shared" si="0"/>
        <v>-1.39</v>
      </c>
      <c r="S24" s="815" t="str">
        <f t="shared" si="1"/>
        <v/>
      </c>
      <c r="T24" s="815" t="str">
        <f t="shared" si="2"/>
        <v/>
      </c>
      <c r="U24" s="815" t="str">
        <f t="shared" si="3"/>
        <v/>
      </c>
      <c r="V24" s="816" t="str">
        <f t="shared" si="4"/>
        <v/>
      </c>
      <c r="W24" s="803"/>
    </row>
    <row r="25" spans="1:23" ht="14.4" customHeight="1" x14ac:dyDescent="0.3">
      <c r="A25" s="863" t="s">
        <v>7535</v>
      </c>
      <c r="B25" s="794">
        <v>15</v>
      </c>
      <c r="C25" s="795">
        <v>7.73</v>
      </c>
      <c r="D25" s="796">
        <v>2.7</v>
      </c>
      <c r="E25" s="813"/>
      <c r="F25" s="797"/>
      <c r="G25" s="798"/>
      <c r="H25" s="799">
        <v>1</v>
      </c>
      <c r="I25" s="797">
        <v>0.51</v>
      </c>
      <c r="J25" s="798">
        <v>3</v>
      </c>
      <c r="K25" s="800">
        <v>0.51</v>
      </c>
      <c r="L25" s="799">
        <v>1</v>
      </c>
      <c r="M25" s="799">
        <v>13</v>
      </c>
      <c r="N25" s="801">
        <v>4.32</v>
      </c>
      <c r="O25" s="799" t="s">
        <v>7495</v>
      </c>
      <c r="P25" s="814" t="s">
        <v>7536</v>
      </c>
      <c r="Q25" s="802">
        <f t="shared" si="0"/>
        <v>-14</v>
      </c>
      <c r="R25" s="802">
        <f t="shared" si="0"/>
        <v>-7.2200000000000006</v>
      </c>
      <c r="S25" s="815">
        <f t="shared" si="1"/>
        <v>4.32</v>
      </c>
      <c r="T25" s="815">
        <f t="shared" si="2"/>
        <v>3</v>
      </c>
      <c r="U25" s="815">
        <f t="shared" si="3"/>
        <v>-1.3200000000000003</v>
      </c>
      <c r="V25" s="816">
        <f t="shared" si="4"/>
        <v>0.69444444444444442</v>
      </c>
      <c r="W25" s="803"/>
    </row>
    <row r="26" spans="1:23" ht="14.4" customHeight="1" x14ac:dyDescent="0.3">
      <c r="A26" s="864" t="s">
        <v>7537</v>
      </c>
      <c r="B26" s="859">
        <v>1</v>
      </c>
      <c r="C26" s="860">
        <v>1.1499999999999999</v>
      </c>
      <c r="D26" s="812">
        <v>5</v>
      </c>
      <c r="E26" s="861"/>
      <c r="F26" s="853"/>
      <c r="G26" s="809"/>
      <c r="H26" s="852"/>
      <c r="I26" s="853"/>
      <c r="J26" s="809"/>
      <c r="K26" s="854">
        <v>1.1499999999999999</v>
      </c>
      <c r="L26" s="852">
        <v>2</v>
      </c>
      <c r="M26" s="852">
        <v>21</v>
      </c>
      <c r="N26" s="855">
        <v>6.86</v>
      </c>
      <c r="O26" s="852" t="s">
        <v>7495</v>
      </c>
      <c r="P26" s="856" t="s">
        <v>7538</v>
      </c>
      <c r="Q26" s="857">
        <f t="shared" si="0"/>
        <v>-1</v>
      </c>
      <c r="R26" s="857">
        <f t="shared" si="0"/>
        <v>-1.1499999999999999</v>
      </c>
      <c r="S26" s="848" t="str">
        <f t="shared" si="1"/>
        <v/>
      </c>
      <c r="T26" s="848" t="str">
        <f t="shared" si="2"/>
        <v/>
      </c>
      <c r="U26" s="848" t="str">
        <f t="shared" si="3"/>
        <v/>
      </c>
      <c r="V26" s="858" t="str">
        <f t="shared" si="4"/>
        <v/>
      </c>
      <c r="W26" s="810"/>
    </row>
    <row r="27" spans="1:23" ht="14.4" customHeight="1" x14ac:dyDescent="0.3">
      <c r="A27" s="863" t="s">
        <v>7539</v>
      </c>
      <c r="B27" s="815">
        <v>18</v>
      </c>
      <c r="C27" s="817">
        <v>56.74</v>
      </c>
      <c r="D27" s="818">
        <v>10.4</v>
      </c>
      <c r="E27" s="804">
        <v>37</v>
      </c>
      <c r="F27" s="805">
        <v>116.69</v>
      </c>
      <c r="G27" s="806">
        <v>9.6999999999999993</v>
      </c>
      <c r="H27" s="799">
        <v>30</v>
      </c>
      <c r="I27" s="797">
        <v>94.27</v>
      </c>
      <c r="J27" s="798">
        <v>9.6</v>
      </c>
      <c r="K27" s="800">
        <v>3.15</v>
      </c>
      <c r="L27" s="799">
        <v>4</v>
      </c>
      <c r="M27" s="799">
        <v>34</v>
      </c>
      <c r="N27" s="801">
        <v>11.49</v>
      </c>
      <c r="O27" s="799" t="s">
        <v>7495</v>
      </c>
      <c r="P27" s="814" t="s">
        <v>7540</v>
      </c>
      <c r="Q27" s="802">
        <f t="shared" si="0"/>
        <v>12</v>
      </c>
      <c r="R27" s="802">
        <f t="shared" si="0"/>
        <v>37.529999999999994</v>
      </c>
      <c r="S27" s="815">
        <f t="shared" si="1"/>
        <v>344.7</v>
      </c>
      <c r="T27" s="815">
        <f t="shared" si="2"/>
        <v>288</v>
      </c>
      <c r="U27" s="815">
        <f t="shared" si="3"/>
        <v>-56.699999999999989</v>
      </c>
      <c r="V27" s="816">
        <f t="shared" si="4"/>
        <v>0.83550913838120111</v>
      </c>
      <c r="W27" s="803">
        <v>33</v>
      </c>
    </row>
    <row r="28" spans="1:23" ht="14.4" customHeight="1" x14ac:dyDescent="0.3">
      <c r="A28" s="864" t="s">
        <v>7541</v>
      </c>
      <c r="B28" s="848">
        <v>4</v>
      </c>
      <c r="C28" s="849">
        <v>15.3</v>
      </c>
      <c r="D28" s="819">
        <v>8.3000000000000007</v>
      </c>
      <c r="E28" s="850">
        <v>5</v>
      </c>
      <c r="F28" s="851">
        <v>19.12</v>
      </c>
      <c r="G28" s="808">
        <v>13.6</v>
      </c>
      <c r="H28" s="852">
        <v>7</v>
      </c>
      <c r="I28" s="853">
        <v>25.48</v>
      </c>
      <c r="J28" s="809">
        <v>10</v>
      </c>
      <c r="K28" s="854">
        <v>3.82</v>
      </c>
      <c r="L28" s="852">
        <v>5</v>
      </c>
      <c r="M28" s="852">
        <v>41</v>
      </c>
      <c r="N28" s="855">
        <v>13.69</v>
      </c>
      <c r="O28" s="852" t="s">
        <v>7495</v>
      </c>
      <c r="P28" s="856" t="s">
        <v>7542</v>
      </c>
      <c r="Q28" s="857">
        <f t="shared" si="0"/>
        <v>3</v>
      </c>
      <c r="R28" s="857">
        <f t="shared" si="0"/>
        <v>10.18</v>
      </c>
      <c r="S28" s="848">
        <f t="shared" si="1"/>
        <v>95.83</v>
      </c>
      <c r="T28" s="848">
        <f t="shared" si="2"/>
        <v>70</v>
      </c>
      <c r="U28" s="848">
        <f t="shared" si="3"/>
        <v>-25.83</v>
      </c>
      <c r="V28" s="858">
        <f t="shared" si="4"/>
        <v>0.73046018991964934</v>
      </c>
      <c r="W28" s="810">
        <v>7</v>
      </c>
    </row>
    <row r="29" spans="1:23" ht="14.4" customHeight="1" x14ac:dyDescent="0.3">
      <c r="A29" s="864" t="s">
        <v>7543</v>
      </c>
      <c r="B29" s="848">
        <v>18</v>
      </c>
      <c r="C29" s="849">
        <v>85.29</v>
      </c>
      <c r="D29" s="819">
        <v>11.1</v>
      </c>
      <c r="E29" s="850">
        <v>25</v>
      </c>
      <c r="F29" s="851">
        <v>118.52</v>
      </c>
      <c r="G29" s="808">
        <v>12</v>
      </c>
      <c r="H29" s="852">
        <v>21</v>
      </c>
      <c r="I29" s="853">
        <v>102.77</v>
      </c>
      <c r="J29" s="809">
        <v>15.4</v>
      </c>
      <c r="K29" s="854">
        <v>4.74</v>
      </c>
      <c r="L29" s="852">
        <v>6</v>
      </c>
      <c r="M29" s="852">
        <v>53</v>
      </c>
      <c r="N29" s="855">
        <v>17.59</v>
      </c>
      <c r="O29" s="852" t="s">
        <v>7495</v>
      </c>
      <c r="P29" s="856" t="s">
        <v>7544</v>
      </c>
      <c r="Q29" s="857">
        <f t="shared" si="0"/>
        <v>3</v>
      </c>
      <c r="R29" s="857">
        <f t="shared" si="0"/>
        <v>17.47999999999999</v>
      </c>
      <c r="S29" s="848">
        <f t="shared" si="1"/>
        <v>369.39</v>
      </c>
      <c r="T29" s="848">
        <f t="shared" si="2"/>
        <v>323.40000000000003</v>
      </c>
      <c r="U29" s="848">
        <f t="shared" si="3"/>
        <v>-45.989999999999952</v>
      </c>
      <c r="V29" s="858">
        <f t="shared" si="4"/>
        <v>0.87549744172825483</v>
      </c>
      <c r="W29" s="810">
        <v>57</v>
      </c>
    </row>
    <row r="30" spans="1:23" ht="14.4" customHeight="1" x14ac:dyDescent="0.3">
      <c r="A30" s="863" t="s">
        <v>7545</v>
      </c>
      <c r="B30" s="815">
        <v>3</v>
      </c>
      <c r="C30" s="817">
        <v>8.57</v>
      </c>
      <c r="D30" s="818">
        <v>8.3000000000000007</v>
      </c>
      <c r="E30" s="804">
        <v>5</v>
      </c>
      <c r="F30" s="805">
        <v>14.28</v>
      </c>
      <c r="G30" s="806">
        <v>7.6</v>
      </c>
      <c r="H30" s="799"/>
      <c r="I30" s="797"/>
      <c r="J30" s="798"/>
      <c r="K30" s="800">
        <v>2.86</v>
      </c>
      <c r="L30" s="799">
        <v>3</v>
      </c>
      <c r="M30" s="799">
        <v>27</v>
      </c>
      <c r="N30" s="801">
        <v>8.85</v>
      </c>
      <c r="O30" s="799" t="s">
        <v>7495</v>
      </c>
      <c r="P30" s="814" t="s">
        <v>7546</v>
      </c>
      <c r="Q30" s="802">
        <f t="shared" si="0"/>
        <v>-3</v>
      </c>
      <c r="R30" s="802">
        <f t="shared" si="0"/>
        <v>-8.57</v>
      </c>
      <c r="S30" s="815" t="str">
        <f t="shared" si="1"/>
        <v/>
      </c>
      <c r="T30" s="815" t="str">
        <f t="shared" si="2"/>
        <v/>
      </c>
      <c r="U30" s="815" t="str">
        <f t="shared" si="3"/>
        <v/>
      </c>
      <c r="V30" s="816" t="str">
        <f t="shared" si="4"/>
        <v/>
      </c>
      <c r="W30" s="803"/>
    </row>
    <row r="31" spans="1:23" ht="14.4" customHeight="1" x14ac:dyDescent="0.3">
      <c r="A31" s="864" t="s">
        <v>7547</v>
      </c>
      <c r="B31" s="848">
        <v>2</v>
      </c>
      <c r="C31" s="849">
        <v>5.71</v>
      </c>
      <c r="D31" s="819">
        <v>10</v>
      </c>
      <c r="E31" s="850">
        <v>1</v>
      </c>
      <c r="F31" s="851">
        <v>2.86</v>
      </c>
      <c r="G31" s="808">
        <v>5</v>
      </c>
      <c r="H31" s="852"/>
      <c r="I31" s="853"/>
      <c r="J31" s="809"/>
      <c r="K31" s="854">
        <v>2.86</v>
      </c>
      <c r="L31" s="852">
        <v>3</v>
      </c>
      <c r="M31" s="852">
        <v>27</v>
      </c>
      <c r="N31" s="855">
        <v>8.85</v>
      </c>
      <c r="O31" s="852" t="s">
        <v>7495</v>
      </c>
      <c r="P31" s="856" t="s">
        <v>7548</v>
      </c>
      <c r="Q31" s="857">
        <f t="shared" si="0"/>
        <v>-2</v>
      </c>
      <c r="R31" s="857">
        <f t="shared" si="0"/>
        <v>-5.71</v>
      </c>
      <c r="S31" s="848" t="str">
        <f t="shared" si="1"/>
        <v/>
      </c>
      <c r="T31" s="848" t="str">
        <f t="shared" si="2"/>
        <v/>
      </c>
      <c r="U31" s="848" t="str">
        <f t="shared" si="3"/>
        <v/>
      </c>
      <c r="V31" s="858" t="str">
        <f t="shared" si="4"/>
        <v/>
      </c>
      <c r="W31" s="810"/>
    </row>
    <row r="32" spans="1:23" ht="14.4" customHeight="1" x14ac:dyDescent="0.3">
      <c r="A32" s="864" t="s">
        <v>7549</v>
      </c>
      <c r="B32" s="848">
        <v>1</v>
      </c>
      <c r="C32" s="849">
        <v>3.39</v>
      </c>
      <c r="D32" s="819">
        <v>9</v>
      </c>
      <c r="E32" s="850">
        <v>1</v>
      </c>
      <c r="F32" s="851">
        <v>2.76</v>
      </c>
      <c r="G32" s="808">
        <v>4</v>
      </c>
      <c r="H32" s="852">
        <v>1</v>
      </c>
      <c r="I32" s="853">
        <v>3.39</v>
      </c>
      <c r="J32" s="809">
        <v>10</v>
      </c>
      <c r="K32" s="854">
        <v>3.39</v>
      </c>
      <c r="L32" s="852">
        <v>5</v>
      </c>
      <c r="M32" s="852">
        <v>43</v>
      </c>
      <c r="N32" s="855">
        <v>14.36</v>
      </c>
      <c r="O32" s="852" t="s">
        <v>7495</v>
      </c>
      <c r="P32" s="856" t="s">
        <v>7550</v>
      </c>
      <c r="Q32" s="857">
        <f t="shared" si="0"/>
        <v>0</v>
      </c>
      <c r="R32" s="857">
        <f t="shared" si="0"/>
        <v>0</v>
      </c>
      <c r="S32" s="848">
        <f t="shared" si="1"/>
        <v>14.36</v>
      </c>
      <c r="T32" s="848">
        <f t="shared" si="2"/>
        <v>10</v>
      </c>
      <c r="U32" s="848">
        <f t="shared" si="3"/>
        <v>-4.3599999999999994</v>
      </c>
      <c r="V32" s="858">
        <f t="shared" si="4"/>
        <v>0.69637883008356549</v>
      </c>
      <c r="W32" s="810"/>
    </row>
    <row r="33" spans="1:23" ht="14.4" customHeight="1" x14ac:dyDescent="0.3">
      <c r="A33" s="863" t="s">
        <v>7551</v>
      </c>
      <c r="B33" s="815">
        <v>3</v>
      </c>
      <c r="C33" s="817">
        <v>3.09</v>
      </c>
      <c r="D33" s="818">
        <v>5</v>
      </c>
      <c r="E33" s="813">
        <v>4</v>
      </c>
      <c r="F33" s="797">
        <v>4.12</v>
      </c>
      <c r="G33" s="798">
        <v>6.8</v>
      </c>
      <c r="H33" s="804">
        <v>5</v>
      </c>
      <c r="I33" s="805">
        <v>5.17</v>
      </c>
      <c r="J33" s="806">
        <v>4.8</v>
      </c>
      <c r="K33" s="800">
        <v>1.03</v>
      </c>
      <c r="L33" s="799">
        <v>3</v>
      </c>
      <c r="M33" s="799">
        <v>25</v>
      </c>
      <c r="N33" s="801">
        <v>8.23</v>
      </c>
      <c r="O33" s="799" t="s">
        <v>7495</v>
      </c>
      <c r="P33" s="814" t="s">
        <v>7552</v>
      </c>
      <c r="Q33" s="802">
        <f t="shared" si="0"/>
        <v>2</v>
      </c>
      <c r="R33" s="802">
        <f t="shared" si="0"/>
        <v>2.08</v>
      </c>
      <c r="S33" s="815">
        <f t="shared" si="1"/>
        <v>41.150000000000006</v>
      </c>
      <c r="T33" s="815">
        <f t="shared" si="2"/>
        <v>24</v>
      </c>
      <c r="U33" s="815">
        <f t="shared" si="3"/>
        <v>-17.150000000000006</v>
      </c>
      <c r="V33" s="816">
        <f t="shared" si="4"/>
        <v>0.58323207776427699</v>
      </c>
      <c r="W33" s="803"/>
    </row>
    <row r="34" spans="1:23" ht="14.4" customHeight="1" x14ac:dyDescent="0.3">
      <c r="A34" s="864" t="s">
        <v>7553</v>
      </c>
      <c r="B34" s="848"/>
      <c r="C34" s="849"/>
      <c r="D34" s="819"/>
      <c r="E34" s="861">
        <v>1</v>
      </c>
      <c r="F34" s="853">
        <v>1.42</v>
      </c>
      <c r="G34" s="809">
        <v>4</v>
      </c>
      <c r="H34" s="850">
        <v>2</v>
      </c>
      <c r="I34" s="851">
        <v>2.84</v>
      </c>
      <c r="J34" s="808">
        <v>7.5</v>
      </c>
      <c r="K34" s="854">
        <v>1.42</v>
      </c>
      <c r="L34" s="852">
        <v>4</v>
      </c>
      <c r="M34" s="852">
        <v>33</v>
      </c>
      <c r="N34" s="855">
        <v>11.11</v>
      </c>
      <c r="O34" s="852" t="s">
        <v>7495</v>
      </c>
      <c r="P34" s="856" t="s">
        <v>7554</v>
      </c>
      <c r="Q34" s="857">
        <f t="shared" si="0"/>
        <v>2</v>
      </c>
      <c r="R34" s="857">
        <f t="shared" si="0"/>
        <v>2.84</v>
      </c>
      <c r="S34" s="848">
        <f t="shared" si="1"/>
        <v>22.22</v>
      </c>
      <c r="T34" s="848">
        <f t="shared" si="2"/>
        <v>15</v>
      </c>
      <c r="U34" s="848">
        <f t="shared" si="3"/>
        <v>-7.2199999999999989</v>
      </c>
      <c r="V34" s="858">
        <f t="shared" si="4"/>
        <v>0.67506750675067506</v>
      </c>
      <c r="W34" s="810"/>
    </row>
    <row r="35" spans="1:23" ht="14.4" customHeight="1" x14ac:dyDescent="0.3">
      <c r="A35" s="864" t="s">
        <v>7555</v>
      </c>
      <c r="B35" s="848">
        <v>1</v>
      </c>
      <c r="C35" s="849">
        <v>2.7</v>
      </c>
      <c r="D35" s="819">
        <v>10</v>
      </c>
      <c r="E35" s="861">
        <v>1</v>
      </c>
      <c r="F35" s="853">
        <v>2.7</v>
      </c>
      <c r="G35" s="809">
        <v>9</v>
      </c>
      <c r="H35" s="850">
        <v>1</v>
      </c>
      <c r="I35" s="851">
        <v>2.7</v>
      </c>
      <c r="J35" s="811">
        <v>27</v>
      </c>
      <c r="K35" s="854">
        <v>2.7</v>
      </c>
      <c r="L35" s="852">
        <v>6</v>
      </c>
      <c r="M35" s="852">
        <v>51</v>
      </c>
      <c r="N35" s="855">
        <v>17.09</v>
      </c>
      <c r="O35" s="852" t="s">
        <v>7495</v>
      </c>
      <c r="P35" s="856" t="s">
        <v>7556</v>
      </c>
      <c r="Q35" s="857">
        <f t="shared" si="0"/>
        <v>0</v>
      </c>
      <c r="R35" s="857">
        <f t="shared" si="0"/>
        <v>0</v>
      </c>
      <c r="S35" s="848">
        <f t="shared" si="1"/>
        <v>17.09</v>
      </c>
      <c r="T35" s="848">
        <f t="shared" si="2"/>
        <v>27</v>
      </c>
      <c r="U35" s="848">
        <f t="shared" si="3"/>
        <v>9.91</v>
      </c>
      <c r="V35" s="858">
        <f t="shared" si="4"/>
        <v>1.579871269748391</v>
      </c>
      <c r="W35" s="810">
        <v>10</v>
      </c>
    </row>
    <row r="36" spans="1:23" ht="14.4" customHeight="1" x14ac:dyDescent="0.3">
      <c r="A36" s="863" t="s">
        <v>7557</v>
      </c>
      <c r="B36" s="794">
        <v>1</v>
      </c>
      <c r="C36" s="795">
        <v>0.66</v>
      </c>
      <c r="D36" s="796">
        <v>22</v>
      </c>
      <c r="E36" s="813"/>
      <c r="F36" s="797"/>
      <c r="G36" s="798"/>
      <c r="H36" s="799">
        <v>1</v>
      </c>
      <c r="I36" s="797">
        <v>0.66</v>
      </c>
      <c r="J36" s="807">
        <v>9</v>
      </c>
      <c r="K36" s="800">
        <v>0.66</v>
      </c>
      <c r="L36" s="799">
        <v>3</v>
      </c>
      <c r="M36" s="799">
        <v>23</v>
      </c>
      <c r="N36" s="801">
        <v>7.67</v>
      </c>
      <c r="O36" s="799" t="s">
        <v>7495</v>
      </c>
      <c r="P36" s="814" t="s">
        <v>7558</v>
      </c>
      <c r="Q36" s="802">
        <f t="shared" si="0"/>
        <v>0</v>
      </c>
      <c r="R36" s="802">
        <f t="shared" si="0"/>
        <v>0</v>
      </c>
      <c r="S36" s="815">
        <f t="shared" si="1"/>
        <v>7.67</v>
      </c>
      <c r="T36" s="815">
        <f t="shared" si="2"/>
        <v>9</v>
      </c>
      <c r="U36" s="815">
        <f t="shared" si="3"/>
        <v>1.33</v>
      </c>
      <c r="V36" s="816">
        <f t="shared" si="4"/>
        <v>1.1734028683181226</v>
      </c>
      <c r="W36" s="803">
        <v>1</v>
      </c>
    </row>
    <row r="37" spans="1:23" ht="14.4" customHeight="1" x14ac:dyDescent="0.3">
      <c r="A37" s="864" t="s">
        <v>7559</v>
      </c>
      <c r="B37" s="859">
        <v>1</v>
      </c>
      <c r="C37" s="860">
        <v>0.76</v>
      </c>
      <c r="D37" s="812">
        <v>8</v>
      </c>
      <c r="E37" s="861"/>
      <c r="F37" s="853"/>
      <c r="G37" s="809"/>
      <c r="H37" s="852"/>
      <c r="I37" s="853"/>
      <c r="J37" s="809"/>
      <c r="K37" s="854">
        <v>0.76</v>
      </c>
      <c r="L37" s="852">
        <v>3</v>
      </c>
      <c r="M37" s="852">
        <v>26</v>
      </c>
      <c r="N37" s="855">
        <v>8.8000000000000007</v>
      </c>
      <c r="O37" s="852" t="s">
        <v>7495</v>
      </c>
      <c r="P37" s="856" t="s">
        <v>7560</v>
      </c>
      <c r="Q37" s="857">
        <f t="shared" si="0"/>
        <v>-1</v>
      </c>
      <c r="R37" s="857">
        <f t="shared" si="0"/>
        <v>-0.76</v>
      </c>
      <c r="S37" s="848" t="str">
        <f t="shared" si="1"/>
        <v/>
      </c>
      <c r="T37" s="848" t="str">
        <f t="shared" si="2"/>
        <v/>
      </c>
      <c r="U37" s="848" t="str">
        <f t="shared" si="3"/>
        <v/>
      </c>
      <c r="V37" s="858" t="str">
        <f t="shared" si="4"/>
        <v/>
      </c>
      <c r="W37" s="810"/>
    </row>
    <row r="38" spans="1:23" ht="14.4" customHeight="1" x14ac:dyDescent="0.3">
      <c r="A38" s="863" t="s">
        <v>7561</v>
      </c>
      <c r="B38" s="794">
        <v>1</v>
      </c>
      <c r="C38" s="795">
        <v>1.86</v>
      </c>
      <c r="D38" s="796">
        <v>12</v>
      </c>
      <c r="E38" s="813"/>
      <c r="F38" s="797"/>
      <c r="G38" s="798"/>
      <c r="H38" s="799"/>
      <c r="I38" s="797"/>
      <c r="J38" s="798"/>
      <c r="K38" s="800">
        <v>0.97</v>
      </c>
      <c r="L38" s="799">
        <v>4</v>
      </c>
      <c r="M38" s="799">
        <v>36</v>
      </c>
      <c r="N38" s="801">
        <v>12.07</v>
      </c>
      <c r="O38" s="799" t="s">
        <v>7495</v>
      </c>
      <c r="P38" s="814" t="s">
        <v>7562</v>
      </c>
      <c r="Q38" s="802">
        <f t="shared" si="0"/>
        <v>-1</v>
      </c>
      <c r="R38" s="802">
        <f t="shared" si="0"/>
        <v>-1.86</v>
      </c>
      <c r="S38" s="815" t="str">
        <f t="shared" si="1"/>
        <v/>
      </c>
      <c r="T38" s="815" t="str">
        <f t="shared" si="2"/>
        <v/>
      </c>
      <c r="U38" s="815" t="str">
        <f t="shared" si="3"/>
        <v/>
      </c>
      <c r="V38" s="816" t="str">
        <f t="shared" si="4"/>
        <v/>
      </c>
      <c r="W38" s="803"/>
    </row>
    <row r="39" spans="1:23" ht="14.4" customHeight="1" x14ac:dyDescent="0.3">
      <c r="A39" s="863" t="s">
        <v>7563</v>
      </c>
      <c r="B39" s="815"/>
      <c r="C39" s="817"/>
      <c r="D39" s="818"/>
      <c r="E39" s="813"/>
      <c r="F39" s="797"/>
      <c r="G39" s="798"/>
      <c r="H39" s="804">
        <v>1</v>
      </c>
      <c r="I39" s="805">
        <v>1.28</v>
      </c>
      <c r="J39" s="806">
        <v>4</v>
      </c>
      <c r="K39" s="800">
        <v>1.1200000000000001</v>
      </c>
      <c r="L39" s="799">
        <v>4</v>
      </c>
      <c r="M39" s="799">
        <v>38</v>
      </c>
      <c r="N39" s="801">
        <v>12.79</v>
      </c>
      <c r="O39" s="799" t="s">
        <v>7495</v>
      </c>
      <c r="P39" s="814" t="s">
        <v>7564</v>
      </c>
      <c r="Q39" s="802">
        <f t="shared" si="0"/>
        <v>1</v>
      </c>
      <c r="R39" s="802">
        <f t="shared" si="0"/>
        <v>1.28</v>
      </c>
      <c r="S39" s="815">
        <f t="shared" si="1"/>
        <v>12.79</v>
      </c>
      <c r="T39" s="815">
        <f t="shared" si="2"/>
        <v>4</v>
      </c>
      <c r="U39" s="815">
        <f t="shared" si="3"/>
        <v>-8.7899999999999991</v>
      </c>
      <c r="V39" s="816">
        <f t="shared" si="4"/>
        <v>0.31274433150899145</v>
      </c>
      <c r="W39" s="803"/>
    </row>
    <row r="40" spans="1:23" ht="14.4" customHeight="1" x14ac:dyDescent="0.3">
      <c r="A40" s="863" t="s">
        <v>7565</v>
      </c>
      <c r="B40" s="794">
        <v>1</v>
      </c>
      <c r="C40" s="795">
        <v>0.63</v>
      </c>
      <c r="D40" s="796">
        <v>2</v>
      </c>
      <c r="E40" s="813"/>
      <c r="F40" s="797"/>
      <c r="G40" s="798"/>
      <c r="H40" s="799"/>
      <c r="I40" s="797"/>
      <c r="J40" s="798"/>
      <c r="K40" s="800">
        <v>0.63</v>
      </c>
      <c r="L40" s="799">
        <v>2</v>
      </c>
      <c r="M40" s="799">
        <v>22</v>
      </c>
      <c r="N40" s="801">
        <v>7.36</v>
      </c>
      <c r="O40" s="799" t="s">
        <v>7495</v>
      </c>
      <c r="P40" s="814" t="s">
        <v>7566</v>
      </c>
      <c r="Q40" s="802">
        <f t="shared" si="0"/>
        <v>-1</v>
      </c>
      <c r="R40" s="802">
        <f t="shared" si="0"/>
        <v>-0.63</v>
      </c>
      <c r="S40" s="815" t="str">
        <f t="shared" si="1"/>
        <v/>
      </c>
      <c r="T40" s="815" t="str">
        <f t="shared" si="2"/>
        <v/>
      </c>
      <c r="U40" s="815" t="str">
        <f t="shared" si="3"/>
        <v/>
      </c>
      <c r="V40" s="816" t="str">
        <f t="shared" si="4"/>
        <v/>
      </c>
      <c r="W40" s="803"/>
    </row>
    <row r="41" spans="1:23" ht="14.4" customHeight="1" x14ac:dyDescent="0.3">
      <c r="A41" s="863" t="s">
        <v>7567</v>
      </c>
      <c r="B41" s="794">
        <v>3</v>
      </c>
      <c r="C41" s="795">
        <v>2.39</v>
      </c>
      <c r="D41" s="796">
        <v>7.7</v>
      </c>
      <c r="E41" s="813"/>
      <c r="F41" s="797"/>
      <c r="G41" s="798"/>
      <c r="H41" s="799"/>
      <c r="I41" s="797"/>
      <c r="J41" s="798"/>
      <c r="K41" s="800">
        <v>0.89</v>
      </c>
      <c r="L41" s="799">
        <v>3</v>
      </c>
      <c r="M41" s="799">
        <v>26</v>
      </c>
      <c r="N41" s="801">
        <v>8.6199999999999992</v>
      </c>
      <c r="O41" s="799" t="s">
        <v>7495</v>
      </c>
      <c r="P41" s="814" t="s">
        <v>7568</v>
      </c>
      <c r="Q41" s="802">
        <f t="shared" si="0"/>
        <v>-3</v>
      </c>
      <c r="R41" s="802">
        <f t="shared" si="0"/>
        <v>-2.39</v>
      </c>
      <c r="S41" s="815" t="str">
        <f t="shared" si="1"/>
        <v/>
      </c>
      <c r="T41" s="815" t="str">
        <f t="shared" si="2"/>
        <v/>
      </c>
      <c r="U41" s="815" t="str">
        <f t="shared" si="3"/>
        <v/>
      </c>
      <c r="V41" s="816" t="str">
        <f t="shared" si="4"/>
        <v/>
      </c>
      <c r="W41" s="803"/>
    </row>
    <row r="42" spans="1:23" ht="14.4" customHeight="1" x14ac:dyDescent="0.3">
      <c r="A42" s="864" t="s">
        <v>7569</v>
      </c>
      <c r="B42" s="859"/>
      <c r="C42" s="860"/>
      <c r="D42" s="812"/>
      <c r="E42" s="861">
        <v>1</v>
      </c>
      <c r="F42" s="853">
        <v>0.93</v>
      </c>
      <c r="G42" s="809">
        <v>8</v>
      </c>
      <c r="H42" s="852"/>
      <c r="I42" s="853"/>
      <c r="J42" s="809"/>
      <c r="K42" s="854">
        <v>0.91</v>
      </c>
      <c r="L42" s="852">
        <v>3</v>
      </c>
      <c r="M42" s="852">
        <v>30</v>
      </c>
      <c r="N42" s="855">
        <v>9.93</v>
      </c>
      <c r="O42" s="852" t="s">
        <v>7495</v>
      </c>
      <c r="P42" s="856" t="s">
        <v>7570</v>
      </c>
      <c r="Q42" s="857">
        <f t="shared" si="0"/>
        <v>0</v>
      </c>
      <c r="R42" s="857">
        <f t="shared" si="0"/>
        <v>0</v>
      </c>
      <c r="S42" s="848" t="str">
        <f t="shared" si="1"/>
        <v/>
      </c>
      <c r="T42" s="848" t="str">
        <f t="shared" si="2"/>
        <v/>
      </c>
      <c r="U42" s="848" t="str">
        <f t="shared" si="3"/>
        <v/>
      </c>
      <c r="V42" s="858" t="str">
        <f t="shared" si="4"/>
        <v/>
      </c>
      <c r="W42" s="810"/>
    </row>
    <row r="43" spans="1:23" ht="14.4" customHeight="1" x14ac:dyDescent="0.3">
      <c r="A43" s="864" t="s">
        <v>7571</v>
      </c>
      <c r="B43" s="859">
        <v>2</v>
      </c>
      <c r="C43" s="860">
        <v>2.5</v>
      </c>
      <c r="D43" s="812">
        <v>13</v>
      </c>
      <c r="E43" s="861"/>
      <c r="F43" s="853"/>
      <c r="G43" s="809"/>
      <c r="H43" s="852"/>
      <c r="I43" s="853"/>
      <c r="J43" s="809"/>
      <c r="K43" s="854">
        <v>1.25</v>
      </c>
      <c r="L43" s="852">
        <v>4</v>
      </c>
      <c r="M43" s="852">
        <v>39</v>
      </c>
      <c r="N43" s="855">
        <v>12.94</v>
      </c>
      <c r="O43" s="852" t="s">
        <v>7495</v>
      </c>
      <c r="P43" s="856" t="s">
        <v>7572</v>
      </c>
      <c r="Q43" s="857">
        <f t="shared" si="0"/>
        <v>-2</v>
      </c>
      <c r="R43" s="857">
        <f t="shared" si="0"/>
        <v>-2.5</v>
      </c>
      <c r="S43" s="848" t="str">
        <f t="shared" si="1"/>
        <v/>
      </c>
      <c r="T43" s="848" t="str">
        <f t="shared" si="2"/>
        <v/>
      </c>
      <c r="U43" s="848" t="str">
        <f t="shared" si="3"/>
        <v/>
      </c>
      <c r="V43" s="858" t="str">
        <f t="shared" si="4"/>
        <v/>
      </c>
      <c r="W43" s="810"/>
    </row>
    <row r="44" spans="1:23" ht="14.4" customHeight="1" x14ac:dyDescent="0.3">
      <c r="A44" s="863" t="s">
        <v>7573</v>
      </c>
      <c r="B44" s="815">
        <v>1</v>
      </c>
      <c r="C44" s="817">
        <v>0.47</v>
      </c>
      <c r="D44" s="818">
        <v>4</v>
      </c>
      <c r="E44" s="804">
        <v>1</v>
      </c>
      <c r="F44" s="805">
        <v>1.34</v>
      </c>
      <c r="G44" s="806">
        <v>9</v>
      </c>
      <c r="H44" s="799">
        <v>2</v>
      </c>
      <c r="I44" s="797">
        <v>0.94</v>
      </c>
      <c r="J44" s="798">
        <v>3.5</v>
      </c>
      <c r="K44" s="800">
        <v>0.47</v>
      </c>
      <c r="L44" s="799">
        <v>2</v>
      </c>
      <c r="M44" s="799">
        <v>16</v>
      </c>
      <c r="N44" s="801">
        <v>5.45</v>
      </c>
      <c r="O44" s="799" t="s">
        <v>7495</v>
      </c>
      <c r="P44" s="814" t="s">
        <v>7574</v>
      </c>
      <c r="Q44" s="802">
        <f t="shared" si="0"/>
        <v>1</v>
      </c>
      <c r="R44" s="802">
        <f t="shared" si="0"/>
        <v>0.47</v>
      </c>
      <c r="S44" s="815">
        <f t="shared" si="1"/>
        <v>10.9</v>
      </c>
      <c r="T44" s="815">
        <f t="shared" si="2"/>
        <v>7</v>
      </c>
      <c r="U44" s="815">
        <f t="shared" si="3"/>
        <v>-3.9000000000000004</v>
      </c>
      <c r="V44" s="816">
        <f t="shared" si="4"/>
        <v>0.64220183486238525</v>
      </c>
      <c r="W44" s="803"/>
    </row>
    <row r="45" spans="1:23" ht="14.4" customHeight="1" x14ac:dyDescent="0.3">
      <c r="A45" s="864" t="s">
        <v>7575</v>
      </c>
      <c r="B45" s="848">
        <v>1</v>
      </c>
      <c r="C45" s="849">
        <v>0.79</v>
      </c>
      <c r="D45" s="819">
        <v>7</v>
      </c>
      <c r="E45" s="850">
        <v>2</v>
      </c>
      <c r="F45" s="851">
        <v>1.59</v>
      </c>
      <c r="G45" s="808">
        <v>9</v>
      </c>
      <c r="H45" s="852"/>
      <c r="I45" s="853"/>
      <c r="J45" s="809"/>
      <c r="K45" s="854">
        <v>0.79</v>
      </c>
      <c r="L45" s="852">
        <v>3</v>
      </c>
      <c r="M45" s="852">
        <v>27</v>
      </c>
      <c r="N45" s="855">
        <v>8.9499999999999993</v>
      </c>
      <c r="O45" s="852" t="s">
        <v>7495</v>
      </c>
      <c r="P45" s="856" t="s">
        <v>7576</v>
      </c>
      <c r="Q45" s="857">
        <f t="shared" si="0"/>
        <v>-1</v>
      </c>
      <c r="R45" s="857">
        <f t="shared" si="0"/>
        <v>-0.79</v>
      </c>
      <c r="S45" s="848" t="str">
        <f t="shared" si="1"/>
        <v/>
      </c>
      <c r="T45" s="848" t="str">
        <f t="shared" si="2"/>
        <v/>
      </c>
      <c r="U45" s="848" t="str">
        <f t="shared" si="3"/>
        <v/>
      </c>
      <c r="V45" s="858" t="str">
        <f t="shared" si="4"/>
        <v/>
      </c>
      <c r="W45" s="810"/>
    </row>
    <row r="46" spans="1:23" ht="14.4" customHeight="1" x14ac:dyDescent="0.3">
      <c r="A46" s="863" t="s">
        <v>7577</v>
      </c>
      <c r="B46" s="815"/>
      <c r="C46" s="817"/>
      <c r="D46" s="818"/>
      <c r="E46" s="813"/>
      <c r="F46" s="797"/>
      <c r="G46" s="798"/>
      <c r="H46" s="804">
        <v>1</v>
      </c>
      <c r="I46" s="805">
        <v>10.38</v>
      </c>
      <c r="J46" s="807">
        <v>17</v>
      </c>
      <c r="K46" s="800">
        <v>4.6399999999999997</v>
      </c>
      <c r="L46" s="799">
        <v>4</v>
      </c>
      <c r="M46" s="799">
        <v>35</v>
      </c>
      <c r="N46" s="801">
        <v>11.72</v>
      </c>
      <c r="O46" s="799" t="s">
        <v>7495</v>
      </c>
      <c r="P46" s="814" t="s">
        <v>7578</v>
      </c>
      <c r="Q46" s="802">
        <f t="shared" si="0"/>
        <v>1</v>
      </c>
      <c r="R46" s="802">
        <f t="shared" si="0"/>
        <v>10.38</v>
      </c>
      <c r="S46" s="815">
        <f t="shared" si="1"/>
        <v>11.72</v>
      </c>
      <c r="T46" s="815">
        <f t="shared" si="2"/>
        <v>17</v>
      </c>
      <c r="U46" s="815">
        <f t="shared" si="3"/>
        <v>5.2799999999999994</v>
      </c>
      <c r="V46" s="816">
        <f t="shared" si="4"/>
        <v>1.4505119453924913</v>
      </c>
      <c r="W46" s="803">
        <v>5</v>
      </c>
    </row>
    <row r="47" spans="1:23" ht="14.4" customHeight="1" x14ac:dyDescent="0.3">
      <c r="A47" s="863" t="s">
        <v>7579</v>
      </c>
      <c r="B47" s="815">
        <v>2</v>
      </c>
      <c r="C47" s="817">
        <v>4.07</v>
      </c>
      <c r="D47" s="818">
        <v>3.5</v>
      </c>
      <c r="E47" s="813"/>
      <c r="F47" s="797"/>
      <c r="G47" s="798"/>
      <c r="H47" s="804">
        <v>1</v>
      </c>
      <c r="I47" s="805">
        <v>2.04</v>
      </c>
      <c r="J47" s="806">
        <v>4</v>
      </c>
      <c r="K47" s="800">
        <v>2.04</v>
      </c>
      <c r="L47" s="799">
        <v>3</v>
      </c>
      <c r="M47" s="799">
        <v>24</v>
      </c>
      <c r="N47" s="801">
        <v>8.15</v>
      </c>
      <c r="O47" s="799" t="s">
        <v>7495</v>
      </c>
      <c r="P47" s="814" t="s">
        <v>7580</v>
      </c>
      <c r="Q47" s="802">
        <f t="shared" si="0"/>
        <v>-1</v>
      </c>
      <c r="R47" s="802">
        <f t="shared" si="0"/>
        <v>-2.0300000000000002</v>
      </c>
      <c r="S47" s="815">
        <f t="shared" si="1"/>
        <v>8.15</v>
      </c>
      <c r="T47" s="815">
        <f t="shared" si="2"/>
        <v>4</v>
      </c>
      <c r="U47" s="815">
        <f t="shared" si="3"/>
        <v>-4.1500000000000004</v>
      </c>
      <c r="V47" s="816">
        <f t="shared" si="4"/>
        <v>0.49079754601226994</v>
      </c>
      <c r="W47" s="803"/>
    </row>
    <row r="48" spans="1:23" ht="14.4" customHeight="1" x14ac:dyDescent="0.3">
      <c r="A48" s="864" t="s">
        <v>7581</v>
      </c>
      <c r="B48" s="848"/>
      <c r="C48" s="849"/>
      <c r="D48" s="819"/>
      <c r="E48" s="861"/>
      <c r="F48" s="853"/>
      <c r="G48" s="809"/>
      <c r="H48" s="850">
        <v>1</v>
      </c>
      <c r="I48" s="851">
        <v>2.38</v>
      </c>
      <c r="J48" s="811">
        <v>13</v>
      </c>
      <c r="K48" s="854">
        <v>2.38</v>
      </c>
      <c r="L48" s="852">
        <v>4</v>
      </c>
      <c r="M48" s="852">
        <v>32</v>
      </c>
      <c r="N48" s="855">
        <v>10.57</v>
      </c>
      <c r="O48" s="852" t="s">
        <v>7495</v>
      </c>
      <c r="P48" s="856" t="s">
        <v>7582</v>
      </c>
      <c r="Q48" s="857">
        <f t="shared" si="0"/>
        <v>1</v>
      </c>
      <c r="R48" s="857">
        <f t="shared" si="0"/>
        <v>2.38</v>
      </c>
      <c r="S48" s="848">
        <f t="shared" si="1"/>
        <v>10.57</v>
      </c>
      <c r="T48" s="848">
        <f t="shared" si="2"/>
        <v>13</v>
      </c>
      <c r="U48" s="848">
        <f t="shared" si="3"/>
        <v>2.4299999999999997</v>
      </c>
      <c r="V48" s="858">
        <f t="shared" si="4"/>
        <v>1.2298959318826868</v>
      </c>
      <c r="W48" s="810">
        <v>2</v>
      </c>
    </row>
    <row r="49" spans="1:23" ht="14.4" customHeight="1" x14ac:dyDescent="0.3">
      <c r="A49" s="863" t="s">
        <v>7583</v>
      </c>
      <c r="B49" s="794">
        <v>1</v>
      </c>
      <c r="C49" s="795">
        <v>1.43</v>
      </c>
      <c r="D49" s="796">
        <v>13</v>
      </c>
      <c r="E49" s="813"/>
      <c r="F49" s="797"/>
      <c r="G49" s="798"/>
      <c r="H49" s="799"/>
      <c r="I49" s="797"/>
      <c r="J49" s="798"/>
      <c r="K49" s="800">
        <v>1.43</v>
      </c>
      <c r="L49" s="799">
        <v>6</v>
      </c>
      <c r="M49" s="799">
        <v>51</v>
      </c>
      <c r="N49" s="801">
        <v>16.88</v>
      </c>
      <c r="O49" s="799" t="s">
        <v>7495</v>
      </c>
      <c r="P49" s="814" t="s">
        <v>7584</v>
      </c>
      <c r="Q49" s="802">
        <f t="shared" si="0"/>
        <v>-1</v>
      </c>
      <c r="R49" s="802">
        <f t="shared" si="0"/>
        <v>-1.43</v>
      </c>
      <c r="S49" s="815" t="str">
        <f t="shared" si="1"/>
        <v/>
      </c>
      <c r="T49" s="815" t="str">
        <f t="shared" si="2"/>
        <v/>
      </c>
      <c r="U49" s="815" t="str">
        <f t="shared" si="3"/>
        <v/>
      </c>
      <c r="V49" s="816" t="str">
        <f t="shared" si="4"/>
        <v/>
      </c>
      <c r="W49" s="803"/>
    </row>
    <row r="50" spans="1:23" ht="14.4" customHeight="1" x14ac:dyDescent="0.3">
      <c r="A50" s="863" t="s">
        <v>7585</v>
      </c>
      <c r="B50" s="815"/>
      <c r="C50" s="817"/>
      <c r="D50" s="818"/>
      <c r="E50" s="813"/>
      <c r="F50" s="797"/>
      <c r="G50" s="798"/>
      <c r="H50" s="804">
        <v>1</v>
      </c>
      <c r="I50" s="805">
        <v>0.44</v>
      </c>
      <c r="J50" s="807">
        <v>5</v>
      </c>
      <c r="K50" s="800">
        <v>0.44</v>
      </c>
      <c r="L50" s="799">
        <v>1</v>
      </c>
      <c r="M50" s="799">
        <v>11</v>
      </c>
      <c r="N50" s="801">
        <v>3.7</v>
      </c>
      <c r="O50" s="799" t="s">
        <v>7495</v>
      </c>
      <c r="P50" s="814" t="s">
        <v>7586</v>
      </c>
      <c r="Q50" s="802">
        <f t="shared" si="0"/>
        <v>1</v>
      </c>
      <c r="R50" s="802">
        <f t="shared" si="0"/>
        <v>0.44</v>
      </c>
      <c r="S50" s="815">
        <f t="shared" si="1"/>
        <v>3.7</v>
      </c>
      <c r="T50" s="815">
        <f t="shared" si="2"/>
        <v>5</v>
      </c>
      <c r="U50" s="815">
        <f t="shared" si="3"/>
        <v>1.2999999999999998</v>
      </c>
      <c r="V50" s="816">
        <f t="shared" si="4"/>
        <v>1.3513513513513513</v>
      </c>
      <c r="W50" s="803">
        <v>1</v>
      </c>
    </row>
    <row r="51" spans="1:23" ht="14.4" customHeight="1" x14ac:dyDescent="0.3">
      <c r="A51" s="863" t="s">
        <v>7587</v>
      </c>
      <c r="B51" s="794">
        <v>1</v>
      </c>
      <c r="C51" s="795">
        <v>4.24</v>
      </c>
      <c r="D51" s="796">
        <v>95</v>
      </c>
      <c r="E51" s="813"/>
      <c r="F51" s="797"/>
      <c r="G51" s="798"/>
      <c r="H51" s="799">
        <v>1</v>
      </c>
      <c r="I51" s="797">
        <v>0.95</v>
      </c>
      <c r="J51" s="798">
        <v>5</v>
      </c>
      <c r="K51" s="800">
        <v>0.95</v>
      </c>
      <c r="L51" s="799">
        <v>4</v>
      </c>
      <c r="M51" s="799">
        <v>33</v>
      </c>
      <c r="N51" s="801">
        <v>10.83</v>
      </c>
      <c r="O51" s="799" t="s">
        <v>7495</v>
      </c>
      <c r="P51" s="814" t="s">
        <v>7588</v>
      </c>
      <c r="Q51" s="802">
        <f t="shared" si="0"/>
        <v>0</v>
      </c>
      <c r="R51" s="802">
        <f t="shared" si="0"/>
        <v>-3.29</v>
      </c>
      <c r="S51" s="815">
        <f t="shared" si="1"/>
        <v>10.83</v>
      </c>
      <c r="T51" s="815">
        <f t="shared" si="2"/>
        <v>5</v>
      </c>
      <c r="U51" s="815">
        <f t="shared" si="3"/>
        <v>-5.83</v>
      </c>
      <c r="V51" s="816">
        <f t="shared" si="4"/>
        <v>0.46168051708217911</v>
      </c>
      <c r="W51" s="803"/>
    </row>
    <row r="52" spans="1:23" ht="14.4" customHeight="1" x14ac:dyDescent="0.3">
      <c r="A52" s="864" t="s">
        <v>7589</v>
      </c>
      <c r="B52" s="859">
        <v>1</v>
      </c>
      <c r="C52" s="860">
        <v>1.66</v>
      </c>
      <c r="D52" s="812">
        <v>15</v>
      </c>
      <c r="E52" s="861">
        <v>3</v>
      </c>
      <c r="F52" s="853">
        <v>4.9800000000000004</v>
      </c>
      <c r="G52" s="809">
        <v>11.3</v>
      </c>
      <c r="H52" s="852">
        <v>2</v>
      </c>
      <c r="I52" s="853">
        <v>2.3199999999999998</v>
      </c>
      <c r="J52" s="809">
        <v>4</v>
      </c>
      <c r="K52" s="854">
        <v>1.66</v>
      </c>
      <c r="L52" s="852">
        <v>6</v>
      </c>
      <c r="M52" s="852">
        <v>52</v>
      </c>
      <c r="N52" s="855">
        <v>17.39</v>
      </c>
      <c r="O52" s="852" t="s">
        <v>7495</v>
      </c>
      <c r="P52" s="856" t="s">
        <v>7590</v>
      </c>
      <c r="Q52" s="857">
        <f t="shared" si="0"/>
        <v>1</v>
      </c>
      <c r="R52" s="857">
        <f t="shared" si="0"/>
        <v>0.65999999999999992</v>
      </c>
      <c r="S52" s="848">
        <f t="shared" si="1"/>
        <v>34.78</v>
      </c>
      <c r="T52" s="848">
        <f t="shared" si="2"/>
        <v>8</v>
      </c>
      <c r="U52" s="848">
        <f t="shared" si="3"/>
        <v>-26.78</v>
      </c>
      <c r="V52" s="858">
        <f t="shared" si="4"/>
        <v>0.23001725129384704</v>
      </c>
      <c r="W52" s="810"/>
    </row>
    <row r="53" spans="1:23" ht="14.4" customHeight="1" x14ac:dyDescent="0.3">
      <c r="A53" s="864" t="s">
        <v>7591</v>
      </c>
      <c r="B53" s="859">
        <v>2</v>
      </c>
      <c r="C53" s="860">
        <v>4.75</v>
      </c>
      <c r="D53" s="812">
        <v>7.5</v>
      </c>
      <c r="E53" s="861"/>
      <c r="F53" s="853"/>
      <c r="G53" s="809"/>
      <c r="H53" s="852"/>
      <c r="I53" s="853"/>
      <c r="J53" s="809"/>
      <c r="K53" s="854">
        <v>3.33</v>
      </c>
      <c r="L53" s="852">
        <v>8</v>
      </c>
      <c r="M53" s="852">
        <v>68</v>
      </c>
      <c r="N53" s="855">
        <v>22.63</v>
      </c>
      <c r="O53" s="852" t="s">
        <v>7495</v>
      </c>
      <c r="P53" s="856" t="s">
        <v>7592</v>
      </c>
      <c r="Q53" s="857">
        <f t="shared" si="0"/>
        <v>-2</v>
      </c>
      <c r="R53" s="857">
        <f t="shared" si="0"/>
        <v>-4.75</v>
      </c>
      <c r="S53" s="848" t="str">
        <f t="shared" si="1"/>
        <v/>
      </c>
      <c r="T53" s="848" t="str">
        <f t="shared" si="2"/>
        <v/>
      </c>
      <c r="U53" s="848" t="str">
        <f t="shared" si="3"/>
        <v/>
      </c>
      <c r="V53" s="858" t="str">
        <f t="shared" si="4"/>
        <v/>
      </c>
      <c r="W53" s="810"/>
    </row>
    <row r="54" spans="1:23" ht="14.4" customHeight="1" x14ac:dyDescent="0.3">
      <c r="A54" s="863" t="s">
        <v>7593</v>
      </c>
      <c r="B54" s="815"/>
      <c r="C54" s="817"/>
      <c r="D54" s="818"/>
      <c r="E54" s="813">
        <v>1</v>
      </c>
      <c r="F54" s="797">
        <v>0.46</v>
      </c>
      <c r="G54" s="798">
        <v>6</v>
      </c>
      <c r="H54" s="804">
        <v>1</v>
      </c>
      <c r="I54" s="805">
        <v>0.46</v>
      </c>
      <c r="J54" s="806">
        <v>4</v>
      </c>
      <c r="K54" s="800">
        <v>0.46</v>
      </c>
      <c r="L54" s="799">
        <v>2</v>
      </c>
      <c r="M54" s="799">
        <v>20</v>
      </c>
      <c r="N54" s="801">
        <v>6.7</v>
      </c>
      <c r="O54" s="799" t="s">
        <v>7495</v>
      </c>
      <c r="P54" s="814" t="s">
        <v>7594</v>
      </c>
      <c r="Q54" s="802">
        <f t="shared" si="0"/>
        <v>1</v>
      </c>
      <c r="R54" s="802">
        <f t="shared" si="0"/>
        <v>0.46</v>
      </c>
      <c r="S54" s="815">
        <f t="shared" si="1"/>
        <v>6.7</v>
      </c>
      <c r="T54" s="815">
        <f t="shared" si="2"/>
        <v>4</v>
      </c>
      <c r="U54" s="815">
        <f t="shared" si="3"/>
        <v>-2.7</v>
      </c>
      <c r="V54" s="816">
        <f t="shared" si="4"/>
        <v>0.59701492537313428</v>
      </c>
      <c r="W54" s="803"/>
    </row>
    <row r="55" spans="1:23" ht="14.4" customHeight="1" x14ac:dyDescent="0.3">
      <c r="A55" s="864" t="s">
        <v>7595</v>
      </c>
      <c r="B55" s="848">
        <v>1</v>
      </c>
      <c r="C55" s="849">
        <v>0.59</v>
      </c>
      <c r="D55" s="819">
        <v>5</v>
      </c>
      <c r="E55" s="861">
        <v>1</v>
      </c>
      <c r="F55" s="853">
        <v>0.59</v>
      </c>
      <c r="G55" s="809">
        <v>5</v>
      </c>
      <c r="H55" s="850">
        <v>1</v>
      </c>
      <c r="I55" s="851">
        <v>0.59</v>
      </c>
      <c r="J55" s="808">
        <v>5</v>
      </c>
      <c r="K55" s="854">
        <v>0.59</v>
      </c>
      <c r="L55" s="852">
        <v>3</v>
      </c>
      <c r="M55" s="852">
        <v>28</v>
      </c>
      <c r="N55" s="855">
        <v>9.18</v>
      </c>
      <c r="O55" s="852" t="s">
        <v>7495</v>
      </c>
      <c r="P55" s="856" t="s">
        <v>7596</v>
      </c>
      <c r="Q55" s="857">
        <f t="shared" si="0"/>
        <v>0</v>
      </c>
      <c r="R55" s="857">
        <f t="shared" si="0"/>
        <v>0</v>
      </c>
      <c r="S55" s="848">
        <f t="shared" si="1"/>
        <v>9.18</v>
      </c>
      <c r="T55" s="848">
        <f t="shared" si="2"/>
        <v>5</v>
      </c>
      <c r="U55" s="848">
        <f t="shared" si="3"/>
        <v>-4.18</v>
      </c>
      <c r="V55" s="858">
        <f t="shared" si="4"/>
        <v>0.54466230936819171</v>
      </c>
      <c r="W55" s="810"/>
    </row>
    <row r="56" spans="1:23" ht="14.4" customHeight="1" x14ac:dyDescent="0.3">
      <c r="A56" s="864" t="s">
        <v>7597</v>
      </c>
      <c r="B56" s="848">
        <v>1</v>
      </c>
      <c r="C56" s="849">
        <v>0.47</v>
      </c>
      <c r="D56" s="819">
        <v>2</v>
      </c>
      <c r="E56" s="861"/>
      <c r="F56" s="853"/>
      <c r="G56" s="809"/>
      <c r="H56" s="850"/>
      <c r="I56" s="851"/>
      <c r="J56" s="808"/>
      <c r="K56" s="854">
        <v>0.68</v>
      </c>
      <c r="L56" s="852">
        <v>3</v>
      </c>
      <c r="M56" s="852">
        <v>28</v>
      </c>
      <c r="N56" s="855">
        <v>9.17</v>
      </c>
      <c r="O56" s="852" t="s">
        <v>7495</v>
      </c>
      <c r="P56" s="856" t="s">
        <v>7598</v>
      </c>
      <c r="Q56" s="857">
        <f t="shared" si="0"/>
        <v>-1</v>
      </c>
      <c r="R56" s="857">
        <f t="shared" si="0"/>
        <v>-0.47</v>
      </c>
      <c r="S56" s="848" t="str">
        <f t="shared" si="1"/>
        <v/>
      </c>
      <c r="T56" s="848" t="str">
        <f t="shared" si="2"/>
        <v/>
      </c>
      <c r="U56" s="848" t="str">
        <f t="shared" si="3"/>
        <v/>
      </c>
      <c r="V56" s="858" t="str">
        <f t="shared" si="4"/>
        <v/>
      </c>
      <c r="W56" s="810"/>
    </row>
    <row r="57" spans="1:23" ht="14.4" customHeight="1" x14ac:dyDescent="0.3">
      <c r="A57" s="863" t="s">
        <v>7599</v>
      </c>
      <c r="B57" s="794">
        <v>1</v>
      </c>
      <c r="C57" s="795">
        <v>0.33</v>
      </c>
      <c r="D57" s="796">
        <v>2</v>
      </c>
      <c r="E57" s="813"/>
      <c r="F57" s="797"/>
      <c r="G57" s="798"/>
      <c r="H57" s="799"/>
      <c r="I57" s="797"/>
      <c r="J57" s="798"/>
      <c r="K57" s="800">
        <v>0.33</v>
      </c>
      <c r="L57" s="799">
        <v>2</v>
      </c>
      <c r="M57" s="799">
        <v>15</v>
      </c>
      <c r="N57" s="801">
        <v>5.1100000000000003</v>
      </c>
      <c r="O57" s="799" t="s">
        <v>7495</v>
      </c>
      <c r="P57" s="814" t="s">
        <v>7600</v>
      </c>
      <c r="Q57" s="802">
        <f t="shared" si="0"/>
        <v>-1</v>
      </c>
      <c r="R57" s="802">
        <f t="shared" si="0"/>
        <v>-0.33</v>
      </c>
      <c r="S57" s="815" t="str">
        <f t="shared" si="1"/>
        <v/>
      </c>
      <c r="T57" s="815" t="str">
        <f t="shared" si="2"/>
        <v/>
      </c>
      <c r="U57" s="815" t="str">
        <f t="shared" si="3"/>
        <v/>
      </c>
      <c r="V57" s="816" t="str">
        <f t="shared" si="4"/>
        <v/>
      </c>
      <c r="W57" s="803"/>
    </row>
    <row r="58" spans="1:23" ht="14.4" customHeight="1" x14ac:dyDescent="0.3">
      <c r="A58" s="863" t="s">
        <v>7601</v>
      </c>
      <c r="B58" s="794">
        <v>1</v>
      </c>
      <c r="C58" s="795">
        <v>0.39</v>
      </c>
      <c r="D58" s="796">
        <v>2</v>
      </c>
      <c r="E58" s="813"/>
      <c r="F58" s="797"/>
      <c r="G58" s="798"/>
      <c r="H58" s="799"/>
      <c r="I58" s="797"/>
      <c r="J58" s="798"/>
      <c r="K58" s="800">
        <v>0.39</v>
      </c>
      <c r="L58" s="799">
        <v>2</v>
      </c>
      <c r="M58" s="799">
        <v>15</v>
      </c>
      <c r="N58" s="801">
        <v>4.84</v>
      </c>
      <c r="O58" s="799" t="s">
        <v>7495</v>
      </c>
      <c r="P58" s="814" t="s">
        <v>7602</v>
      </c>
      <c r="Q58" s="802">
        <f t="shared" si="0"/>
        <v>-1</v>
      </c>
      <c r="R58" s="802">
        <f t="shared" si="0"/>
        <v>-0.39</v>
      </c>
      <c r="S58" s="815" t="str">
        <f t="shared" si="1"/>
        <v/>
      </c>
      <c r="T58" s="815" t="str">
        <f t="shared" si="2"/>
        <v/>
      </c>
      <c r="U58" s="815" t="str">
        <f t="shared" si="3"/>
        <v/>
      </c>
      <c r="V58" s="816" t="str">
        <f t="shared" si="4"/>
        <v/>
      </c>
      <c r="W58" s="803"/>
    </row>
    <row r="59" spans="1:23" ht="14.4" customHeight="1" x14ac:dyDescent="0.3">
      <c r="A59" s="863" t="s">
        <v>7603</v>
      </c>
      <c r="B59" s="815">
        <v>80</v>
      </c>
      <c r="C59" s="817">
        <v>257.51</v>
      </c>
      <c r="D59" s="818">
        <v>14</v>
      </c>
      <c r="E59" s="813">
        <v>105</v>
      </c>
      <c r="F59" s="797">
        <v>337.84</v>
      </c>
      <c r="G59" s="798">
        <v>11.6</v>
      </c>
      <c r="H59" s="804">
        <v>96</v>
      </c>
      <c r="I59" s="805">
        <v>310.23</v>
      </c>
      <c r="J59" s="806">
        <v>10.7</v>
      </c>
      <c r="K59" s="800">
        <v>3.19</v>
      </c>
      <c r="L59" s="799">
        <v>5</v>
      </c>
      <c r="M59" s="799">
        <v>42</v>
      </c>
      <c r="N59" s="801">
        <v>14.02</v>
      </c>
      <c r="O59" s="799" t="s">
        <v>7495</v>
      </c>
      <c r="P59" s="814" t="s">
        <v>7604</v>
      </c>
      <c r="Q59" s="802">
        <f t="shared" si="0"/>
        <v>16</v>
      </c>
      <c r="R59" s="802">
        <f t="shared" si="0"/>
        <v>52.720000000000027</v>
      </c>
      <c r="S59" s="815">
        <f t="shared" si="1"/>
        <v>1345.92</v>
      </c>
      <c r="T59" s="815">
        <f t="shared" si="2"/>
        <v>1027.1999999999998</v>
      </c>
      <c r="U59" s="815">
        <f t="shared" si="3"/>
        <v>-318.72000000000025</v>
      </c>
      <c r="V59" s="816">
        <f t="shared" si="4"/>
        <v>0.76319543509272447</v>
      </c>
      <c r="W59" s="803">
        <v>27</v>
      </c>
    </row>
    <row r="60" spans="1:23" ht="14.4" customHeight="1" x14ac:dyDescent="0.3">
      <c r="A60" s="864" t="s">
        <v>7605</v>
      </c>
      <c r="B60" s="848">
        <v>73</v>
      </c>
      <c r="C60" s="849">
        <v>287.55</v>
      </c>
      <c r="D60" s="819">
        <v>16.100000000000001</v>
      </c>
      <c r="E60" s="861">
        <v>56</v>
      </c>
      <c r="F60" s="853">
        <v>218.32</v>
      </c>
      <c r="G60" s="809">
        <v>16.8</v>
      </c>
      <c r="H60" s="850">
        <v>78</v>
      </c>
      <c r="I60" s="851">
        <v>295.41000000000003</v>
      </c>
      <c r="J60" s="808">
        <v>14.5</v>
      </c>
      <c r="K60" s="854">
        <v>3.76</v>
      </c>
      <c r="L60" s="852">
        <v>6</v>
      </c>
      <c r="M60" s="852">
        <v>52</v>
      </c>
      <c r="N60" s="855">
        <v>17.28</v>
      </c>
      <c r="O60" s="852" t="s">
        <v>7495</v>
      </c>
      <c r="P60" s="856" t="s">
        <v>7606</v>
      </c>
      <c r="Q60" s="857">
        <f t="shared" si="0"/>
        <v>5</v>
      </c>
      <c r="R60" s="857">
        <f t="shared" si="0"/>
        <v>7.8600000000000136</v>
      </c>
      <c r="S60" s="848">
        <f t="shared" si="1"/>
        <v>1347.8400000000001</v>
      </c>
      <c r="T60" s="848">
        <f t="shared" si="2"/>
        <v>1131</v>
      </c>
      <c r="U60" s="848">
        <f t="shared" si="3"/>
        <v>-216.84000000000015</v>
      </c>
      <c r="V60" s="858">
        <f t="shared" si="4"/>
        <v>0.83912037037037024</v>
      </c>
      <c r="W60" s="810">
        <v>148</v>
      </c>
    </row>
    <row r="61" spans="1:23" ht="14.4" customHeight="1" x14ac:dyDescent="0.3">
      <c r="A61" s="864" t="s">
        <v>7607</v>
      </c>
      <c r="B61" s="848">
        <v>43</v>
      </c>
      <c r="C61" s="849">
        <v>231.35</v>
      </c>
      <c r="D61" s="819">
        <v>23.2</v>
      </c>
      <c r="E61" s="861">
        <v>22</v>
      </c>
      <c r="F61" s="853">
        <v>133.35</v>
      </c>
      <c r="G61" s="809">
        <v>28.8</v>
      </c>
      <c r="H61" s="850">
        <v>31</v>
      </c>
      <c r="I61" s="851">
        <v>171.04</v>
      </c>
      <c r="J61" s="811">
        <v>22</v>
      </c>
      <c r="K61" s="854">
        <v>5.34</v>
      </c>
      <c r="L61" s="852">
        <v>7</v>
      </c>
      <c r="M61" s="852">
        <v>62</v>
      </c>
      <c r="N61" s="855">
        <v>20.73</v>
      </c>
      <c r="O61" s="852" t="s">
        <v>7495</v>
      </c>
      <c r="P61" s="856" t="s">
        <v>7608</v>
      </c>
      <c r="Q61" s="857">
        <f t="shared" si="0"/>
        <v>-12</v>
      </c>
      <c r="R61" s="857">
        <f t="shared" si="0"/>
        <v>-60.31</v>
      </c>
      <c r="S61" s="848">
        <f t="shared" si="1"/>
        <v>642.63</v>
      </c>
      <c r="T61" s="848">
        <f t="shared" si="2"/>
        <v>682</v>
      </c>
      <c r="U61" s="848">
        <f t="shared" si="3"/>
        <v>39.370000000000005</v>
      </c>
      <c r="V61" s="858">
        <f t="shared" si="4"/>
        <v>1.0612638687891944</v>
      </c>
      <c r="W61" s="810">
        <v>153</v>
      </c>
    </row>
    <row r="62" spans="1:23" ht="14.4" customHeight="1" x14ac:dyDescent="0.3">
      <c r="A62" s="863" t="s">
        <v>7609</v>
      </c>
      <c r="B62" s="815">
        <v>14</v>
      </c>
      <c r="C62" s="817">
        <v>40.21</v>
      </c>
      <c r="D62" s="818">
        <v>10.8</v>
      </c>
      <c r="E62" s="813">
        <v>10</v>
      </c>
      <c r="F62" s="797">
        <v>29.78</v>
      </c>
      <c r="G62" s="798">
        <v>11.4</v>
      </c>
      <c r="H62" s="804">
        <v>20</v>
      </c>
      <c r="I62" s="805">
        <v>57.03</v>
      </c>
      <c r="J62" s="806">
        <v>9</v>
      </c>
      <c r="K62" s="800">
        <v>2.86</v>
      </c>
      <c r="L62" s="799">
        <v>4</v>
      </c>
      <c r="M62" s="799">
        <v>37</v>
      </c>
      <c r="N62" s="801">
        <v>12.38</v>
      </c>
      <c r="O62" s="799" t="s">
        <v>7495</v>
      </c>
      <c r="P62" s="814" t="s">
        <v>7610</v>
      </c>
      <c r="Q62" s="802">
        <f t="shared" si="0"/>
        <v>6</v>
      </c>
      <c r="R62" s="802">
        <f t="shared" si="0"/>
        <v>16.82</v>
      </c>
      <c r="S62" s="815">
        <f t="shared" si="1"/>
        <v>247.60000000000002</v>
      </c>
      <c r="T62" s="815">
        <f t="shared" si="2"/>
        <v>180</v>
      </c>
      <c r="U62" s="815">
        <f t="shared" si="3"/>
        <v>-67.600000000000023</v>
      </c>
      <c r="V62" s="816">
        <f t="shared" si="4"/>
        <v>0.72697899838449109</v>
      </c>
      <c r="W62" s="803">
        <v>4</v>
      </c>
    </row>
    <row r="63" spans="1:23" ht="14.4" customHeight="1" x14ac:dyDescent="0.3">
      <c r="A63" s="864" t="s">
        <v>7611</v>
      </c>
      <c r="B63" s="848">
        <v>14</v>
      </c>
      <c r="C63" s="849">
        <v>58.47</v>
      </c>
      <c r="D63" s="819">
        <v>13.6</v>
      </c>
      <c r="E63" s="861">
        <v>12</v>
      </c>
      <c r="F63" s="853">
        <v>50.64</v>
      </c>
      <c r="G63" s="809">
        <v>20.2</v>
      </c>
      <c r="H63" s="850">
        <v>14</v>
      </c>
      <c r="I63" s="851">
        <v>56.27</v>
      </c>
      <c r="J63" s="808">
        <v>12.4</v>
      </c>
      <c r="K63" s="854">
        <v>4.1500000000000004</v>
      </c>
      <c r="L63" s="852">
        <v>5</v>
      </c>
      <c r="M63" s="852">
        <v>49</v>
      </c>
      <c r="N63" s="855">
        <v>16.28</v>
      </c>
      <c r="O63" s="852" t="s">
        <v>7495</v>
      </c>
      <c r="P63" s="856" t="s">
        <v>7612</v>
      </c>
      <c r="Q63" s="857">
        <f t="shared" si="0"/>
        <v>0</v>
      </c>
      <c r="R63" s="857">
        <f t="shared" si="0"/>
        <v>-2.1999999999999957</v>
      </c>
      <c r="S63" s="848">
        <f t="shared" si="1"/>
        <v>227.92000000000002</v>
      </c>
      <c r="T63" s="848">
        <f t="shared" si="2"/>
        <v>173.6</v>
      </c>
      <c r="U63" s="848">
        <f t="shared" si="3"/>
        <v>-54.320000000000022</v>
      </c>
      <c r="V63" s="858">
        <f t="shared" si="4"/>
        <v>0.76167076167076164</v>
      </c>
      <c r="W63" s="810">
        <v>9</v>
      </c>
    </row>
    <row r="64" spans="1:23" ht="14.4" customHeight="1" x14ac:dyDescent="0.3">
      <c r="A64" s="864" t="s">
        <v>7613</v>
      </c>
      <c r="B64" s="848">
        <v>14</v>
      </c>
      <c r="C64" s="849">
        <v>67.709999999999994</v>
      </c>
      <c r="D64" s="819">
        <v>19.7</v>
      </c>
      <c r="E64" s="861">
        <v>5</v>
      </c>
      <c r="F64" s="853">
        <v>23.1</v>
      </c>
      <c r="G64" s="809">
        <v>12</v>
      </c>
      <c r="H64" s="850">
        <v>10</v>
      </c>
      <c r="I64" s="851">
        <v>46.34</v>
      </c>
      <c r="J64" s="811">
        <v>19.100000000000001</v>
      </c>
      <c r="K64" s="854">
        <v>4.62</v>
      </c>
      <c r="L64" s="852">
        <v>5</v>
      </c>
      <c r="M64" s="852">
        <v>47</v>
      </c>
      <c r="N64" s="855">
        <v>15.63</v>
      </c>
      <c r="O64" s="852" t="s">
        <v>7495</v>
      </c>
      <c r="P64" s="856" t="s">
        <v>7614</v>
      </c>
      <c r="Q64" s="857">
        <f t="shared" si="0"/>
        <v>-4</v>
      </c>
      <c r="R64" s="857">
        <f t="shared" si="0"/>
        <v>-21.36999999999999</v>
      </c>
      <c r="S64" s="848">
        <f t="shared" si="1"/>
        <v>156.30000000000001</v>
      </c>
      <c r="T64" s="848">
        <f t="shared" si="2"/>
        <v>191</v>
      </c>
      <c r="U64" s="848">
        <f t="shared" si="3"/>
        <v>34.699999999999989</v>
      </c>
      <c r="V64" s="858">
        <f t="shared" si="4"/>
        <v>1.2220089571337172</v>
      </c>
      <c r="W64" s="810">
        <v>57</v>
      </c>
    </row>
    <row r="65" spans="1:23" ht="14.4" customHeight="1" x14ac:dyDescent="0.3">
      <c r="A65" s="863" t="s">
        <v>7615</v>
      </c>
      <c r="B65" s="815">
        <v>26</v>
      </c>
      <c r="C65" s="817">
        <v>40.619999999999997</v>
      </c>
      <c r="D65" s="818">
        <v>9.6999999999999993</v>
      </c>
      <c r="E65" s="813">
        <v>26</v>
      </c>
      <c r="F65" s="797">
        <v>40.51</v>
      </c>
      <c r="G65" s="798">
        <v>8.8000000000000007</v>
      </c>
      <c r="H65" s="804">
        <v>27</v>
      </c>
      <c r="I65" s="805">
        <v>42.66</v>
      </c>
      <c r="J65" s="806">
        <v>8.5</v>
      </c>
      <c r="K65" s="800">
        <v>1.56</v>
      </c>
      <c r="L65" s="799">
        <v>3</v>
      </c>
      <c r="M65" s="799">
        <v>30</v>
      </c>
      <c r="N65" s="801">
        <v>9.89</v>
      </c>
      <c r="O65" s="799" t="s">
        <v>7495</v>
      </c>
      <c r="P65" s="814" t="s">
        <v>7616</v>
      </c>
      <c r="Q65" s="802">
        <f t="shared" si="0"/>
        <v>1</v>
      </c>
      <c r="R65" s="802">
        <f t="shared" si="0"/>
        <v>2.0399999999999991</v>
      </c>
      <c r="S65" s="815">
        <f t="shared" si="1"/>
        <v>267.03000000000003</v>
      </c>
      <c r="T65" s="815">
        <f t="shared" si="2"/>
        <v>229.5</v>
      </c>
      <c r="U65" s="815">
        <f t="shared" si="3"/>
        <v>-37.53000000000003</v>
      </c>
      <c r="V65" s="816">
        <f t="shared" si="4"/>
        <v>0.85945399393326583</v>
      </c>
      <c r="W65" s="803">
        <v>15</v>
      </c>
    </row>
    <row r="66" spans="1:23" ht="14.4" customHeight="1" x14ac:dyDescent="0.3">
      <c r="A66" s="864" t="s">
        <v>7617</v>
      </c>
      <c r="B66" s="848">
        <v>8</v>
      </c>
      <c r="C66" s="849">
        <v>16.98</v>
      </c>
      <c r="D66" s="819">
        <v>14.4</v>
      </c>
      <c r="E66" s="861">
        <v>5</v>
      </c>
      <c r="F66" s="853">
        <v>10.79</v>
      </c>
      <c r="G66" s="809">
        <v>15.8</v>
      </c>
      <c r="H66" s="850">
        <v>11</v>
      </c>
      <c r="I66" s="851">
        <v>24.15</v>
      </c>
      <c r="J66" s="811">
        <v>12.7</v>
      </c>
      <c r="K66" s="854">
        <v>2.12</v>
      </c>
      <c r="L66" s="852">
        <v>4</v>
      </c>
      <c r="M66" s="852">
        <v>38</v>
      </c>
      <c r="N66" s="855">
        <v>12.61</v>
      </c>
      <c r="O66" s="852" t="s">
        <v>7495</v>
      </c>
      <c r="P66" s="856" t="s">
        <v>7618</v>
      </c>
      <c r="Q66" s="857">
        <f t="shared" si="0"/>
        <v>3</v>
      </c>
      <c r="R66" s="857">
        <f t="shared" si="0"/>
        <v>7.1699999999999982</v>
      </c>
      <c r="S66" s="848">
        <f t="shared" si="1"/>
        <v>138.70999999999998</v>
      </c>
      <c r="T66" s="848">
        <f t="shared" si="2"/>
        <v>139.69999999999999</v>
      </c>
      <c r="U66" s="848">
        <f t="shared" si="3"/>
        <v>0.99000000000000909</v>
      </c>
      <c r="V66" s="858">
        <f t="shared" si="4"/>
        <v>1.007137192704203</v>
      </c>
      <c r="W66" s="810">
        <v>18</v>
      </c>
    </row>
    <row r="67" spans="1:23" ht="14.4" customHeight="1" x14ac:dyDescent="0.3">
      <c r="A67" s="864" t="s">
        <v>7619</v>
      </c>
      <c r="B67" s="848">
        <v>4</v>
      </c>
      <c r="C67" s="849">
        <v>14.61</v>
      </c>
      <c r="D67" s="819">
        <v>11.3</v>
      </c>
      <c r="E67" s="861">
        <v>2</v>
      </c>
      <c r="F67" s="853">
        <v>7.43</v>
      </c>
      <c r="G67" s="809">
        <v>21</v>
      </c>
      <c r="H67" s="850">
        <v>6</v>
      </c>
      <c r="I67" s="851">
        <v>21.72</v>
      </c>
      <c r="J67" s="808">
        <v>9.6999999999999993</v>
      </c>
      <c r="K67" s="854">
        <v>3.62</v>
      </c>
      <c r="L67" s="852">
        <v>5</v>
      </c>
      <c r="M67" s="852">
        <v>47</v>
      </c>
      <c r="N67" s="855">
        <v>15.64</v>
      </c>
      <c r="O67" s="852" t="s">
        <v>7495</v>
      </c>
      <c r="P67" s="856" t="s">
        <v>7620</v>
      </c>
      <c r="Q67" s="857">
        <f t="shared" si="0"/>
        <v>2</v>
      </c>
      <c r="R67" s="857">
        <f t="shared" si="0"/>
        <v>7.1099999999999994</v>
      </c>
      <c r="S67" s="848">
        <f t="shared" si="1"/>
        <v>93.84</v>
      </c>
      <c r="T67" s="848">
        <f t="shared" si="2"/>
        <v>58.199999999999996</v>
      </c>
      <c r="U67" s="848">
        <f t="shared" si="3"/>
        <v>-35.640000000000008</v>
      </c>
      <c r="V67" s="858">
        <f t="shared" si="4"/>
        <v>0.62020460358056262</v>
      </c>
      <c r="W67" s="810"/>
    </row>
    <row r="68" spans="1:23" ht="14.4" customHeight="1" x14ac:dyDescent="0.3">
      <c r="A68" s="863" t="s">
        <v>7621</v>
      </c>
      <c r="B68" s="815"/>
      <c r="C68" s="817"/>
      <c r="D68" s="818"/>
      <c r="E68" s="804">
        <v>2</v>
      </c>
      <c r="F68" s="805">
        <v>1.81</v>
      </c>
      <c r="G68" s="806">
        <v>4</v>
      </c>
      <c r="H68" s="799">
        <v>2</v>
      </c>
      <c r="I68" s="797">
        <v>1.81</v>
      </c>
      <c r="J68" s="798">
        <v>4.5</v>
      </c>
      <c r="K68" s="800">
        <v>0.91</v>
      </c>
      <c r="L68" s="799">
        <v>2</v>
      </c>
      <c r="M68" s="799">
        <v>15</v>
      </c>
      <c r="N68" s="801">
        <v>5.16</v>
      </c>
      <c r="O68" s="799" t="s">
        <v>7495</v>
      </c>
      <c r="P68" s="814" t="s">
        <v>7622</v>
      </c>
      <c r="Q68" s="802">
        <f t="shared" si="0"/>
        <v>2</v>
      </c>
      <c r="R68" s="802">
        <f t="shared" si="0"/>
        <v>1.81</v>
      </c>
      <c r="S68" s="815">
        <f t="shared" si="1"/>
        <v>10.32</v>
      </c>
      <c r="T68" s="815">
        <f t="shared" si="2"/>
        <v>9</v>
      </c>
      <c r="U68" s="815">
        <f t="shared" si="3"/>
        <v>-1.3200000000000003</v>
      </c>
      <c r="V68" s="816">
        <f t="shared" si="4"/>
        <v>0.87209302325581395</v>
      </c>
      <c r="W68" s="803"/>
    </row>
    <row r="69" spans="1:23" ht="14.4" customHeight="1" x14ac:dyDescent="0.3">
      <c r="A69" s="864" t="s">
        <v>7623</v>
      </c>
      <c r="B69" s="848">
        <v>1</v>
      </c>
      <c r="C69" s="849">
        <v>1.01</v>
      </c>
      <c r="D69" s="819">
        <v>6</v>
      </c>
      <c r="E69" s="850">
        <v>1</v>
      </c>
      <c r="F69" s="851">
        <v>1.01</v>
      </c>
      <c r="G69" s="808">
        <v>5</v>
      </c>
      <c r="H69" s="852"/>
      <c r="I69" s="853"/>
      <c r="J69" s="809"/>
      <c r="K69" s="854">
        <v>1.01</v>
      </c>
      <c r="L69" s="852">
        <v>2</v>
      </c>
      <c r="M69" s="852">
        <v>17</v>
      </c>
      <c r="N69" s="855">
        <v>5.83</v>
      </c>
      <c r="O69" s="852" t="s">
        <v>7495</v>
      </c>
      <c r="P69" s="856" t="s">
        <v>7624</v>
      </c>
      <c r="Q69" s="857">
        <f t="shared" si="0"/>
        <v>-1</v>
      </c>
      <c r="R69" s="857">
        <f t="shared" si="0"/>
        <v>-1.01</v>
      </c>
      <c r="S69" s="848" t="str">
        <f t="shared" si="1"/>
        <v/>
      </c>
      <c r="T69" s="848" t="str">
        <f t="shared" si="2"/>
        <v/>
      </c>
      <c r="U69" s="848" t="str">
        <f t="shared" si="3"/>
        <v/>
      </c>
      <c r="V69" s="858" t="str">
        <f t="shared" si="4"/>
        <v/>
      </c>
      <c r="W69" s="810"/>
    </row>
    <row r="70" spans="1:23" ht="14.4" customHeight="1" x14ac:dyDescent="0.3">
      <c r="A70" s="863" t="s">
        <v>7625</v>
      </c>
      <c r="B70" s="815">
        <v>48</v>
      </c>
      <c r="C70" s="817">
        <v>40.229999999999997</v>
      </c>
      <c r="D70" s="818">
        <v>5.5</v>
      </c>
      <c r="E70" s="804">
        <v>92</v>
      </c>
      <c r="F70" s="805">
        <v>77.06</v>
      </c>
      <c r="G70" s="806">
        <v>5.3</v>
      </c>
      <c r="H70" s="799">
        <v>77</v>
      </c>
      <c r="I70" s="797">
        <v>64.5</v>
      </c>
      <c r="J70" s="798">
        <v>5.3</v>
      </c>
      <c r="K70" s="800">
        <v>0.84</v>
      </c>
      <c r="L70" s="799">
        <v>2</v>
      </c>
      <c r="M70" s="799">
        <v>18</v>
      </c>
      <c r="N70" s="801">
        <v>5.9</v>
      </c>
      <c r="O70" s="799" t="s">
        <v>7495</v>
      </c>
      <c r="P70" s="814" t="s">
        <v>7626</v>
      </c>
      <c r="Q70" s="802">
        <f t="shared" ref="Q70:R133" si="5">H70-B70</f>
        <v>29</v>
      </c>
      <c r="R70" s="802">
        <f t="shared" si="5"/>
        <v>24.270000000000003</v>
      </c>
      <c r="S70" s="815">
        <f t="shared" ref="S70:S133" si="6">IF(H70=0,"",H70*N70)</f>
        <v>454.3</v>
      </c>
      <c r="T70" s="815">
        <f t="shared" ref="T70:T133" si="7">IF(H70=0,"",H70*J70)</f>
        <v>408.09999999999997</v>
      </c>
      <c r="U70" s="815">
        <f t="shared" ref="U70:U133" si="8">IF(H70=0,"",T70-S70)</f>
        <v>-46.200000000000045</v>
      </c>
      <c r="V70" s="816">
        <f t="shared" ref="V70:V133" si="9">IF(H70=0,"",T70/S70)</f>
        <v>0.89830508474576265</v>
      </c>
      <c r="W70" s="803">
        <v>39</v>
      </c>
    </row>
    <row r="71" spans="1:23" ht="14.4" customHeight="1" x14ac:dyDescent="0.3">
      <c r="A71" s="864" t="s">
        <v>7627</v>
      </c>
      <c r="B71" s="848">
        <v>2</v>
      </c>
      <c r="C71" s="849">
        <v>2.0699999999999998</v>
      </c>
      <c r="D71" s="819">
        <v>9.5</v>
      </c>
      <c r="E71" s="850">
        <v>5</v>
      </c>
      <c r="F71" s="851">
        <v>5.18</v>
      </c>
      <c r="G71" s="808">
        <v>8</v>
      </c>
      <c r="H71" s="852">
        <v>3</v>
      </c>
      <c r="I71" s="853">
        <v>3.11</v>
      </c>
      <c r="J71" s="811">
        <v>7.3</v>
      </c>
      <c r="K71" s="854">
        <v>1.04</v>
      </c>
      <c r="L71" s="852">
        <v>2</v>
      </c>
      <c r="M71" s="852">
        <v>21</v>
      </c>
      <c r="N71" s="855">
        <v>7.16</v>
      </c>
      <c r="O71" s="852" t="s">
        <v>7495</v>
      </c>
      <c r="P71" s="856" t="s">
        <v>7628</v>
      </c>
      <c r="Q71" s="857">
        <f t="shared" si="5"/>
        <v>1</v>
      </c>
      <c r="R71" s="857">
        <f t="shared" si="5"/>
        <v>1.04</v>
      </c>
      <c r="S71" s="848">
        <f t="shared" si="6"/>
        <v>21.48</v>
      </c>
      <c r="T71" s="848">
        <f t="shared" si="7"/>
        <v>21.9</v>
      </c>
      <c r="U71" s="848">
        <f t="shared" si="8"/>
        <v>0.41999999999999815</v>
      </c>
      <c r="V71" s="858">
        <f t="shared" si="9"/>
        <v>1.0195530726256983</v>
      </c>
      <c r="W71" s="810">
        <v>4</v>
      </c>
    </row>
    <row r="72" spans="1:23" ht="14.4" customHeight="1" x14ac:dyDescent="0.3">
      <c r="A72" s="864" t="s">
        <v>7629</v>
      </c>
      <c r="B72" s="848">
        <v>3</v>
      </c>
      <c r="C72" s="849">
        <v>4.32</v>
      </c>
      <c r="D72" s="819">
        <v>11.7</v>
      </c>
      <c r="E72" s="850">
        <v>4</v>
      </c>
      <c r="F72" s="851">
        <v>6.16</v>
      </c>
      <c r="G72" s="808">
        <v>8</v>
      </c>
      <c r="H72" s="852">
        <v>4</v>
      </c>
      <c r="I72" s="853">
        <v>5.77</v>
      </c>
      <c r="J72" s="811">
        <v>8.5</v>
      </c>
      <c r="K72" s="854">
        <v>1.44</v>
      </c>
      <c r="L72" s="852">
        <v>3</v>
      </c>
      <c r="M72" s="852">
        <v>25</v>
      </c>
      <c r="N72" s="855">
        <v>8.18</v>
      </c>
      <c r="O72" s="852" t="s">
        <v>7495</v>
      </c>
      <c r="P72" s="856" t="s">
        <v>7630</v>
      </c>
      <c r="Q72" s="857">
        <f t="shared" si="5"/>
        <v>1</v>
      </c>
      <c r="R72" s="857">
        <f t="shared" si="5"/>
        <v>1.4499999999999993</v>
      </c>
      <c r="S72" s="848">
        <f t="shared" si="6"/>
        <v>32.72</v>
      </c>
      <c r="T72" s="848">
        <f t="shared" si="7"/>
        <v>34</v>
      </c>
      <c r="U72" s="848">
        <f t="shared" si="8"/>
        <v>1.2800000000000011</v>
      </c>
      <c r="V72" s="858">
        <f t="shared" si="9"/>
        <v>1.039119804400978</v>
      </c>
      <c r="W72" s="810">
        <v>5</v>
      </c>
    </row>
    <row r="73" spans="1:23" ht="14.4" customHeight="1" x14ac:dyDescent="0.3">
      <c r="A73" s="863" t="s">
        <v>7631</v>
      </c>
      <c r="B73" s="794">
        <v>2</v>
      </c>
      <c r="C73" s="795">
        <v>2.0299999999999998</v>
      </c>
      <c r="D73" s="796">
        <v>5</v>
      </c>
      <c r="E73" s="813">
        <v>1</v>
      </c>
      <c r="F73" s="797">
        <v>1.02</v>
      </c>
      <c r="G73" s="798">
        <v>4</v>
      </c>
      <c r="H73" s="799"/>
      <c r="I73" s="797"/>
      <c r="J73" s="798"/>
      <c r="K73" s="800">
        <v>1.02</v>
      </c>
      <c r="L73" s="799">
        <v>2</v>
      </c>
      <c r="M73" s="799">
        <v>14</v>
      </c>
      <c r="N73" s="801">
        <v>4.72</v>
      </c>
      <c r="O73" s="799" t="s">
        <v>7495</v>
      </c>
      <c r="P73" s="814" t="s">
        <v>7632</v>
      </c>
      <c r="Q73" s="802">
        <f t="shared" si="5"/>
        <v>-2</v>
      </c>
      <c r="R73" s="802">
        <f t="shared" si="5"/>
        <v>-2.0299999999999998</v>
      </c>
      <c r="S73" s="815" t="str">
        <f t="shared" si="6"/>
        <v/>
      </c>
      <c r="T73" s="815" t="str">
        <f t="shared" si="7"/>
        <v/>
      </c>
      <c r="U73" s="815" t="str">
        <f t="shared" si="8"/>
        <v/>
      </c>
      <c r="V73" s="816" t="str">
        <f t="shared" si="9"/>
        <v/>
      </c>
      <c r="W73" s="803"/>
    </row>
    <row r="74" spans="1:23" ht="14.4" customHeight="1" x14ac:dyDescent="0.3">
      <c r="A74" s="863" t="s">
        <v>7633</v>
      </c>
      <c r="B74" s="794">
        <v>25</v>
      </c>
      <c r="C74" s="795">
        <v>43.68</v>
      </c>
      <c r="D74" s="796">
        <v>7.9</v>
      </c>
      <c r="E74" s="813">
        <v>20</v>
      </c>
      <c r="F74" s="797">
        <v>34.94</v>
      </c>
      <c r="G74" s="798">
        <v>8</v>
      </c>
      <c r="H74" s="799">
        <v>14</v>
      </c>
      <c r="I74" s="797">
        <v>24.46</v>
      </c>
      <c r="J74" s="807">
        <v>6.9</v>
      </c>
      <c r="K74" s="800">
        <v>1.75</v>
      </c>
      <c r="L74" s="799">
        <v>2</v>
      </c>
      <c r="M74" s="799">
        <v>19</v>
      </c>
      <c r="N74" s="801">
        <v>6.37</v>
      </c>
      <c r="O74" s="799" t="s">
        <v>7495</v>
      </c>
      <c r="P74" s="814" t="s">
        <v>7634</v>
      </c>
      <c r="Q74" s="802">
        <f t="shared" si="5"/>
        <v>-11</v>
      </c>
      <c r="R74" s="802">
        <f t="shared" si="5"/>
        <v>-19.22</v>
      </c>
      <c r="S74" s="815">
        <f t="shared" si="6"/>
        <v>89.18</v>
      </c>
      <c r="T74" s="815">
        <f t="shared" si="7"/>
        <v>96.600000000000009</v>
      </c>
      <c r="U74" s="815">
        <f t="shared" si="8"/>
        <v>7.4200000000000017</v>
      </c>
      <c r="V74" s="816">
        <f t="shared" si="9"/>
        <v>1.0832025117739403</v>
      </c>
      <c r="W74" s="803">
        <v>13</v>
      </c>
    </row>
    <row r="75" spans="1:23" ht="14.4" customHeight="1" x14ac:dyDescent="0.3">
      <c r="A75" s="864" t="s">
        <v>7635</v>
      </c>
      <c r="B75" s="859">
        <v>4</v>
      </c>
      <c r="C75" s="860">
        <v>8.2799999999999994</v>
      </c>
      <c r="D75" s="812">
        <v>6.8</v>
      </c>
      <c r="E75" s="861">
        <v>5</v>
      </c>
      <c r="F75" s="853">
        <v>10.35</v>
      </c>
      <c r="G75" s="809">
        <v>9.6</v>
      </c>
      <c r="H75" s="852">
        <v>4</v>
      </c>
      <c r="I75" s="853">
        <v>8.2799999999999994</v>
      </c>
      <c r="J75" s="809">
        <v>7.3</v>
      </c>
      <c r="K75" s="854">
        <v>2.0699999999999998</v>
      </c>
      <c r="L75" s="852">
        <v>3</v>
      </c>
      <c r="M75" s="852">
        <v>23</v>
      </c>
      <c r="N75" s="855">
        <v>7.61</v>
      </c>
      <c r="O75" s="852" t="s">
        <v>7495</v>
      </c>
      <c r="P75" s="856" t="s">
        <v>7636</v>
      </c>
      <c r="Q75" s="857">
        <f t="shared" si="5"/>
        <v>0</v>
      </c>
      <c r="R75" s="857">
        <f t="shared" si="5"/>
        <v>0</v>
      </c>
      <c r="S75" s="848">
        <f t="shared" si="6"/>
        <v>30.44</v>
      </c>
      <c r="T75" s="848">
        <f t="shared" si="7"/>
        <v>29.2</v>
      </c>
      <c r="U75" s="848">
        <f t="shared" si="8"/>
        <v>-1.240000000000002</v>
      </c>
      <c r="V75" s="858">
        <f t="shared" si="9"/>
        <v>0.95926412614980283</v>
      </c>
      <c r="W75" s="810">
        <v>1</v>
      </c>
    </row>
    <row r="76" spans="1:23" ht="14.4" customHeight="1" x14ac:dyDescent="0.3">
      <c r="A76" s="864" t="s">
        <v>7637</v>
      </c>
      <c r="B76" s="859"/>
      <c r="C76" s="860"/>
      <c r="D76" s="812"/>
      <c r="E76" s="861">
        <v>1</v>
      </c>
      <c r="F76" s="853">
        <v>2.54</v>
      </c>
      <c r="G76" s="809">
        <v>10</v>
      </c>
      <c r="H76" s="852">
        <v>1</v>
      </c>
      <c r="I76" s="853">
        <v>2.54</v>
      </c>
      <c r="J76" s="811">
        <v>11</v>
      </c>
      <c r="K76" s="854">
        <v>2.54</v>
      </c>
      <c r="L76" s="852">
        <v>3</v>
      </c>
      <c r="M76" s="852">
        <v>28</v>
      </c>
      <c r="N76" s="855">
        <v>9.27</v>
      </c>
      <c r="O76" s="852" t="s">
        <v>7495</v>
      </c>
      <c r="P76" s="856" t="s">
        <v>7638</v>
      </c>
      <c r="Q76" s="857">
        <f t="shared" si="5"/>
        <v>1</v>
      </c>
      <c r="R76" s="857">
        <f t="shared" si="5"/>
        <v>2.54</v>
      </c>
      <c r="S76" s="848">
        <f t="shared" si="6"/>
        <v>9.27</v>
      </c>
      <c r="T76" s="848">
        <f t="shared" si="7"/>
        <v>11</v>
      </c>
      <c r="U76" s="848">
        <f t="shared" si="8"/>
        <v>1.7300000000000004</v>
      </c>
      <c r="V76" s="858">
        <f t="shared" si="9"/>
        <v>1.1866235167206041</v>
      </c>
      <c r="W76" s="810">
        <v>2</v>
      </c>
    </row>
    <row r="77" spans="1:23" ht="14.4" customHeight="1" x14ac:dyDescent="0.3">
      <c r="A77" s="863" t="s">
        <v>7639</v>
      </c>
      <c r="B77" s="815">
        <v>145</v>
      </c>
      <c r="C77" s="817">
        <v>85.62</v>
      </c>
      <c r="D77" s="818">
        <v>5.9</v>
      </c>
      <c r="E77" s="813">
        <v>179</v>
      </c>
      <c r="F77" s="797">
        <v>106.04</v>
      </c>
      <c r="G77" s="798">
        <v>5.3</v>
      </c>
      <c r="H77" s="804">
        <v>181</v>
      </c>
      <c r="I77" s="805">
        <v>105.4</v>
      </c>
      <c r="J77" s="807">
        <v>5.2</v>
      </c>
      <c r="K77" s="800">
        <v>0.56000000000000005</v>
      </c>
      <c r="L77" s="799">
        <v>2</v>
      </c>
      <c r="M77" s="799">
        <v>15</v>
      </c>
      <c r="N77" s="801">
        <v>4.97</v>
      </c>
      <c r="O77" s="799" t="s">
        <v>7495</v>
      </c>
      <c r="P77" s="814" t="s">
        <v>7640</v>
      </c>
      <c r="Q77" s="802">
        <f t="shared" si="5"/>
        <v>36</v>
      </c>
      <c r="R77" s="802">
        <f t="shared" si="5"/>
        <v>19.78</v>
      </c>
      <c r="S77" s="815">
        <f t="shared" si="6"/>
        <v>899.56999999999994</v>
      </c>
      <c r="T77" s="815">
        <f t="shared" si="7"/>
        <v>941.2</v>
      </c>
      <c r="U77" s="815">
        <f t="shared" si="8"/>
        <v>41.630000000000109</v>
      </c>
      <c r="V77" s="816">
        <f t="shared" si="9"/>
        <v>1.046277665995976</v>
      </c>
      <c r="W77" s="803">
        <v>118</v>
      </c>
    </row>
    <row r="78" spans="1:23" ht="14.4" customHeight="1" x14ac:dyDescent="0.3">
      <c r="A78" s="864" t="s">
        <v>7641</v>
      </c>
      <c r="B78" s="848">
        <v>17</v>
      </c>
      <c r="C78" s="849">
        <v>14.8</v>
      </c>
      <c r="D78" s="819">
        <v>10.7</v>
      </c>
      <c r="E78" s="861">
        <v>9</v>
      </c>
      <c r="F78" s="853">
        <v>7.42</v>
      </c>
      <c r="G78" s="809">
        <v>6.3</v>
      </c>
      <c r="H78" s="850">
        <v>9</v>
      </c>
      <c r="I78" s="851">
        <v>6.91</v>
      </c>
      <c r="J78" s="811">
        <v>7.9</v>
      </c>
      <c r="K78" s="854">
        <v>0.76</v>
      </c>
      <c r="L78" s="852">
        <v>2</v>
      </c>
      <c r="M78" s="852">
        <v>20</v>
      </c>
      <c r="N78" s="855">
        <v>6.62</v>
      </c>
      <c r="O78" s="852" t="s">
        <v>7495</v>
      </c>
      <c r="P78" s="856" t="s">
        <v>7642</v>
      </c>
      <c r="Q78" s="857">
        <f t="shared" si="5"/>
        <v>-8</v>
      </c>
      <c r="R78" s="857">
        <f t="shared" si="5"/>
        <v>-7.8900000000000006</v>
      </c>
      <c r="S78" s="848">
        <f t="shared" si="6"/>
        <v>59.58</v>
      </c>
      <c r="T78" s="848">
        <f t="shared" si="7"/>
        <v>71.100000000000009</v>
      </c>
      <c r="U78" s="848">
        <f t="shared" si="8"/>
        <v>11.52000000000001</v>
      </c>
      <c r="V78" s="858">
        <f t="shared" si="9"/>
        <v>1.1933534743202419</v>
      </c>
      <c r="W78" s="810">
        <v>19</v>
      </c>
    </row>
    <row r="79" spans="1:23" ht="14.4" customHeight="1" x14ac:dyDescent="0.3">
      <c r="A79" s="864" t="s">
        <v>7643</v>
      </c>
      <c r="B79" s="848">
        <v>2</v>
      </c>
      <c r="C79" s="849">
        <v>2.06</v>
      </c>
      <c r="D79" s="819">
        <v>9.5</v>
      </c>
      <c r="E79" s="861">
        <v>1</v>
      </c>
      <c r="F79" s="853">
        <v>1.03</v>
      </c>
      <c r="G79" s="809">
        <v>7</v>
      </c>
      <c r="H79" s="850">
        <v>3</v>
      </c>
      <c r="I79" s="851">
        <v>3.16</v>
      </c>
      <c r="J79" s="811">
        <v>9</v>
      </c>
      <c r="K79" s="854">
        <v>1.03</v>
      </c>
      <c r="L79" s="852">
        <v>3</v>
      </c>
      <c r="M79" s="852">
        <v>24</v>
      </c>
      <c r="N79" s="855">
        <v>7.89</v>
      </c>
      <c r="O79" s="852" t="s">
        <v>7495</v>
      </c>
      <c r="P79" s="856" t="s">
        <v>7644</v>
      </c>
      <c r="Q79" s="857">
        <f t="shared" si="5"/>
        <v>1</v>
      </c>
      <c r="R79" s="857">
        <f t="shared" si="5"/>
        <v>1.1000000000000001</v>
      </c>
      <c r="S79" s="848">
        <f t="shared" si="6"/>
        <v>23.669999999999998</v>
      </c>
      <c r="T79" s="848">
        <f t="shared" si="7"/>
        <v>27</v>
      </c>
      <c r="U79" s="848">
        <f t="shared" si="8"/>
        <v>3.3300000000000018</v>
      </c>
      <c r="V79" s="858">
        <f t="shared" si="9"/>
        <v>1.1406844106463878</v>
      </c>
      <c r="W79" s="810">
        <v>5</v>
      </c>
    </row>
    <row r="80" spans="1:23" ht="14.4" customHeight="1" x14ac:dyDescent="0.3">
      <c r="A80" s="863" t="s">
        <v>7645</v>
      </c>
      <c r="B80" s="794">
        <v>75</v>
      </c>
      <c r="C80" s="795">
        <v>37.909999999999997</v>
      </c>
      <c r="D80" s="796">
        <v>6.2</v>
      </c>
      <c r="E80" s="813">
        <v>63</v>
      </c>
      <c r="F80" s="797">
        <v>33.340000000000003</v>
      </c>
      <c r="G80" s="798">
        <v>5.8</v>
      </c>
      <c r="H80" s="799">
        <v>70</v>
      </c>
      <c r="I80" s="797">
        <v>36.81</v>
      </c>
      <c r="J80" s="807">
        <v>5.4</v>
      </c>
      <c r="K80" s="800">
        <v>0.5</v>
      </c>
      <c r="L80" s="799">
        <v>2</v>
      </c>
      <c r="M80" s="799">
        <v>14</v>
      </c>
      <c r="N80" s="801">
        <v>4.7699999999999996</v>
      </c>
      <c r="O80" s="799" t="s">
        <v>7495</v>
      </c>
      <c r="P80" s="814" t="s">
        <v>7646</v>
      </c>
      <c r="Q80" s="802">
        <f t="shared" si="5"/>
        <v>-5</v>
      </c>
      <c r="R80" s="802">
        <f t="shared" si="5"/>
        <v>-1.0999999999999943</v>
      </c>
      <c r="S80" s="815">
        <f t="shared" si="6"/>
        <v>333.9</v>
      </c>
      <c r="T80" s="815">
        <f t="shared" si="7"/>
        <v>378</v>
      </c>
      <c r="U80" s="815">
        <f t="shared" si="8"/>
        <v>44.100000000000023</v>
      </c>
      <c r="V80" s="816">
        <f t="shared" si="9"/>
        <v>1.1320754716981132</v>
      </c>
      <c r="W80" s="803">
        <v>64</v>
      </c>
    </row>
    <row r="81" spans="1:23" ht="14.4" customHeight="1" x14ac:dyDescent="0.3">
      <c r="A81" s="864" t="s">
        <v>7647</v>
      </c>
      <c r="B81" s="859">
        <v>11</v>
      </c>
      <c r="C81" s="860">
        <v>7.3</v>
      </c>
      <c r="D81" s="812">
        <v>7</v>
      </c>
      <c r="E81" s="861">
        <v>4</v>
      </c>
      <c r="F81" s="853">
        <v>2.6</v>
      </c>
      <c r="G81" s="809">
        <v>8</v>
      </c>
      <c r="H81" s="852">
        <v>5</v>
      </c>
      <c r="I81" s="853">
        <v>3.37</v>
      </c>
      <c r="J81" s="811">
        <v>6.4</v>
      </c>
      <c r="K81" s="854">
        <v>0.63</v>
      </c>
      <c r="L81" s="852">
        <v>2</v>
      </c>
      <c r="M81" s="852">
        <v>18</v>
      </c>
      <c r="N81" s="855">
        <v>6.03</v>
      </c>
      <c r="O81" s="852" t="s">
        <v>7495</v>
      </c>
      <c r="P81" s="856" t="s">
        <v>7648</v>
      </c>
      <c r="Q81" s="857">
        <f t="shared" si="5"/>
        <v>-6</v>
      </c>
      <c r="R81" s="857">
        <f t="shared" si="5"/>
        <v>-3.9299999999999997</v>
      </c>
      <c r="S81" s="848">
        <f t="shared" si="6"/>
        <v>30.150000000000002</v>
      </c>
      <c r="T81" s="848">
        <f t="shared" si="7"/>
        <v>32</v>
      </c>
      <c r="U81" s="848">
        <f t="shared" si="8"/>
        <v>1.8499999999999979</v>
      </c>
      <c r="V81" s="858">
        <f t="shared" si="9"/>
        <v>1.0613598673300164</v>
      </c>
      <c r="W81" s="810">
        <v>4</v>
      </c>
    </row>
    <row r="82" spans="1:23" ht="14.4" customHeight="1" x14ac:dyDescent="0.3">
      <c r="A82" s="864" t="s">
        <v>7649</v>
      </c>
      <c r="B82" s="859">
        <v>1</v>
      </c>
      <c r="C82" s="860">
        <v>0.87</v>
      </c>
      <c r="D82" s="812">
        <v>15</v>
      </c>
      <c r="E82" s="861">
        <v>1</v>
      </c>
      <c r="F82" s="853">
        <v>0.87</v>
      </c>
      <c r="G82" s="809">
        <v>14</v>
      </c>
      <c r="H82" s="852"/>
      <c r="I82" s="853"/>
      <c r="J82" s="809"/>
      <c r="K82" s="854">
        <v>0.87</v>
      </c>
      <c r="L82" s="852">
        <v>3</v>
      </c>
      <c r="M82" s="852">
        <v>24</v>
      </c>
      <c r="N82" s="855">
        <v>8.1</v>
      </c>
      <c r="O82" s="852" t="s">
        <v>7495</v>
      </c>
      <c r="P82" s="856" t="s">
        <v>7650</v>
      </c>
      <c r="Q82" s="857">
        <f t="shared" si="5"/>
        <v>-1</v>
      </c>
      <c r="R82" s="857">
        <f t="shared" si="5"/>
        <v>-0.87</v>
      </c>
      <c r="S82" s="848" t="str">
        <f t="shared" si="6"/>
        <v/>
      </c>
      <c r="T82" s="848" t="str">
        <f t="shared" si="7"/>
        <v/>
      </c>
      <c r="U82" s="848" t="str">
        <f t="shared" si="8"/>
        <v/>
      </c>
      <c r="V82" s="858" t="str">
        <f t="shared" si="9"/>
        <v/>
      </c>
      <c r="W82" s="810"/>
    </row>
    <row r="83" spans="1:23" ht="14.4" customHeight="1" x14ac:dyDescent="0.3">
      <c r="A83" s="863" t="s">
        <v>7651</v>
      </c>
      <c r="B83" s="815">
        <v>9</v>
      </c>
      <c r="C83" s="817">
        <v>8.66</v>
      </c>
      <c r="D83" s="818">
        <v>10.3</v>
      </c>
      <c r="E83" s="804">
        <v>12</v>
      </c>
      <c r="F83" s="805">
        <v>12.56</v>
      </c>
      <c r="G83" s="806">
        <v>8.4</v>
      </c>
      <c r="H83" s="799">
        <v>11</v>
      </c>
      <c r="I83" s="797">
        <v>10.97</v>
      </c>
      <c r="J83" s="807">
        <v>7.5</v>
      </c>
      <c r="K83" s="800">
        <v>0.87</v>
      </c>
      <c r="L83" s="799">
        <v>2</v>
      </c>
      <c r="M83" s="799">
        <v>19</v>
      </c>
      <c r="N83" s="801">
        <v>6.25</v>
      </c>
      <c r="O83" s="799" t="s">
        <v>7495</v>
      </c>
      <c r="P83" s="814" t="s">
        <v>7652</v>
      </c>
      <c r="Q83" s="802">
        <f t="shared" si="5"/>
        <v>2</v>
      </c>
      <c r="R83" s="802">
        <f t="shared" si="5"/>
        <v>2.3100000000000005</v>
      </c>
      <c r="S83" s="815">
        <f t="shared" si="6"/>
        <v>68.75</v>
      </c>
      <c r="T83" s="815">
        <f t="shared" si="7"/>
        <v>82.5</v>
      </c>
      <c r="U83" s="815">
        <f t="shared" si="8"/>
        <v>13.75</v>
      </c>
      <c r="V83" s="816">
        <f t="shared" si="9"/>
        <v>1.2</v>
      </c>
      <c r="W83" s="803">
        <v>25</v>
      </c>
    </row>
    <row r="84" spans="1:23" ht="14.4" customHeight="1" x14ac:dyDescent="0.3">
      <c r="A84" s="864" t="s">
        <v>7653</v>
      </c>
      <c r="B84" s="848">
        <v>5</v>
      </c>
      <c r="C84" s="849">
        <v>8.6199999999999992</v>
      </c>
      <c r="D84" s="819">
        <v>13.2</v>
      </c>
      <c r="E84" s="850">
        <v>5</v>
      </c>
      <c r="F84" s="851">
        <v>7.02</v>
      </c>
      <c r="G84" s="808">
        <v>9.4</v>
      </c>
      <c r="H84" s="852">
        <v>3</v>
      </c>
      <c r="I84" s="853">
        <v>4.2</v>
      </c>
      <c r="J84" s="811">
        <v>13.7</v>
      </c>
      <c r="K84" s="854">
        <v>1.4</v>
      </c>
      <c r="L84" s="852">
        <v>3</v>
      </c>
      <c r="M84" s="852">
        <v>28</v>
      </c>
      <c r="N84" s="855">
        <v>9.34</v>
      </c>
      <c r="O84" s="852" t="s">
        <v>7495</v>
      </c>
      <c r="P84" s="856" t="s">
        <v>7654</v>
      </c>
      <c r="Q84" s="857">
        <f t="shared" si="5"/>
        <v>-2</v>
      </c>
      <c r="R84" s="857">
        <f t="shared" si="5"/>
        <v>-4.419999999999999</v>
      </c>
      <c r="S84" s="848">
        <f t="shared" si="6"/>
        <v>28.02</v>
      </c>
      <c r="T84" s="848">
        <f t="shared" si="7"/>
        <v>41.099999999999994</v>
      </c>
      <c r="U84" s="848">
        <f t="shared" si="8"/>
        <v>13.079999999999995</v>
      </c>
      <c r="V84" s="858">
        <f t="shared" si="9"/>
        <v>1.4668094218415415</v>
      </c>
      <c r="W84" s="810">
        <v>14</v>
      </c>
    </row>
    <row r="85" spans="1:23" ht="14.4" customHeight="1" x14ac:dyDescent="0.3">
      <c r="A85" s="864" t="s">
        <v>7655</v>
      </c>
      <c r="B85" s="848">
        <v>2</v>
      </c>
      <c r="C85" s="849">
        <v>5.29</v>
      </c>
      <c r="D85" s="819">
        <v>29</v>
      </c>
      <c r="E85" s="850">
        <v>1</v>
      </c>
      <c r="F85" s="851">
        <v>2.65</v>
      </c>
      <c r="G85" s="808">
        <v>4</v>
      </c>
      <c r="H85" s="852">
        <v>2</v>
      </c>
      <c r="I85" s="853">
        <v>5.29</v>
      </c>
      <c r="J85" s="811">
        <v>19</v>
      </c>
      <c r="K85" s="854">
        <v>2.65</v>
      </c>
      <c r="L85" s="852">
        <v>4</v>
      </c>
      <c r="M85" s="852">
        <v>40</v>
      </c>
      <c r="N85" s="855">
        <v>13.22</v>
      </c>
      <c r="O85" s="852" t="s">
        <v>7495</v>
      </c>
      <c r="P85" s="856" t="s">
        <v>7656</v>
      </c>
      <c r="Q85" s="857">
        <f t="shared" si="5"/>
        <v>0</v>
      </c>
      <c r="R85" s="857">
        <f t="shared" si="5"/>
        <v>0</v>
      </c>
      <c r="S85" s="848">
        <f t="shared" si="6"/>
        <v>26.44</v>
      </c>
      <c r="T85" s="848">
        <f t="shared" si="7"/>
        <v>38</v>
      </c>
      <c r="U85" s="848">
        <f t="shared" si="8"/>
        <v>11.559999999999999</v>
      </c>
      <c r="V85" s="858">
        <f t="shared" si="9"/>
        <v>1.4372163388804839</v>
      </c>
      <c r="W85" s="810">
        <v>16</v>
      </c>
    </row>
    <row r="86" spans="1:23" ht="14.4" customHeight="1" x14ac:dyDescent="0.3">
      <c r="A86" s="863" t="s">
        <v>7657</v>
      </c>
      <c r="B86" s="794">
        <v>7</v>
      </c>
      <c r="C86" s="795">
        <v>8.73</v>
      </c>
      <c r="D86" s="796">
        <v>6.6</v>
      </c>
      <c r="E86" s="813">
        <v>1</v>
      </c>
      <c r="F86" s="797">
        <v>1.25</v>
      </c>
      <c r="G86" s="798">
        <v>9</v>
      </c>
      <c r="H86" s="799">
        <v>5</v>
      </c>
      <c r="I86" s="797">
        <v>6.23</v>
      </c>
      <c r="J86" s="807">
        <v>10</v>
      </c>
      <c r="K86" s="800">
        <v>1.25</v>
      </c>
      <c r="L86" s="799">
        <v>3</v>
      </c>
      <c r="M86" s="799">
        <v>24</v>
      </c>
      <c r="N86" s="801">
        <v>8.16</v>
      </c>
      <c r="O86" s="799" t="s">
        <v>7495</v>
      </c>
      <c r="P86" s="814" t="s">
        <v>7658</v>
      </c>
      <c r="Q86" s="802">
        <f t="shared" si="5"/>
        <v>-2</v>
      </c>
      <c r="R86" s="802">
        <f t="shared" si="5"/>
        <v>-2.5</v>
      </c>
      <c r="S86" s="815">
        <f t="shared" si="6"/>
        <v>40.799999999999997</v>
      </c>
      <c r="T86" s="815">
        <f t="shared" si="7"/>
        <v>50</v>
      </c>
      <c r="U86" s="815">
        <f t="shared" si="8"/>
        <v>9.2000000000000028</v>
      </c>
      <c r="V86" s="816">
        <f t="shared" si="9"/>
        <v>1.2254901960784315</v>
      </c>
      <c r="W86" s="803">
        <v>13</v>
      </c>
    </row>
    <row r="87" spans="1:23" ht="14.4" customHeight="1" x14ac:dyDescent="0.3">
      <c r="A87" s="864" t="s">
        <v>7659</v>
      </c>
      <c r="B87" s="859">
        <v>3</v>
      </c>
      <c r="C87" s="860">
        <v>5.85</v>
      </c>
      <c r="D87" s="812">
        <v>7.3</v>
      </c>
      <c r="E87" s="861">
        <v>3</v>
      </c>
      <c r="F87" s="853">
        <v>5.85</v>
      </c>
      <c r="G87" s="809">
        <v>8</v>
      </c>
      <c r="H87" s="852">
        <v>1</v>
      </c>
      <c r="I87" s="853">
        <v>1.95</v>
      </c>
      <c r="J87" s="809">
        <v>8</v>
      </c>
      <c r="K87" s="854">
        <v>1.95</v>
      </c>
      <c r="L87" s="852">
        <v>4</v>
      </c>
      <c r="M87" s="852">
        <v>34</v>
      </c>
      <c r="N87" s="855">
        <v>11.22</v>
      </c>
      <c r="O87" s="852" t="s">
        <v>7495</v>
      </c>
      <c r="P87" s="856" t="s">
        <v>7660</v>
      </c>
      <c r="Q87" s="857">
        <f t="shared" si="5"/>
        <v>-2</v>
      </c>
      <c r="R87" s="857">
        <f t="shared" si="5"/>
        <v>-3.8999999999999995</v>
      </c>
      <c r="S87" s="848">
        <f t="shared" si="6"/>
        <v>11.22</v>
      </c>
      <c r="T87" s="848">
        <f t="shared" si="7"/>
        <v>8</v>
      </c>
      <c r="U87" s="848">
        <f t="shared" si="8"/>
        <v>-3.2200000000000006</v>
      </c>
      <c r="V87" s="858">
        <f t="shared" si="9"/>
        <v>0.71301247771836007</v>
      </c>
      <c r="W87" s="810"/>
    </row>
    <row r="88" spans="1:23" ht="14.4" customHeight="1" x14ac:dyDescent="0.3">
      <c r="A88" s="864" t="s">
        <v>7661</v>
      </c>
      <c r="B88" s="859"/>
      <c r="C88" s="860"/>
      <c r="D88" s="812"/>
      <c r="E88" s="861">
        <v>1</v>
      </c>
      <c r="F88" s="853">
        <v>2</v>
      </c>
      <c r="G88" s="809">
        <v>8</v>
      </c>
      <c r="H88" s="852"/>
      <c r="I88" s="853"/>
      <c r="J88" s="809"/>
      <c r="K88" s="854">
        <v>2</v>
      </c>
      <c r="L88" s="852">
        <v>4</v>
      </c>
      <c r="M88" s="852">
        <v>34</v>
      </c>
      <c r="N88" s="855">
        <v>11.26</v>
      </c>
      <c r="O88" s="852" t="s">
        <v>7495</v>
      </c>
      <c r="P88" s="856" t="s">
        <v>7662</v>
      </c>
      <c r="Q88" s="857">
        <f t="shared" si="5"/>
        <v>0</v>
      </c>
      <c r="R88" s="857">
        <f t="shared" si="5"/>
        <v>0</v>
      </c>
      <c r="S88" s="848" t="str">
        <f t="shared" si="6"/>
        <v/>
      </c>
      <c r="T88" s="848" t="str">
        <f t="shared" si="7"/>
        <v/>
      </c>
      <c r="U88" s="848" t="str">
        <f t="shared" si="8"/>
        <v/>
      </c>
      <c r="V88" s="858" t="str">
        <f t="shared" si="9"/>
        <v/>
      </c>
      <c r="W88" s="810"/>
    </row>
    <row r="89" spans="1:23" ht="14.4" customHeight="1" x14ac:dyDescent="0.3">
      <c r="A89" s="863" t="s">
        <v>7663</v>
      </c>
      <c r="B89" s="794">
        <v>28</v>
      </c>
      <c r="C89" s="795">
        <v>17.739999999999998</v>
      </c>
      <c r="D89" s="796">
        <v>5.8</v>
      </c>
      <c r="E89" s="813">
        <v>25</v>
      </c>
      <c r="F89" s="797">
        <v>17.12</v>
      </c>
      <c r="G89" s="798">
        <v>4</v>
      </c>
      <c r="H89" s="799">
        <v>10</v>
      </c>
      <c r="I89" s="797">
        <v>9.4</v>
      </c>
      <c r="J89" s="807">
        <v>7.1</v>
      </c>
      <c r="K89" s="800">
        <v>0.48</v>
      </c>
      <c r="L89" s="799">
        <v>2</v>
      </c>
      <c r="M89" s="799">
        <v>18</v>
      </c>
      <c r="N89" s="801">
        <v>5.95</v>
      </c>
      <c r="O89" s="799" t="s">
        <v>7495</v>
      </c>
      <c r="P89" s="814" t="s">
        <v>7664</v>
      </c>
      <c r="Q89" s="802">
        <f t="shared" si="5"/>
        <v>-18</v>
      </c>
      <c r="R89" s="802">
        <f t="shared" si="5"/>
        <v>-8.3399999999999981</v>
      </c>
      <c r="S89" s="815">
        <f t="shared" si="6"/>
        <v>59.5</v>
      </c>
      <c r="T89" s="815">
        <f t="shared" si="7"/>
        <v>71</v>
      </c>
      <c r="U89" s="815">
        <f t="shared" si="8"/>
        <v>11.5</v>
      </c>
      <c r="V89" s="816">
        <f t="shared" si="9"/>
        <v>1.1932773109243697</v>
      </c>
      <c r="W89" s="803">
        <v>24</v>
      </c>
    </row>
    <row r="90" spans="1:23" ht="14.4" customHeight="1" x14ac:dyDescent="0.3">
      <c r="A90" s="864" t="s">
        <v>7665</v>
      </c>
      <c r="B90" s="859">
        <v>8</v>
      </c>
      <c r="C90" s="860">
        <v>7.82</v>
      </c>
      <c r="D90" s="812">
        <v>7.6</v>
      </c>
      <c r="E90" s="861">
        <v>3</v>
      </c>
      <c r="F90" s="853">
        <v>1.85</v>
      </c>
      <c r="G90" s="809">
        <v>10</v>
      </c>
      <c r="H90" s="852">
        <v>4</v>
      </c>
      <c r="I90" s="853">
        <v>4.62</v>
      </c>
      <c r="J90" s="811">
        <v>9.8000000000000007</v>
      </c>
      <c r="K90" s="854">
        <v>0.62</v>
      </c>
      <c r="L90" s="852">
        <v>2</v>
      </c>
      <c r="M90" s="852">
        <v>22</v>
      </c>
      <c r="N90" s="855">
        <v>7.18</v>
      </c>
      <c r="O90" s="852" t="s">
        <v>7495</v>
      </c>
      <c r="P90" s="856" t="s">
        <v>7666</v>
      </c>
      <c r="Q90" s="857">
        <f t="shared" si="5"/>
        <v>-4</v>
      </c>
      <c r="R90" s="857">
        <f t="shared" si="5"/>
        <v>-3.2</v>
      </c>
      <c r="S90" s="848">
        <f t="shared" si="6"/>
        <v>28.72</v>
      </c>
      <c r="T90" s="848">
        <f t="shared" si="7"/>
        <v>39.200000000000003</v>
      </c>
      <c r="U90" s="848">
        <f t="shared" si="8"/>
        <v>10.480000000000004</v>
      </c>
      <c r="V90" s="858">
        <f t="shared" si="9"/>
        <v>1.3649025069637886</v>
      </c>
      <c r="W90" s="810">
        <v>15</v>
      </c>
    </row>
    <row r="91" spans="1:23" ht="14.4" customHeight="1" x14ac:dyDescent="0.3">
      <c r="A91" s="864" t="s">
        <v>7667</v>
      </c>
      <c r="B91" s="859">
        <v>1</v>
      </c>
      <c r="C91" s="860">
        <v>0.81</v>
      </c>
      <c r="D91" s="812">
        <v>17</v>
      </c>
      <c r="E91" s="861">
        <v>1</v>
      </c>
      <c r="F91" s="853">
        <v>0.99</v>
      </c>
      <c r="G91" s="809">
        <v>10</v>
      </c>
      <c r="H91" s="852">
        <v>3</v>
      </c>
      <c r="I91" s="853">
        <v>5.81</v>
      </c>
      <c r="J91" s="811">
        <v>14</v>
      </c>
      <c r="K91" s="854">
        <v>0.81</v>
      </c>
      <c r="L91" s="852">
        <v>3</v>
      </c>
      <c r="M91" s="852">
        <v>30</v>
      </c>
      <c r="N91" s="855">
        <v>10.14</v>
      </c>
      <c r="O91" s="852" t="s">
        <v>7495</v>
      </c>
      <c r="P91" s="856" t="s">
        <v>7668</v>
      </c>
      <c r="Q91" s="857">
        <f t="shared" si="5"/>
        <v>2</v>
      </c>
      <c r="R91" s="857">
        <f t="shared" si="5"/>
        <v>5</v>
      </c>
      <c r="S91" s="848">
        <f t="shared" si="6"/>
        <v>30.42</v>
      </c>
      <c r="T91" s="848">
        <f t="shared" si="7"/>
        <v>42</v>
      </c>
      <c r="U91" s="848">
        <f t="shared" si="8"/>
        <v>11.579999999999998</v>
      </c>
      <c r="V91" s="858">
        <f t="shared" si="9"/>
        <v>1.3806706114398422</v>
      </c>
      <c r="W91" s="810">
        <v>15</v>
      </c>
    </row>
    <row r="92" spans="1:23" ht="14.4" customHeight="1" x14ac:dyDescent="0.3">
      <c r="A92" s="863" t="s">
        <v>7669</v>
      </c>
      <c r="B92" s="794">
        <v>11</v>
      </c>
      <c r="C92" s="795">
        <v>4.87</v>
      </c>
      <c r="D92" s="796">
        <v>4.4000000000000004</v>
      </c>
      <c r="E92" s="813">
        <v>4</v>
      </c>
      <c r="F92" s="797">
        <v>2.0299999999999998</v>
      </c>
      <c r="G92" s="798">
        <v>8</v>
      </c>
      <c r="H92" s="799">
        <v>2</v>
      </c>
      <c r="I92" s="797">
        <v>0.82</v>
      </c>
      <c r="J92" s="798">
        <v>5</v>
      </c>
      <c r="K92" s="800">
        <v>0.41</v>
      </c>
      <c r="L92" s="799">
        <v>2</v>
      </c>
      <c r="M92" s="799">
        <v>16</v>
      </c>
      <c r="N92" s="801">
        <v>5.2</v>
      </c>
      <c r="O92" s="799" t="s">
        <v>7495</v>
      </c>
      <c r="P92" s="814" t="s">
        <v>7670</v>
      </c>
      <c r="Q92" s="802">
        <f t="shared" si="5"/>
        <v>-9</v>
      </c>
      <c r="R92" s="802">
        <f t="shared" si="5"/>
        <v>-4.05</v>
      </c>
      <c r="S92" s="815">
        <f t="shared" si="6"/>
        <v>10.4</v>
      </c>
      <c r="T92" s="815">
        <f t="shared" si="7"/>
        <v>10</v>
      </c>
      <c r="U92" s="815">
        <f t="shared" si="8"/>
        <v>-0.40000000000000036</v>
      </c>
      <c r="V92" s="816">
        <f t="shared" si="9"/>
        <v>0.96153846153846145</v>
      </c>
      <c r="W92" s="803">
        <v>3</v>
      </c>
    </row>
    <row r="93" spans="1:23" ht="14.4" customHeight="1" x14ac:dyDescent="0.3">
      <c r="A93" s="864" t="s">
        <v>7671</v>
      </c>
      <c r="B93" s="859"/>
      <c r="C93" s="860"/>
      <c r="D93" s="812"/>
      <c r="E93" s="861">
        <v>1</v>
      </c>
      <c r="F93" s="853">
        <v>1.0900000000000001</v>
      </c>
      <c r="G93" s="809">
        <v>18</v>
      </c>
      <c r="H93" s="852"/>
      <c r="I93" s="853"/>
      <c r="J93" s="809"/>
      <c r="K93" s="854">
        <v>0.99</v>
      </c>
      <c r="L93" s="852">
        <v>3</v>
      </c>
      <c r="M93" s="852">
        <v>29</v>
      </c>
      <c r="N93" s="855">
        <v>9.6199999999999992</v>
      </c>
      <c r="O93" s="852" t="s">
        <v>7495</v>
      </c>
      <c r="P93" s="856" t="s">
        <v>7672</v>
      </c>
      <c r="Q93" s="857">
        <f t="shared" si="5"/>
        <v>0</v>
      </c>
      <c r="R93" s="857">
        <f t="shared" si="5"/>
        <v>0</v>
      </c>
      <c r="S93" s="848" t="str">
        <f t="shared" si="6"/>
        <v/>
      </c>
      <c r="T93" s="848" t="str">
        <f t="shared" si="7"/>
        <v/>
      </c>
      <c r="U93" s="848" t="str">
        <f t="shared" si="8"/>
        <v/>
      </c>
      <c r="V93" s="858" t="str">
        <f t="shared" si="9"/>
        <v/>
      </c>
      <c r="W93" s="810"/>
    </row>
    <row r="94" spans="1:23" ht="14.4" customHeight="1" x14ac:dyDescent="0.3">
      <c r="A94" s="863" t="s">
        <v>7673</v>
      </c>
      <c r="B94" s="815">
        <v>11</v>
      </c>
      <c r="C94" s="817">
        <v>12.03</v>
      </c>
      <c r="D94" s="818">
        <v>5.6</v>
      </c>
      <c r="E94" s="813">
        <v>10</v>
      </c>
      <c r="F94" s="797">
        <v>10.36</v>
      </c>
      <c r="G94" s="798">
        <v>4.5</v>
      </c>
      <c r="H94" s="804">
        <v>19</v>
      </c>
      <c r="I94" s="805">
        <v>16.46</v>
      </c>
      <c r="J94" s="807">
        <v>4.8</v>
      </c>
      <c r="K94" s="800">
        <v>0.37</v>
      </c>
      <c r="L94" s="799">
        <v>1</v>
      </c>
      <c r="M94" s="799">
        <v>13</v>
      </c>
      <c r="N94" s="801">
        <v>4.4800000000000004</v>
      </c>
      <c r="O94" s="799" t="s">
        <v>7495</v>
      </c>
      <c r="P94" s="814" t="s">
        <v>7674</v>
      </c>
      <c r="Q94" s="802">
        <f t="shared" si="5"/>
        <v>8</v>
      </c>
      <c r="R94" s="802">
        <f t="shared" si="5"/>
        <v>4.4300000000000015</v>
      </c>
      <c r="S94" s="815">
        <f t="shared" si="6"/>
        <v>85.12</v>
      </c>
      <c r="T94" s="815">
        <f t="shared" si="7"/>
        <v>91.2</v>
      </c>
      <c r="U94" s="815">
        <f t="shared" si="8"/>
        <v>6.0799999999999983</v>
      </c>
      <c r="V94" s="816">
        <f t="shared" si="9"/>
        <v>1.0714285714285714</v>
      </c>
      <c r="W94" s="803">
        <v>25</v>
      </c>
    </row>
    <row r="95" spans="1:23" ht="14.4" customHeight="1" x14ac:dyDescent="0.3">
      <c r="A95" s="864" t="s">
        <v>7675</v>
      </c>
      <c r="B95" s="848">
        <v>2</v>
      </c>
      <c r="C95" s="849">
        <v>2.98</v>
      </c>
      <c r="D95" s="819">
        <v>14.5</v>
      </c>
      <c r="E95" s="861"/>
      <c r="F95" s="853"/>
      <c r="G95" s="809"/>
      <c r="H95" s="850"/>
      <c r="I95" s="851"/>
      <c r="J95" s="808"/>
      <c r="K95" s="854">
        <v>0.56000000000000005</v>
      </c>
      <c r="L95" s="852">
        <v>2</v>
      </c>
      <c r="M95" s="852">
        <v>20</v>
      </c>
      <c r="N95" s="855">
        <v>6.73</v>
      </c>
      <c r="O95" s="852" t="s">
        <v>7495</v>
      </c>
      <c r="P95" s="856" t="s">
        <v>7676</v>
      </c>
      <c r="Q95" s="857">
        <f t="shared" si="5"/>
        <v>-2</v>
      </c>
      <c r="R95" s="857">
        <f t="shared" si="5"/>
        <v>-2.98</v>
      </c>
      <c r="S95" s="848" t="str">
        <f t="shared" si="6"/>
        <v/>
      </c>
      <c r="T95" s="848" t="str">
        <f t="shared" si="7"/>
        <v/>
      </c>
      <c r="U95" s="848" t="str">
        <f t="shared" si="8"/>
        <v/>
      </c>
      <c r="V95" s="858" t="str">
        <f t="shared" si="9"/>
        <v/>
      </c>
      <c r="W95" s="810"/>
    </row>
    <row r="96" spans="1:23" ht="14.4" customHeight="1" x14ac:dyDescent="0.3">
      <c r="A96" s="863" t="s">
        <v>7677</v>
      </c>
      <c r="B96" s="794">
        <v>18</v>
      </c>
      <c r="C96" s="795">
        <v>8.74</v>
      </c>
      <c r="D96" s="796">
        <v>8.1</v>
      </c>
      <c r="E96" s="813">
        <v>17</v>
      </c>
      <c r="F96" s="797">
        <v>7.67</v>
      </c>
      <c r="G96" s="798">
        <v>6.5</v>
      </c>
      <c r="H96" s="799">
        <v>11</v>
      </c>
      <c r="I96" s="797">
        <v>4.9800000000000004</v>
      </c>
      <c r="J96" s="798">
        <v>6.1</v>
      </c>
      <c r="K96" s="800">
        <v>0.45</v>
      </c>
      <c r="L96" s="799">
        <v>2</v>
      </c>
      <c r="M96" s="799">
        <v>18</v>
      </c>
      <c r="N96" s="801">
        <v>6.16</v>
      </c>
      <c r="O96" s="799" t="s">
        <v>7495</v>
      </c>
      <c r="P96" s="814" t="s">
        <v>7678</v>
      </c>
      <c r="Q96" s="802">
        <f t="shared" si="5"/>
        <v>-7</v>
      </c>
      <c r="R96" s="802">
        <f t="shared" si="5"/>
        <v>-3.76</v>
      </c>
      <c r="S96" s="815">
        <f t="shared" si="6"/>
        <v>67.760000000000005</v>
      </c>
      <c r="T96" s="815">
        <f t="shared" si="7"/>
        <v>67.099999999999994</v>
      </c>
      <c r="U96" s="815">
        <f t="shared" si="8"/>
        <v>-0.6600000000000108</v>
      </c>
      <c r="V96" s="816">
        <f t="shared" si="9"/>
        <v>0.99025974025974006</v>
      </c>
      <c r="W96" s="803">
        <v>17</v>
      </c>
    </row>
    <row r="97" spans="1:23" ht="14.4" customHeight="1" x14ac:dyDescent="0.3">
      <c r="A97" s="864" t="s">
        <v>7679</v>
      </c>
      <c r="B97" s="859">
        <v>1</v>
      </c>
      <c r="C97" s="860">
        <v>0.56000000000000005</v>
      </c>
      <c r="D97" s="812">
        <v>14</v>
      </c>
      <c r="E97" s="861"/>
      <c r="F97" s="853"/>
      <c r="G97" s="809"/>
      <c r="H97" s="852">
        <v>2</v>
      </c>
      <c r="I97" s="853">
        <v>1.53</v>
      </c>
      <c r="J97" s="811">
        <v>10.5</v>
      </c>
      <c r="K97" s="854">
        <v>0.54</v>
      </c>
      <c r="L97" s="852">
        <v>2</v>
      </c>
      <c r="M97" s="852">
        <v>22</v>
      </c>
      <c r="N97" s="855">
        <v>7.44</v>
      </c>
      <c r="O97" s="852" t="s">
        <v>7495</v>
      </c>
      <c r="P97" s="856" t="s">
        <v>7680</v>
      </c>
      <c r="Q97" s="857">
        <f t="shared" si="5"/>
        <v>1</v>
      </c>
      <c r="R97" s="857">
        <f t="shared" si="5"/>
        <v>0.97</v>
      </c>
      <c r="S97" s="848">
        <f t="shared" si="6"/>
        <v>14.88</v>
      </c>
      <c r="T97" s="848">
        <f t="shared" si="7"/>
        <v>21</v>
      </c>
      <c r="U97" s="848">
        <f t="shared" si="8"/>
        <v>6.1199999999999992</v>
      </c>
      <c r="V97" s="858">
        <f t="shared" si="9"/>
        <v>1.411290322580645</v>
      </c>
      <c r="W97" s="810">
        <v>7</v>
      </c>
    </row>
    <row r="98" spans="1:23" ht="14.4" customHeight="1" x14ac:dyDescent="0.3">
      <c r="A98" s="864" t="s">
        <v>7681</v>
      </c>
      <c r="B98" s="859">
        <v>2</v>
      </c>
      <c r="C98" s="860">
        <v>3.54</v>
      </c>
      <c r="D98" s="812">
        <v>18</v>
      </c>
      <c r="E98" s="861"/>
      <c r="F98" s="853"/>
      <c r="G98" s="809"/>
      <c r="H98" s="852">
        <v>2</v>
      </c>
      <c r="I98" s="853">
        <v>1.27</v>
      </c>
      <c r="J98" s="811">
        <v>8</v>
      </c>
      <c r="K98" s="854">
        <v>0.63</v>
      </c>
      <c r="L98" s="852">
        <v>2</v>
      </c>
      <c r="M98" s="852">
        <v>22</v>
      </c>
      <c r="N98" s="855">
        <v>7.35</v>
      </c>
      <c r="O98" s="852" t="s">
        <v>7495</v>
      </c>
      <c r="P98" s="856" t="s">
        <v>7682</v>
      </c>
      <c r="Q98" s="857">
        <f t="shared" si="5"/>
        <v>0</v>
      </c>
      <c r="R98" s="857">
        <f t="shared" si="5"/>
        <v>-2.27</v>
      </c>
      <c r="S98" s="848">
        <f t="shared" si="6"/>
        <v>14.7</v>
      </c>
      <c r="T98" s="848">
        <f t="shared" si="7"/>
        <v>16</v>
      </c>
      <c r="U98" s="848">
        <f t="shared" si="8"/>
        <v>1.3000000000000007</v>
      </c>
      <c r="V98" s="858">
        <f t="shared" si="9"/>
        <v>1.08843537414966</v>
      </c>
      <c r="W98" s="810">
        <v>2</v>
      </c>
    </row>
    <row r="99" spans="1:23" ht="14.4" customHeight="1" x14ac:dyDescent="0.3">
      <c r="A99" s="863" t="s">
        <v>7683</v>
      </c>
      <c r="B99" s="815"/>
      <c r="C99" s="817"/>
      <c r="D99" s="818"/>
      <c r="E99" s="804">
        <v>1</v>
      </c>
      <c r="F99" s="805">
        <v>0.69</v>
      </c>
      <c r="G99" s="806">
        <v>10</v>
      </c>
      <c r="H99" s="799"/>
      <c r="I99" s="797"/>
      <c r="J99" s="798"/>
      <c r="K99" s="800">
        <v>0.6</v>
      </c>
      <c r="L99" s="799">
        <v>2</v>
      </c>
      <c r="M99" s="799">
        <v>21</v>
      </c>
      <c r="N99" s="801">
        <v>7.08</v>
      </c>
      <c r="O99" s="799" t="s">
        <v>7495</v>
      </c>
      <c r="P99" s="814" t="s">
        <v>7684</v>
      </c>
      <c r="Q99" s="802">
        <f t="shared" si="5"/>
        <v>0</v>
      </c>
      <c r="R99" s="802">
        <f t="shared" si="5"/>
        <v>0</v>
      </c>
      <c r="S99" s="815" t="str">
        <f t="shared" si="6"/>
        <v/>
      </c>
      <c r="T99" s="815" t="str">
        <f t="shared" si="7"/>
        <v/>
      </c>
      <c r="U99" s="815" t="str">
        <f t="shared" si="8"/>
        <v/>
      </c>
      <c r="V99" s="816" t="str">
        <f t="shared" si="9"/>
        <v/>
      </c>
      <c r="W99" s="803"/>
    </row>
    <row r="100" spans="1:23" ht="14.4" customHeight="1" x14ac:dyDescent="0.3">
      <c r="A100" s="863" t="s">
        <v>7685</v>
      </c>
      <c r="B100" s="815">
        <v>9</v>
      </c>
      <c r="C100" s="817">
        <v>3.9</v>
      </c>
      <c r="D100" s="818">
        <v>7.6</v>
      </c>
      <c r="E100" s="804">
        <v>12</v>
      </c>
      <c r="F100" s="805">
        <v>5.21</v>
      </c>
      <c r="G100" s="806">
        <v>5.8</v>
      </c>
      <c r="H100" s="799">
        <v>6</v>
      </c>
      <c r="I100" s="797">
        <v>2.6</v>
      </c>
      <c r="J100" s="807">
        <v>6.2</v>
      </c>
      <c r="K100" s="800">
        <v>0.43</v>
      </c>
      <c r="L100" s="799">
        <v>2</v>
      </c>
      <c r="M100" s="799">
        <v>16</v>
      </c>
      <c r="N100" s="801">
        <v>5.44</v>
      </c>
      <c r="O100" s="799" t="s">
        <v>7495</v>
      </c>
      <c r="P100" s="814" t="s">
        <v>7686</v>
      </c>
      <c r="Q100" s="802">
        <f t="shared" si="5"/>
        <v>-3</v>
      </c>
      <c r="R100" s="802">
        <f t="shared" si="5"/>
        <v>-1.2999999999999998</v>
      </c>
      <c r="S100" s="815">
        <f t="shared" si="6"/>
        <v>32.64</v>
      </c>
      <c r="T100" s="815">
        <f t="shared" si="7"/>
        <v>37.200000000000003</v>
      </c>
      <c r="U100" s="815">
        <f t="shared" si="8"/>
        <v>4.5600000000000023</v>
      </c>
      <c r="V100" s="816">
        <f t="shared" si="9"/>
        <v>1.1397058823529413</v>
      </c>
      <c r="W100" s="803">
        <v>6</v>
      </c>
    </row>
    <row r="101" spans="1:23" ht="14.4" customHeight="1" x14ac:dyDescent="0.3">
      <c r="A101" s="864" t="s">
        <v>7687</v>
      </c>
      <c r="B101" s="848">
        <v>1</v>
      </c>
      <c r="C101" s="849">
        <v>0.62</v>
      </c>
      <c r="D101" s="819">
        <v>4</v>
      </c>
      <c r="E101" s="850">
        <v>1</v>
      </c>
      <c r="F101" s="851">
        <v>0.65</v>
      </c>
      <c r="G101" s="808">
        <v>7</v>
      </c>
      <c r="H101" s="852">
        <v>2</v>
      </c>
      <c r="I101" s="853">
        <v>1.25</v>
      </c>
      <c r="J101" s="809">
        <v>2.5</v>
      </c>
      <c r="K101" s="854">
        <v>0.62</v>
      </c>
      <c r="L101" s="852">
        <v>2</v>
      </c>
      <c r="M101" s="852">
        <v>22</v>
      </c>
      <c r="N101" s="855">
        <v>7.33</v>
      </c>
      <c r="O101" s="852" t="s">
        <v>7495</v>
      </c>
      <c r="P101" s="856" t="s">
        <v>7688</v>
      </c>
      <c r="Q101" s="857">
        <f t="shared" si="5"/>
        <v>1</v>
      </c>
      <c r="R101" s="857">
        <f t="shared" si="5"/>
        <v>0.63</v>
      </c>
      <c r="S101" s="848">
        <f t="shared" si="6"/>
        <v>14.66</v>
      </c>
      <c r="T101" s="848">
        <f t="shared" si="7"/>
        <v>5</v>
      </c>
      <c r="U101" s="848">
        <f t="shared" si="8"/>
        <v>-9.66</v>
      </c>
      <c r="V101" s="858">
        <f t="shared" si="9"/>
        <v>0.34106412005457026</v>
      </c>
      <c r="W101" s="810"/>
    </row>
    <row r="102" spans="1:23" ht="14.4" customHeight="1" x14ac:dyDescent="0.3">
      <c r="A102" s="864" t="s">
        <v>7689</v>
      </c>
      <c r="B102" s="848"/>
      <c r="C102" s="849"/>
      <c r="D102" s="819"/>
      <c r="E102" s="850"/>
      <c r="F102" s="851"/>
      <c r="G102" s="808"/>
      <c r="H102" s="852">
        <v>1</v>
      </c>
      <c r="I102" s="853">
        <v>1.02</v>
      </c>
      <c r="J102" s="809">
        <v>9</v>
      </c>
      <c r="K102" s="854">
        <v>1.02</v>
      </c>
      <c r="L102" s="852">
        <v>3</v>
      </c>
      <c r="M102" s="852">
        <v>28</v>
      </c>
      <c r="N102" s="855">
        <v>9.5</v>
      </c>
      <c r="O102" s="852" t="s">
        <v>7495</v>
      </c>
      <c r="P102" s="856" t="s">
        <v>7690</v>
      </c>
      <c r="Q102" s="857">
        <f t="shared" si="5"/>
        <v>1</v>
      </c>
      <c r="R102" s="857">
        <f t="shared" si="5"/>
        <v>1.02</v>
      </c>
      <c r="S102" s="848">
        <f t="shared" si="6"/>
        <v>9.5</v>
      </c>
      <c r="T102" s="848">
        <f t="shared" si="7"/>
        <v>9</v>
      </c>
      <c r="U102" s="848">
        <f t="shared" si="8"/>
        <v>-0.5</v>
      </c>
      <c r="V102" s="858">
        <f t="shared" si="9"/>
        <v>0.94736842105263153</v>
      </c>
      <c r="W102" s="810"/>
    </row>
    <row r="103" spans="1:23" ht="14.4" customHeight="1" x14ac:dyDescent="0.3">
      <c r="A103" s="863" t="s">
        <v>7691</v>
      </c>
      <c r="B103" s="815">
        <v>3</v>
      </c>
      <c r="C103" s="817">
        <v>2.6</v>
      </c>
      <c r="D103" s="818">
        <v>8</v>
      </c>
      <c r="E103" s="813">
        <v>6</v>
      </c>
      <c r="F103" s="797">
        <v>5.24</v>
      </c>
      <c r="G103" s="798">
        <v>11</v>
      </c>
      <c r="H103" s="804">
        <v>7</v>
      </c>
      <c r="I103" s="805">
        <v>6.07</v>
      </c>
      <c r="J103" s="806">
        <v>9.3000000000000007</v>
      </c>
      <c r="K103" s="800">
        <v>0.87</v>
      </c>
      <c r="L103" s="799">
        <v>3</v>
      </c>
      <c r="M103" s="799">
        <v>29</v>
      </c>
      <c r="N103" s="801">
        <v>9.65</v>
      </c>
      <c r="O103" s="799" t="s">
        <v>7495</v>
      </c>
      <c r="P103" s="814" t="s">
        <v>7692</v>
      </c>
      <c r="Q103" s="802">
        <f t="shared" si="5"/>
        <v>4</v>
      </c>
      <c r="R103" s="802">
        <f t="shared" si="5"/>
        <v>3.47</v>
      </c>
      <c r="S103" s="815">
        <f t="shared" si="6"/>
        <v>67.55</v>
      </c>
      <c r="T103" s="815">
        <f t="shared" si="7"/>
        <v>65.100000000000009</v>
      </c>
      <c r="U103" s="815">
        <f t="shared" si="8"/>
        <v>-2.4499999999999886</v>
      </c>
      <c r="V103" s="816">
        <f t="shared" si="9"/>
        <v>0.96373056994818673</v>
      </c>
      <c r="W103" s="803">
        <v>5</v>
      </c>
    </row>
    <row r="104" spans="1:23" ht="14.4" customHeight="1" x14ac:dyDescent="0.3">
      <c r="A104" s="864" t="s">
        <v>7693</v>
      </c>
      <c r="B104" s="848">
        <v>2</v>
      </c>
      <c r="C104" s="849">
        <v>3.04</v>
      </c>
      <c r="D104" s="819">
        <v>26</v>
      </c>
      <c r="E104" s="861"/>
      <c r="F104" s="853"/>
      <c r="G104" s="809"/>
      <c r="H104" s="850">
        <v>2</v>
      </c>
      <c r="I104" s="851">
        <v>1.93</v>
      </c>
      <c r="J104" s="808">
        <v>8.5</v>
      </c>
      <c r="K104" s="854">
        <v>0.97</v>
      </c>
      <c r="L104" s="852">
        <v>4</v>
      </c>
      <c r="M104" s="852">
        <v>32</v>
      </c>
      <c r="N104" s="855">
        <v>10.73</v>
      </c>
      <c r="O104" s="852" t="s">
        <v>7495</v>
      </c>
      <c r="P104" s="856" t="s">
        <v>7694</v>
      </c>
      <c r="Q104" s="857">
        <f t="shared" si="5"/>
        <v>0</v>
      </c>
      <c r="R104" s="857">
        <f t="shared" si="5"/>
        <v>-1.1100000000000001</v>
      </c>
      <c r="S104" s="848">
        <f t="shared" si="6"/>
        <v>21.46</v>
      </c>
      <c r="T104" s="848">
        <f t="shared" si="7"/>
        <v>17</v>
      </c>
      <c r="U104" s="848">
        <f t="shared" si="8"/>
        <v>-4.4600000000000009</v>
      </c>
      <c r="V104" s="858">
        <f t="shared" si="9"/>
        <v>0.7921714818266542</v>
      </c>
      <c r="W104" s="810">
        <v>1</v>
      </c>
    </row>
    <row r="105" spans="1:23" ht="14.4" customHeight="1" x14ac:dyDescent="0.3">
      <c r="A105" s="864" t="s">
        <v>7695</v>
      </c>
      <c r="B105" s="848">
        <v>2</v>
      </c>
      <c r="C105" s="849">
        <v>3.08</v>
      </c>
      <c r="D105" s="819">
        <v>12.5</v>
      </c>
      <c r="E105" s="861">
        <v>2</v>
      </c>
      <c r="F105" s="853">
        <v>3.38</v>
      </c>
      <c r="G105" s="809">
        <v>24.5</v>
      </c>
      <c r="H105" s="850"/>
      <c r="I105" s="851"/>
      <c r="J105" s="808"/>
      <c r="K105" s="854">
        <v>1.69</v>
      </c>
      <c r="L105" s="852">
        <v>5</v>
      </c>
      <c r="M105" s="852">
        <v>41</v>
      </c>
      <c r="N105" s="855">
        <v>13.5</v>
      </c>
      <c r="O105" s="852" t="s">
        <v>7495</v>
      </c>
      <c r="P105" s="856" t="s">
        <v>7696</v>
      </c>
      <c r="Q105" s="857">
        <f t="shared" si="5"/>
        <v>-2</v>
      </c>
      <c r="R105" s="857">
        <f t="shared" si="5"/>
        <v>-3.08</v>
      </c>
      <c r="S105" s="848" t="str">
        <f t="shared" si="6"/>
        <v/>
      </c>
      <c r="T105" s="848" t="str">
        <f t="shared" si="7"/>
        <v/>
      </c>
      <c r="U105" s="848" t="str">
        <f t="shared" si="8"/>
        <v/>
      </c>
      <c r="V105" s="858" t="str">
        <f t="shared" si="9"/>
        <v/>
      </c>
      <c r="W105" s="810"/>
    </row>
    <row r="106" spans="1:23" ht="14.4" customHeight="1" x14ac:dyDescent="0.3">
      <c r="A106" s="863" t="s">
        <v>7697</v>
      </c>
      <c r="B106" s="815">
        <v>2</v>
      </c>
      <c r="C106" s="817">
        <v>0.61</v>
      </c>
      <c r="D106" s="818">
        <v>2.5</v>
      </c>
      <c r="E106" s="804">
        <v>3</v>
      </c>
      <c r="F106" s="805">
        <v>0.92</v>
      </c>
      <c r="G106" s="806">
        <v>3.7</v>
      </c>
      <c r="H106" s="799">
        <v>1</v>
      </c>
      <c r="I106" s="797">
        <v>0.34</v>
      </c>
      <c r="J106" s="798">
        <v>4</v>
      </c>
      <c r="K106" s="800">
        <v>0.31</v>
      </c>
      <c r="L106" s="799">
        <v>1</v>
      </c>
      <c r="M106" s="799">
        <v>12</v>
      </c>
      <c r="N106" s="801">
        <v>4</v>
      </c>
      <c r="O106" s="799" t="s">
        <v>7495</v>
      </c>
      <c r="P106" s="814" t="s">
        <v>7698</v>
      </c>
      <c r="Q106" s="802">
        <f t="shared" si="5"/>
        <v>-1</v>
      </c>
      <c r="R106" s="802">
        <f t="shared" si="5"/>
        <v>-0.26999999999999996</v>
      </c>
      <c r="S106" s="815">
        <f t="shared" si="6"/>
        <v>4</v>
      </c>
      <c r="T106" s="815">
        <f t="shared" si="7"/>
        <v>4</v>
      </c>
      <c r="U106" s="815">
        <f t="shared" si="8"/>
        <v>0</v>
      </c>
      <c r="V106" s="816">
        <f t="shared" si="9"/>
        <v>1</v>
      </c>
      <c r="W106" s="803"/>
    </row>
    <row r="107" spans="1:23" ht="14.4" customHeight="1" x14ac:dyDescent="0.3">
      <c r="A107" s="864" t="s">
        <v>7699</v>
      </c>
      <c r="B107" s="848">
        <v>1</v>
      </c>
      <c r="C107" s="849">
        <v>0.61</v>
      </c>
      <c r="D107" s="819">
        <v>9</v>
      </c>
      <c r="E107" s="850"/>
      <c r="F107" s="851"/>
      <c r="G107" s="808"/>
      <c r="H107" s="852"/>
      <c r="I107" s="853"/>
      <c r="J107" s="809"/>
      <c r="K107" s="854">
        <v>0.41</v>
      </c>
      <c r="L107" s="852">
        <v>2</v>
      </c>
      <c r="M107" s="852">
        <v>16</v>
      </c>
      <c r="N107" s="855">
        <v>5.36</v>
      </c>
      <c r="O107" s="852" t="s">
        <v>7495</v>
      </c>
      <c r="P107" s="856" t="s">
        <v>7700</v>
      </c>
      <c r="Q107" s="857">
        <f t="shared" si="5"/>
        <v>-1</v>
      </c>
      <c r="R107" s="857">
        <f t="shared" si="5"/>
        <v>-0.61</v>
      </c>
      <c r="S107" s="848" t="str">
        <f t="shared" si="6"/>
        <v/>
      </c>
      <c r="T107" s="848" t="str">
        <f t="shared" si="7"/>
        <v/>
      </c>
      <c r="U107" s="848" t="str">
        <f t="shared" si="8"/>
        <v/>
      </c>
      <c r="V107" s="858" t="str">
        <f t="shared" si="9"/>
        <v/>
      </c>
      <c r="W107" s="810"/>
    </row>
    <row r="108" spans="1:23" ht="14.4" customHeight="1" x14ac:dyDescent="0.3">
      <c r="A108" s="863" t="s">
        <v>7701</v>
      </c>
      <c r="B108" s="815">
        <v>50</v>
      </c>
      <c r="C108" s="817">
        <v>18.91</v>
      </c>
      <c r="D108" s="818">
        <v>4.4000000000000004</v>
      </c>
      <c r="E108" s="804">
        <v>54</v>
      </c>
      <c r="F108" s="805">
        <v>18.45</v>
      </c>
      <c r="G108" s="806">
        <v>3.7</v>
      </c>
      <c r="H108" s="799">
        <v>34</v>
      </c>
      <c r="I108" s="797">
        <v>11.17</v>
      </c>
      <c r="J108" s="798">
        <v>2.9</v>
      </c>
      <c r="K108" s="800">
        <v>0.31</v>
      </c>
      <c r="L108" s="799">
        <v>1</v>
      </c>
      <c r="M108" s="799">
        <v>12</v>
      </c>
      <c r="N108" s="801">
        <v>3.97</v>
      </c>
      <c r="O108" s="799" t="s">
        <v>7495</v>
      </c>
      <c r="P108" s="814" t="s">
        <v>7702</v>
      </c>
      <c r="Q108" s="802">
        <f t="shared" si="5"/>
        <v>-16</v>
      </c>
      <c r="R108" s="802">
        <f t="shared" si="5"/>
        <v>-7.74</v>
      </c>
      <c r="S108" s="815">
        <f t="shared" si="6"/>
        <v>134.98000000000002</v>
      </c>
      <c r="T108" s="815">
        <f t="shared" si="7"/>
        <v>98.6</v>
      </c>
      <c r="U108" s="815">
        <f t="shared" si="8"/>
        <v>-36.380000000000024</v>
      </c>
      <c r="V108" s="816">
        <f t="shared" si="9"/>
        <v>0.7304785894206548</v>
      </c>
      <c r="W108" s="803">
        <v>15</v>
      </c>
    </row>
    <row r="109" spans="1:23" ht="14.4" customHeight="1" x14ac:dyDescent="0.3">
      <c r="A109" s="864" t="s">
        <v>7703</v>
      </c>
      <c r="B109" s="848">
        <v>6</v>
      </c>
      <c r="C109" s="849">
        <v>3.12</v>
      </c>
      <c r="D109" s="819">
        <v>8.6999999999999993</v>
      </c>
      <c r="E109" s="850">
        <v>3</v>
      </c>
      <c r="F109" s="851">
        <v>1.33</v>
      </c>
      <c r="G109" s="808">
        <v>5.7</v>
      </c>
      <c r="H109" s="852">
        <v>4</v>
      </c>
      <c r="I109" s="853">
        <v>2.81</v>
      </c>
      <c r="J109" s="809">
        <v>3</v>
      </c>
      <c r="K109" s="854">
        <v>0.44</v>
      </c>
      <c r="L109" s="852">
        <v>2</v>
      </c>
      <c r="M109" s="852">
        <v>18</v>
      </c>
      <c r="N109" s="855">
        <v>5.88</v>
      </c>
      <c r="O109" s="852" t="s">
        <v>7495</v>
      </c>
      <c r="P109" s="856" t="s">
        <v>7704</v>
      </c>
      <c r="Q109" s="857">
        <f t="shared" si="5"/>
        <v>-2</v>
      </c>
      <c r="R109" s="857">
        <f t="shared" si="5"/>
        <v>-0.31000000000000005</v>
      </c>
      <c r="S109" s="848">
        <f t="shared" si="6"/>
        <v>23.52</v>
      </c>
      <c r="T109" s="848">
        <f t="shared" si="7"/>
        <v>12</v>
      </c>
      <c r="U109" s="848">
        <f t="shared" si="8"/>
        <v>-11.52</v>
      </c>
      <c r="V109" s="858">
        <f t="shared" si="9"/>
        <v>0.51020408163265307</v>
      </c>
      <c r="W109" s="810"/>
    </row>
    <row r="110" spans="1:23" ht="14.4" customHeight="1" x14ac:dyDescent="0.3">
      <c r="A110" s="864" t="s">
        <v>7705</v>
      </c>
      <c r="B110" s="848">
        <v>3</v>
      </c>
      <c r="C110" s="849">
        <v>2.71</v>
      </c>
      <c r="D110" s="819">
        <v>7.7</v>
      </c>
      <c r="E110" s="850">
        <v>3</v>
      </c>
      <c r="F110" s="851">
        <v>2.2200000000000002</v>
      </c>
      <c r="G110" s="808">
        <v>13</v>
      </c>
      <c r="H110" s="852"/>
      <c r="I110" s="853"/>
      <c r="J110" s="809"/>
      <c r="K110" s="854">
        <v>0.65</v>
      </c>
      <c r="L110" s="852">
        <v>3</v>
      </c>
      <c r="M110" s="852">
        <v>23</v>
      </c>
      <c r="N110" s="855">
        <v>7.7</v>
      </c>
      <c r="O110" s="852" t="s">
        <v>7495</v>
      </c>
      <c r="P110" s="856" t="s">
        <v>7706</v>
      </c>
      <c r="Q110" s="857">
        <f t="shared" si="5"/>
        <v>-3</v>
      </c>
      <c r="R110" s="857">
        <f t="shared" si="5"/>
        <v>-2.71</v>
      </c>
      <c r="S110" s="848" t="str">
        <f t="shared" si="6"/>
        <v/>
      </c>
      <c r="T110" s="848" t="str">
        <f t="shared" si="7"/>
        <v/>
      </c>
      <c r="U110" s="848" t="str">
        <f t="shared" si="8"/>
        <v/>
      </c>
      <c r="V110" s="858" t="str">
        <f t="shared" si="9"/>
        <v/>
      </c>
      <c r="W110" s="810"/>
    </row>
    <row r="111" spans="1:23" ht="14.4" customHeight="1" x14ac:dyDescent="0.3">
      <c r="A111" s="863" t="s">
        <v>7707</v>
      </c>
      <c r="B111" s="815">
        <v>24</v>
      </c>
      <c r="C111" s="817">
        <v>87.27</v>
      </c>
      <c r="D111" s="818">
        <v>12</v>
      </c>
      <c r="E111" s="813">
        <v>26</v>
      </c>
      <c r="F111" s="797">
        <v>94.54</v>
      </c>
      <c r="G111" s="798">
        <v>10.6</v>
      </c>
      <c r="H111" s="804">
        <v>33</v>
      </c>
      <c r="I111" s="805">
        <v>120</v>
      </c>
      <c r="J111" s="806">
        <v>9.3000000000000007</v>
      </c>
      <c r="K111" s="800">
        <v>3.64</v>
      </c>
      <c r="L111" s="799">
        <v>4</v>
      </c>
      <c r="M111" s="799">
        <v>40</v>
      </c>
      <c r="N111" s="801">
        <v>13.3</v>
      </c>
      <c r="O111" s="799" t="s">
        <v>7495</v>
      </c>
      <c r="P111" s="814" t="s">
        <v>7708</v>
      </c>
      <c r="Q111" s="802">
        <f t="shared" si="5"/>
        <v>9</v>
      </c>
      <c r="R111" s="802">
        <f t="shared" si="5"/>
        <v>32.730000000000004</v>
      </c>
      <c r="S111" s="815">
        <f t="shared" si="6"/>
        <v>438.90000000000003</v>
      </c>
      <c r="T111" s="815">
        <f t="shared" si="7"/>
        <v>306.90000000000003</v>
      </c>
      <c r="U111" s="815">
        <f t="shared" si="8"/>
        <v>-132</v>
      </c>
      <c r="V111" s="816">
        <f t="shared" si="9"/>
        <v>0.6992481203007519</v>
      </c>
      <c r="W111" s="803">
        <v>6</v>
      </c>
    </row>
    <row r="112" spans="1:23" ht="14.4" customHeight="1" x14ac:dyDescent="0.3">
      <c r="A112" s="864" t="s">
        <v>7709</v>
      </c>
      <c r="B112" s="848">
        <v>25</v>
      </c>
      <c r="C112" s="849">
        <v>116.75</v>
      </c>
      <c r="D112" s="819">
        <v>15.4</v>
      </c>
      <c r="E112" s="861">
        <v>22</v>
      </c>
      <c r="F112" s="853">
        <v>102.01</v>
      </c>
      <c r="G112" s="809">
        <v>15.4</v>
      </c>
      <c r="H112" s="850">
        <v>27</v>
      </c>
      <c r="I112" s="851">
        <v>125.29</v>
      </c>
      <c r="J112" s="808">
        <v>12.9</v>
      </c>
      <c r="K112" s="854">
        <v>4.6399999999999997</v>
      </c>
      <c r="L112" s="852">
        <v>5</v>
      </c>
      <c r="M112" s="852">
        <v>49</v>
      </c>
      <c r="N112" s="855">
        <v>16.22</v>
      </c>
      <c r="O112" s="852" t="s">
        <v>7495</v>
      </c>
      <c r="P112" s="856" t="s">
        <v>7710</v>
      </c>
      <c r="Q112" s="857">
        <f t="shared" si="5"/>
        <v>2</v>
      </c>
      <c r="R112" s="857">
        <f t="shared" si="5"/>
        <v>8.5400000000000063</v>
      </c>
      <c r="S112" s="848">
        <f t="shared" si="6"/>
        <v>437.93999999999994</v>
      </c>
      <c r="T112" s="848">
        <f t="shared" si="7"/>
        <v>348.3</v>
      </c>
      <c r="U112" s="848">
        <f t="shared" si="8"/>
        <v>-89.63999999999993</v>
      </c>
      <c r="V112" s="858">
        <f t="shared" si="9"/>
        <v>0.7953144266337856</v>
      </c>
      <c r="W112" s="810">
        <v>21</v>
      </c>
    </row>
    <row r="113" spans="1:23" ht="14.4" customHeight="1" x14ac:dyDescent="0.3">
      <c r="A113" s="864" t="s">
        <v>7711</v>
      </c>
      <c r="B113" s="848">
        <v>22</v>
      </c>
      <c r="C113" s="849">
        <v>158.44</v>
      </c>
      <c r="D113" s="819">
        <v>25.4</v>
      </c>
      <c r="E113" s="861">
        <v>5</v>
      </c>
      <c r="F113" s="853">
        <v>34.97</v>
      </c>
      <c r="G113" s="809">
        <v>13.6</v>
      </c>
      <c r="H113" s="850">
        <v>13</v>
      </c>
      <c r="I113" s="851">
        <v>90.91</v>
      </c>
      <c r="J113" s="808">
        <v>18.8</v>
      </c>
      <c r="K113" s="854">
        <v>6.99</v>
      </c>
      <c r="L113" s="852">
        <v>7</v>
      </c>
      <c r="M113" s="852">
        <v>67</v>
      </c>
      <c r="N113" s="855">
        <v>22.33</v>
      </c>
      <c r="O113" s="852" t="s">
        <v>7495</v>
      </c>
      <c r="P113" s="856" t="s">
        <v>7712</v>
      </c>
      <c r="Q113" s="857">
        <f t="shared" si="5"/>
        <v>-9</v>
      </c>
      <c r="R113" s="857">
        <f t="shared" si="5"/>
        <v>-67.53</v>
      </c>
      <c r="S113" s="848">
        <f t="shared" si="6"/>
        <v>290.28999999999996</v>
      </c>
      <c r="T113" s="848">
        <f t="shared" si="7"/>
        <v>244.4</v>
      </c>
      <c r="U113" s="848">
        <f t="shared" si="8"/>
        <v>-45.889999999999958</v>
      </c>
      <c r="V113" s="858">
        <f t="shared" si="9"/>
        <v>0.84191670398566965</v>
      </c>
      <c r="W113" s="810">
        <v>28</v>
      </c>
    </row>
    <row r="114" spans="1:23" ht="14.4" customHeight="1" x14ac:dyDescent="0.3">
      <c r="A114" s="863" t="s">
        <v>7713</v>
      </c>
      <c r="B114" s="815">
        <v>5</v>
      </c>
      <c r="C114" s="817">
        <v>12.87</v>
      </c>
      <c r="D114" s="818">
        <v>15.2</v>
      </c>
      <c r="E114" s="813">
        <v>1</v>
      </c>
      <c r="F114" s="797">
        <v>2.5099999999999998</v>
      </c>
      <c r="G114" s="798">
        <v>13</v>
      </c>
      <c r="H114" s="804">
        <v>7</v>
      </c>
      <c r="I114" s="805">
        <v>17.79</v>
      </c>
      <c r="J114" s="806">
        <v>9.6</v>
      </c>
      <c r="K114" s="800">
        <v>2.5099999999999998</v>
      </c>
      <c r="L114" s="799">
        <v>5</v>
      </c>
      <c r="M114" s="799">
        <v>46</v>
      </c>
      <c r="N114" s="801">
        <v>15.17</v>
      </c>
      <c r="O114" s="799" t="s">
        <v>7495</v>
      </c>
      <c r="P114" s="814" t="s">
        <v>7714</v>
      </c>
      <c r="Q114" s="802">
        <f t="shared" si="5"/>
        <v>2</v>
      </c>
      <c r="R114" s="802">
        <f t="shared" si="5"/>
        <v>4.92</v>
      </c>
      <c r="S114" s="815">
        <f t="shared" si="6"/>
        <v>106.19</v>
      </c>
      <c r="T114" s="815">
        <f t="shared" si="7"/>
        <v>67.2</v>
      </c>
      <c r="U114" s="815">
        <f t="shared" si="8"/>
        <v>-38.989999999999995</v>
      </c>
      <c r="V114" s="816">
        <f t="shared" si="9"/>
        <v>0.63282794990112068</v>
      </c>
      <c r="W114" s="803"/>
    </row>
    <row r="115" spans="1:23" ht="14.4" customHeight="1" x14ac:dyDescent="0.3">
      <c r="A115" s="864" t="s">
        <v>7715</v>
      </c>
      <c r="B115" s="848">
        <v>11</v>
      </c>
      <c r="C115" s="849">
        <v>36.81</v>
      </c>
      <c r="D115" s="819">
        <v>14.6</v>
      </c>
      <c r="E115" s="861">
        <v>6</v>
      </c>
      <c r="F115" s="853">
        <v>20.079999999999998</v>
      </c>
      <c r="G115" s="809">
        <v>15.3</v>
      </c>
      <c r="H115" s="850">
        <v>9</v>
      </c>
      <c r="I115" s="851">
        <v>30.07</v>
      </c>
      <c r="J115" s="808">
        <v>11.7</v>
      </c>
      <c r="K115" s="854">
        <v>3.35</v>
      </c>
      <c r="L115" s="852">
        <v>6</v>
      </c>
      <c r="M115" s="852">
        <v>58</v>
      </c>
      <c r="N115" s="855">
        <v>19.22</v>
      </c>
      <c r="O115" s="852" t="s">
        <v>7495</v>
      </c>
      <c r="P115" s="856" t="s">
        <v>7716</v>
      </c>
      <c r="Q115" s="857">
        <f t="shared" si="5"/>
        <v>-2</v>
      </c>
      <c r="R115" s="857">
        <f t="shared" si="5"/>
        <v>-6.740000000000002</v>
      </c>
      <c r="S115" s="848">
        <f t="shared" si="6"/>
        <v>172.98</v>
      </c>
      <c r="T115" s="848">
        <f t="shared" si="7"/>
        <v>105.3</v>
      </c>
      <c r="U115" s="848">
        <f t="shared" si="8"/>
        <v>-67.679999999999993</v>
      </c>
      <c r="V115" s="858">
        <f t="shared" si="9"/>
        <v>0.60874089490114469</v>
      </c>
      <c r="W115" s="810">
        <v>14</v>
      </c>
    </row>
    <row r="116" spans="1:23" ht="14.4" customHeight="1" x14ac:dyDescent="0.3">
      <c r="A116" s="864" t="s">
        <v>7717</v>
      </c>
      <c r="B116" s="848">
        <v>2</v>
      </c>
      <c r="C116" s="849">
        <v>9.3800000000000008</v>
      </c>
      <c r="D116" s="819">
        <v>15.5</v>
      </c>
      <c r="E116" s="861"/>
      <c r="F116" s="853"/>
      <c r="G116" s="809"/>
      <c r="H116" s="850">
        <v>3</v>
      </c>
      <c r="I116" s="851">
        <v>14.08</v>
      </c>
      <c r="J116" s="808">
        <v>17</v>
      </c>
      <c r="K116" s="854">
        <v>4.6900000000000004</v>
      </c>
      <c r="L116" s="852">
        <v>7</v>
      </c>
      <c r="M116" s="852">
        <v>65</v>
      </c>
      <c r="N116" s="855">
        <v>21.67</v>
      </c>
      <c r="O116" s="852" t="s">
        <v>7495</v>
      </c>
      <c r="P116" s="856" t="s">
        <v>7718</v>
      </c>
      <c r="Q116" s="857">
        <f t="shared" si="5"/>
        <v>1</v>
      </c>
      <c r="R116" s="857">
        <f t="shared" si="5"/>
        <v>4.6999999999999993</v>
      </c>
      <c r="S116" s="848">
        <f t="shared" si="6"/>
        <v>65.010000000000005</v>
      </c>
      <c r="T116" s="848">
        <f t="shared" si="7"/>
        <v>51</v>
      </c>
      <c r="U116" s="848">
        <f t="shared" si="8"/>
        <v>-14.010000000000005</v>
      </c>
      <c r="V116" s="858">
        <f t="shared" si="9"/>
        <v>0.78449469312413467</v>
      </c>
      <c r="W116" s="810">
        <v>2</v>
      </c>
    </row>
    <row r="117" spans="1:23" ht="14.4" customHeight="1" x14ac:dyDescent="0.3">
      <c r="A117" s="863" t="s">
        <v>7719</v>
      </c>
      <c r="B117" s="794">
        <v>10</v>
      </c>
      <c r="C117" s="795">
        <v>13.62</v>
      </c>
      <c r="D117" s="796">
        <v>8.9</v>
      </c>
      <c r="E117" s="813">
        <v>17</v>
      </c>
      <c r="F117" s="797">
        <v>23.11</v>
      </c>
      <c r="G117" s="798">
        <v>9.1</v>
      </c>
      <c r="H117" s="799">
        <v>10</v>
      </c>
      <c r="I117" s="797">
        <v>13.73</v>
      </c>
      <c r="J117" s="798">
        <v>7.8</v>
      </c>
      <c r="K117" s="800">
        <v>1.36</v>
      </c>
      <c r="L117" s="799">
        <v>3</v>
      </c>
      <c r="M117" s="799">
        <v>30</v>
      </c>
      <c r="N117" s="801">
        <v>9.9499999999999993</v>
      </c>
      <c r="O117" s="799" t="s">
        <v>7495</v>
      </c>
      <c r="P117" s="814" t="s">
        <v>7720</v>
      </c>
      <c r="Q117" s="802">
        <f t="shared" si="5"/>
        <v>0</v>
      </c>
      <c r="R117" s="802">
        <f t="shared" si="5"/>
        <v>0.11000000000000121</v>
      </c>
      <c r="S117" s="815">
        <f t="shared" si="6"/>
        <v>99.5</v>
      </c>
      <c r="T117" s="815">
        <f t="shared" si="7"/>
        <v>78</v>
      </c>
      <c r="U117" s="815">
        <f t="shared" si="8"/>
        <v>-21.5</v>
      </c>
      <c r="V117" s="816">
        <f t="shared" si="9"/>
        <v>0.7839195979899497</v>
      </c>
      <c r="W117" s="803">
        <v>5</v>
      </c>
    </row>
    <row r="118" spans="1:23" ht="14.4" customHeight="1" x14ac:dyDescent="0.3">
      <c r="A118" s="864" t="s">
        <v>7721</v>
      </c>
      <c r="B118" s="859">
        <v>18</v>
      </c>
      <c r="C118" s="860">
        <v>36.78</v>
      </c>
      <c r="D118" s="812">
        <v>14.4</v>
      </c>
      <c r="E118" s="861">
        <v>11</v>
      </c>
      <c r="F118" s="853">
        <v>21.41</v>
      </c>
      <c r="G118" s="809">
        <v>13.3</v>
      </c>
      <c r="H118" s="852">
        <v>5</v>
      </c>
      <c r="I118" s="853">
        <v>9.49</v>
      </c>
      <c r="J118" s="809">
        <v>9.6</v>
      </c>
      <c r="K118" s="854">
        <v>1.9</v>
      </c>
      <c r="L118" s="852">
        <v>4</v>
      </c>
      <c r="M118" s="852">
        <v>38</v>
      </c>
      <c r="N118" s="855">
        <v>12.63</v>
      </c>
      <c r="O118" s="852" t="s">
        <v>7495</v>
      </c>
      <c r="P118" s="856" t="s">
        <v>7722</v>
      </c>
      <c r="Q118" s="857">
        <f t="shared" si="5"/>
        <v>-13</v>
      </c>
      <c r="R118" s="857">
        <f t="shared" si="5"/>
        <v>-27.29</v>
      </c>
      <c r="S118" s="848">
        <f t="shared" si="6"/>
        <v>63.150000000000006</v>
      </c>
      <c r="T118" s="848">
        <f t="shared" si="7"/>
        <v>48</v>
      </c>
      <c r="U118" s="848">
        <f t="shared" si="8"/>
        <v>-15.150000000000006</v>
      </c>
      <c r="V118" s="858">
        <f t="shared" si="9"/>
        <v>0.76009501187648454</v>
      </c>
      <c r="W118" s="810">
        <v>5</v>
      </c>
    </row>
    <row r="119" spans="1:23" ht="14.4" customHeight="1" x14ac:dyDescent="0.3">
      <c r="A119" s="864" t="s">
        <v>7723</v>
      </c>
      <c r="B119" s="859">
        <v>6</v>
      </c>
      <c r="C119" s="860">
        <v>19.43</v>
      </c>
      <c r="D119" s="812">
        <v>20.5</v>
      </c>
      <c r="E119" s="861">
        <v>1</v>
      </c>
      <c r="F119" s="853">
        <v>3.12</v>
      </c>
      <c r="G119" s="809">
        <v>18</v>
      </c>
      <c r="H119" s="852">
        <v>7</v>
      </c>
      <c r="I119" s="853">
        <v>22.48</v>
      </c>
      <c r="J119" s="811">
        <v>16.899999999999999</v>
      </c>
      <c r="K119" s="854">
        <v>3.12</v>
      </c>
      <c r="L119" s="852">
        <v>5</v>
      </c>
      <c r="M119" s="852">
        <v>49</v>
      </c>
      <c r="N119" s="855">
        <v>16.22</v>
      </c>
      <c r="O119" s="852" t="s">
        <v>7495</v>
      </c>
      <c r="P119" s="856" t="s">
        <v>7724</v>
      </c>
      <c r="Q119" s="857">
        <f t="shared" si="5"/>
        <v>1</v>
      </c>
      <c r="R119" s="857">
        <f t="shared" si="5"/>
        <v>3.0500000000000007</v>
      </c>
      <c r="S119" s="848">
        <f t="shared" si="6"/>
        <v>113.53999999999999</v>
      </c>
      <c r="T119" s="848">
        <f t="shared" si="7"/>
        <v>118.29999999999998</v>
      </c>
      <c r="U119" s="848">
        <f t="shared" si="8"/>
        <v>4.7599999999999909</v>
      </c>
      <c r="V119" s="858">
        <f t="shared" si="9"/>
        <v>1.0419235511713933</v>
      </c>
      <c r="W119" s="810">
        <v>27</v>
      </c>
    </row>
    <row r="120" spans="1:23" ht="14.4" customHeight="1" x14ac:dyDescent="0.3">
      <c r="A120" s="863" t="s">
        <v>7725</v>
      </c>
      <c r="B120" s="815">
        <v>91</v>
      </c>
      <c r="C120" s="817">
        <v>100.84</v>
      </c>
      <c r="D120" s="818">
        <v>6.2</v>
      </c>
      <c r="E120" s="813">
        <v>105</v>
      </c>
      <c r="F120" s="797">
        <v>115.4</v>
      </c>
      <c r="G120" s="798">
        <v>5.0999999999999996</v>
      </c>
      <c r="H120" s="804">
        <v>125</v>
      </c>
      <c r="I120" s="805">
        <v>137.66</v>
      </c>
      <c r="J120" s="806">
        <v>5.0999999999999996</v>
      </c>
      <c r="K120" s="800">
        <v>1.1000000000000001</v>
      </c>
      <c r="L120" s="799">
        <v>2</v>
      </c>
      <c r="M120" s="799">
        <v>17</v>
      </c>
      <c r="N120" s="801">
        <v>5.62</v>
      </c>
      <c r="O120" s="799" t="s">
        <v>7495</v>
      </c>
      <c r="P120" s="814" t="s">
        <v>7726</v>
      </c>
      <c r="Q120" s="802">
        <f t="shared" si="5"/>
        <v>34</v>
      </c>
      <c r="R120" s="802">
        <f t="shared" si="5"/>
        <v>36.819999999999993</v>
      </c>
      <c r="S120" s="815">
        <f t="shared" si="6"/>
        <v>702.5</v>
      </c>
      <c r="T120" s="815">
        <f t="shared" si="7"/>
        <v>637.5</v>
      </c>
      <c r="U120" s="815">
        <f t="shared" si="8"/>
        <v>-65</v>
      </c>
      <c r="V120" s="816">
        <f t="shared" si="9"/>
        <v>0.90747330960854089</v>
      </c>
      <c r="W120" s="803">
        <v>24</v>
      </c>
    </row>
    <row r="121" spans="1:23" ht="14.4" customHeight="1" x14ac:dyDescent="0.3">
      <c r="A121" s="864" t="s">
        <v>7727</v>
      </c>
      <c r="B121" s="848">
        <v>58</v>
      </c>
      <c r="C121" s="849">
        <v>73.319999999999993</v>
      </c>
      <c r="D121" s="819">
        <v>6.8</v>
      </c>
      <c r="E121" s="861">
        <v>20</v>
      </c>
      <c r="F121" s="853">
        <v>25.03</v>
      </c>
      <c r="G121" s="809">
        <v>5.8</v>
      </c>
      <c r="H121" s="850">
        <v>30</v>
      </c>
      <c r="I121" s="851">
        <v>37.54</v>
      </c>
      <c r="J121" s="808">
        <v>5.7</v>
      </c>
      <c r="K121" s="854">
        <v>1.25</v>
      </c>
      <c r="L121" s="852">
        <v>2</v>
      </c>
      <c r="M121" s="852">
        <v>20</v>
      </c>
      <c r="N121" s="855">
        <v>6.61</v>
      </c>
      <c r="O121" s="852" t="s">
        <v>7495</v>
      </c>
      <c r="P121" s="856" t="s">
        <v>7728</v>
      </c>
      <c r="Q121" s="857">
        <f t="shared" si="5"/>
        <v>-28</v>
      </c>
      <c r="R121" s="857">
        <f t="shared" si="5"/>
        <v>-35.779999999999994</v>
      </c>
      <c r="S121" s="848">
        <f t="shared" si="6"/>
        <v>198.3</v>
      </c>
      <c r="T121" s="848">
        <f t="shared" si="7"/>
        <v>171</v>
      </c>
      <c r="U121" s="848">
        <f t="shared" si="8"/>
        <v>-27.300000000000011</v>
      </c>
      <c r="V121" s="858">
        <f t="shared" si="9"/>
        <v>0.86232980332829046</v>
      </c>
      <c r="W121" s="810">
        <v>10</v>
      </c>
    </row>
    <row r="122" spans="1:23" ht="14.4" customHeight="1" x14ac:dyDescent="0.3">
      <c r="A122" s="864" t="s">
        <v>7729</v>
      </c>
      <c r="B122" s="848">
        <v>2</v>
      </c>
      <c r="C122" s="849">
        <v>3.27</v>
      </c>
      <c r="D122" s="819">
        <v>14</v>
      </c>
      <c r="E122" s="861">
        <v>1</v>
      </c>
      <c r="F122" s="853">
        <v>1.64</v>
      </c>
      <c r="G122" s="809">
        <v>13</v>
      </c>
      <c r="H122" s="850">
        <v>3</v>
      </c>
      <c r="I122" s="851">
        <v>4.91</v>
      </c>
      <c r="J122" s="811">
        <v>10</v>
      </c>
      <c r="K122" s="854">
        <v>1.64</v>
      </c>
      <c r="L122" s="852">
        <v>3</v>
      </c>
      <c r="M122" s="852">
        <v>26</v>
      </c>
      <c r="N122" s="855">
        <v>8.73</v>
      </c>
      <c r="O122" s="852" t="s">
        <v>7495</v>
      </c>
      <c r="P122" s="856" t="s">
        <v>7730</v>
      </c>
      <c r="Q122" s="857">
        <f t="shared" si="5"/>
        <v>1</v>
      </c>
      <c r="R122" s="857">
        <f t="shared" si="5"/>
        <v>1.6400000000000001</v>
      </c>
      <c r="S122" s="848">
        <f t="shared" si="6"/>
        <v>26.19</v>
      </c>
      <c r="T122" s="848">
        <f t="shared" si="7"/>
        <v>30</v>
      </c>
      <c r="U122" s="848">
        <f t="shared" si="8"/>
        <v>3.8099999999999987</v>
      </c>
      <c r="V122" s="858">
        <f t="shared" si="9"/>
        <v>1.1454753722794959</v>
      </c>
      <c r="W122" s="810">
        <v>4</v>
      </c>
    </row>
    <row r="123" spans="1:23" ht="14.4" customHeight="1" x14ac:dyDescent="0.3">
      <c r="A123" s="863" t="s">
        <v>7731</v>
      </c>
      <c r="B123" s="794">
        <v>7</v>
      </c>
      <c r="C123" s="795">
        <v>13.14</v>
      </c>
      <c r="D123" s="796">
        <v>9.3000000000000007</v>
      </c>
      <c r="E123" s="813">
        <v>8</v>
      </c>
      <c r="F123" s="797">
        <v>12.93</v>
      </c>
      <c r="G123" s="798">
        <v>6.8</v>
      </c>
      <c r="H123" s="799">
        <v>10</v>
      </c>
      <c r="I123" s="797">
        <v>16.43</v>
      </c>
      <c r="J123" s="798">
        <v>6.8</v>
      </c>
      <c r="K123" s="800">
        <v>1.55</v>
      </c>
      <c r="L123" s="799">
        <v>3</v>
      </c>
      <c r="M123" s="799">
        <v>27</v>
      </c>
      <c r="N123" s="801">
        <v>9.14</v>
      </c>
      <c r="O123" s="799" t="s">
        <v>7495</v>
      </c>
      <c r="P123" s="814" t="s">
        <v>7732</v>
      </c>
      <c r="Q123" s="802">
        <f t="shared" si="5"/>
        <v>3</v>
      </c>
      <c r="R123" s="802">
        <f t="shared" si="5"/>
        <v>3.2899999999999991</v>
      </c>
      <c r="S123" s="815">
        <f t="shared" si="6"/>
        <v>91.4</v>
      </c>
      <c r="T123" s="815">
        <f t="shared" si="7"/>
        <v>68</v>
      </c>
      <c r="U123" s="815">
        <f t="shared" si="8"/>
        <v>-23.400000000000006</v>
      </c>
      <c r="V123" s="816">
        <f t="shared" si="9"/>
        <v>0.74398249452954046</v>
      </c>
      <c r="W123" s="803">
        <v>13</v>
      </c>
    </row>
    <row r="124" spans="1:23" ht="14.4" customHeight="1" x14ac:dyDescent="0.3">
      <c r="A124" s="864" t="s">
        <v>7733</v>
      </c>
      <c r="B124" s="859">
        <v>9</v>
      </c>
      <c r="C124" s="860">
        <v>20.52</v>
      </c>
      <c r="D124" s="812">
        <v>16.100000000000001</v>
      </c>
      <c r="E124" s="861">
        <v>1</v>
      </c>
      <c r="F124" s="853">
        <v>2.0499999999999998</v>
      </c>
      <c r="G124" s="809">
        <v>5</v>
      </c>
      <c r="H124" s="852">
        <v>4</v>
      </c>
      <c r="I124" s="853">
        <v>8.1999999999999993</v>
      </c>
      <c r="J124" s="809">
        <v>10.3</v>
      </c>
      <c r="K124" s="854">
        <v>2.0499999999999998</v>
      </c>
      <c r="L124" s="852">
        <v>4</v>
      </c>
      <c r="M124" s="852">
        <v>37</v>
      </c>
      <c r="N124" s="855">
        <v>12.2</v>
      </c>
      <c r="O124" s="852" t="s">
        <v>7495</v>
      </c>
      <c r="P124" s="856" t="s">
        <v>7734</v>
      </c>
      <c r="Q124" s="857">
        <f t="shared" si="5"/>
        <v>-5</v>
      </c>
      <c r="R124" s="857">
        <f t="shared" si="5"/>
        <v>-12.32</v>
      </c>
      <c r="S124" s="848">
        <f t="shared" si="6"/>
        <v>48.8</v>
      </c>
      <c r="T124" s="848">
        <f t="shared" si="7"/>
        <v>41.2</v>
      </c>
      <c r="U124" s="848">
        <f t="shared" si="8"/>
        <v>-7.5999999999999943</v>
      </c>
      <c r="V124" s="858">
        <f t="shared" si="9"/>
        <v>0.84426229508196737</v>
      </c>
      <c r="W124" s="810">
        <v>3</v>
      </c>
    </row>
    <row r="125" spans="1:23" ht="14.4" customHeight="1" x14ac:dyDescent="0.3">
      <c r="A125" s="864" t="s">
        <v>7735</v>
      </c>
      <c r="B125" s="859">
        <v>2</v>
      </c>
      <c r="C125" s="860">
        <v>6.61</v>
      </c>
      <c r="D125" s="812">
        <v>18</v>
      </c>
      <c r="E125" s="861">
        <v>3</v>
      </c>
      <c r="F125" s="853">
        <v>9.91</v>
      </c>
      <c r="G125" s="809">
        <v>22.3</v>
      </c>
      <c r="H125" s="852">
        <v>3</v>
      </c>
      <c r="I125" s="853">
        <v>11.23</v>
      </c>
      <c r="J125" s="811">
        <v>26.7</v>
      </c>
      <c r="K125" s="854">
        <v>3.3</v>
      </c>
      <c r="L125" s="852">
        <v>5</v>
      </c>
      <c r="M125" s="852">
        <v>49</v>
      </c>
      <c r="N125" s="855">
        <v>16.2</v>
      </c>
      <c r="O125" s="852" t="s">
        <v>7495</v>
      </c>
      <c r="P125" s="856" t="s">
        <v>7736</v>
      </c>
      <c r="Q125" s="857">
        <f t="shared" si="5"/>
        <v>1</v>
      </c>
      <c r="R125" s="857">
        <f t="shared" si="5"/>
        <v>4.62</v>
      </c>
      <c r="S125" s="848">
        <f t="shared" si="6"/>
        <v>48.599999999999994</v>
      </c>
      <c r="T125" s="848">
        <f t="shared" si="7"/>
        <v>80.099999999999994</v>
      </c>
      <c r="U125" s="848">
        <f t="shared" si="8"/>
        <v>31.5</v>
      </c>
      <c r="V125" s="858">
        <f t="shared" si="9"/>
        <v>1.6481481481481481</v>
      </c>
      <c r="W125" s="810">
        <v>36</v>
      </c>
    </row>
    <row r="126" spans="1:23" ht="14.4" customHeight="1" x14ac:dyDescent="0.3">
      <c r="A126" s="863" t="s">
        <v>7737</v>
      </c>
      <c r="B126" s="794">
        <v>11</v>
      </c>
      <c r="C126" s="795">
        <v>6.11</v>
      </c>
      <c r="D126" s="796">
        <v>3.8</v>
      </c>
      <c r="E126" s="813">
        <v>12</v>
      </c>
      <c r="F126" s="797">
        <v>7.01</v>
      </c>
      <c r="G126" s="798">
        <v>5.7</v>
      </c>
      <c r="H126" s="799">
        <v>3</v>
      </c>
      <c r="I126" s="797">
        <v>1.37</v>
      </c>
      <c r="J126" s="798">
        <v>2.7</v>
      </c>
      <c r="K126" s="800">
        <v>0.54</v>
      </c>
      <c r="L126" s="799">
        <v>2</v>
      </c>
      <c r="M126" s="799">
        <v>21</v>
      </c>
      <c r="N126" s="801">
        <v>6.96</v>
      </c>
      <c r="O126" s="799" t="s">
        <v>7495</v>
      </c>
      <c r="P126" s="814" t="s">
        <v>7738</v>
      </c>
      <c r="Q126" s="802">
        <f t="shared" si="5"/>
        <v>-8</v>
      </c>
      <c r="R126" s="802">
        <f t="shared" si="5"/>
        <v>-4.74</v>
      </c>
      <c r="S126" s="815">
        <f t="shared" si="6"/>
        <v>20.88</v>
      </c>
      <c r="T126" s="815">
        <f t="shared" si="7"/>
        <v>8.1000000000000014</v>
      </c>
      <c r="U126" s="815">
        <f t="shared" si="8"/>
        <v>-12.779999999999998</v>
      </c>
      <c r="V126" s="816">
        <f t="shared" si="9"/>
        <v>0.38793103448275873</v>
      </c>
      <c r="W126" s="803"/>
    </row>
    <row r="127" spans="1:23" ht="14.4" customHeight="1" x14ac:dyDescent="0.3">
      <c r="A127" s="864" t="s">
        <v>7739</v>
      </c>
      <c r="B127" s="859">
        <v>4</v>
      </c>
      <c r="C127" s="860">
        <v>2.5099999999999998</v>
      </c>
      <c r="D127" s="812">
        <v>8.8000000000000007</v>
      </c>
      <c r="E127" s="861">
        <v>1</v>
      </c>
      <c r="F127" s="853">
        <v>0.48</v>
      </c>
      <c r="G127" s="809">
        <v>2</v>
      </c>
      <c r="H127" s="852">
        <v>1</v>
      </c>
      <c r="I127" s="853">
        <v>0.68</v>
      </c>
      <c r="J127" s="811">
        <v>18</v>
      </c>
      <c r="K127" s="854">
        <v>0.68</v>
      </c>
      <c r="L127" s="852">
        <v>3</v>
      </c>
      <c r="M127" s="852">
        <v>26</v>
      </c>
      <c r="N127" s="855">
        <v>8.76</v>
      </c>
      <c r="O127" s="852" t="s">
        <v>7495</v>
      </c>
      <c r="P127" s="856" t="s">
        <v>7740</v>
      </c>
      <c r="Q127" s="857">
        <f t="shared" si="5"/>
        <v>-3</v>
      </c>
      <c r="R127" s="857">
        <f t="shared" si="5"/>
        <v>-1.8299999999999996</v>
      </c>
      <c r="S127" s="848">
        <f t="shared" si="6"/>
        <v>8.76</v>
      </c>
      <c r="T127" s="848">
        <f t="shared" si="7"/>
        <v>18</v>
      </c>
      <c r="U127" s="848">
        <f t="shared" si="8"/>
        <v>9.24</v>
      </c>
      <c r="V127" s="858">
        <f t="shared" si="9"/>
        <v>2.0547945205479454</v>
      </c>
      <c r="W127" s="810">
        <v>9</v>
      </c>
    </row>
    <row r="128" spans="1:23" ht="14.4" customHeight="1" x14ac:dyDescent="0.3">
      <c r="A128" s="864" t="s">
        <v>7741</v>
      </c>
      <c r="B128" s="859">
        <v>3</v>
      </c>
      <c r="C128" s="860">
        <v>2.79</v>
      </c>
      <c r="D128" s="812">
        <v>23.3</v>
      </c>
      <c r="E128" s="861">
        <v>1</v>
      </c>
      <c r="F128" s="853">
        <v>0.76</v>
      </c>
      <c r="G128" s="809">
        <v>4</v>
      </c>
      <c r="H128" s="852"/>
      <c r="I128" s="853"/>
      <c r="J128" s="809"/>
      <c r="K128" s="854">
        <v>0.76</v>
      </c>
      <c r="L128" s="852">
        <v>3</v>
      </c>
      <c r="M128" s="852">
        <v>31</v>
      </c>
      <c r="N128" s="855">
        <v>10.210000000000001</v>
      </c>
      <c r="O128" s="852" t="s">
        <v>7495</v>
      </c>
      <c r="P128" s="856" t="s">
        <v>7742</v>
      </c>
      <c r="Q128" s="857">
        <f t="shared" si="5"/>
        <v>-3</v>
      </c>
      <c r="R128" s="857">
        <f t="shared" si="5"/>
        <v>-2.79</v>
      </c>
      <c r="S128" s="848" t="str">
        <f t="shared" si="6"/>
        <v/>
      </c>
      <c r="T128" s="848" t="str">
        <f t="shared" si="7"/>
        <v/>
      </c>
      <c r="U128" s="848" t="str">
        <f t="shared" si="8"/>
        <v/>
      </c>
      <c r="V128" s="858" t="str">
        <f t="shared" si="9"/>
        <v/>
      </c>
      <c r="W128" s="810"/>
    </row>
    <row r="129" spans="1:23" ht="14.4" customHeight="1" x14ac:dyDescent="0.3">
      <c r="A129" s="863" t="s">
        <v>7743</v>
      </c>
      <c r="B129" s="794">
        <v>6</v>
      </c>
      <c r="C129" s="795">
        <v>4.05</v>
      </c>
      <c r="D129" s="796">
        <v>8.1999999999999993</v>
      </c>
      <c r="E129" s="813">
        <v>7</v>
      </c>
      <c r="F129" s="797">
        <v>4.67</v>
      </c>
      <c r="G129" s="798">
        <v>5.6</v>
      </c>
      <c r="H129" s="799">
        <v>3</v>
      </c>
      <c r="I129" s="797">
        <v>1.66</v>
      </c>
      <c r="J129" s="798">
        <v>4.7</v>
      </c>
      <c r="K129" s="800">
        <v>0.7</v>
      </c>
      <c r="L129" s="799">
        <v>3</v>
      </c>
      <c r="M129" s="799">
        <v>25</v>
      </c>
      <c r="N129" s="801">
        <v>8.18</v>
      </c>
      <c r="O129" s="799" t="s">
        <v>7495</v>
      </c>
      <c r="P129" s="814" t="s">
        <v>7744</v>
      </c>
      <c r="Q129" s="802">
        <f t="shared" si="5"/>
        <v>-3</v>
      </c>
      <c r="R129" s="802">
        <f t="shared" si="5"/>
        <v>-2.3899999999999997</v>
      </c>
      <c r="S129" s="815">
        <f t="shared" si="6"/>
        <v>24.54</v>
      </c>
      <c r="T129" s="815">
        <f t="shared" si="7"/>
        <v>14.100000000000001</v>
      </c>
      <c r="U129" s="815">
        <f t="shared" si="8"/>
        <v>-10.439999999999998</v>
      </c>
      <c r="V129" s="816">
        <f t="shared" si="9"/>
        <v>0.57457212713936434</v>
      </c>
      <c r="W129" s="803"/>
    </row>
    <row r="130" spans="1:23" ht="14.4" customHeight="1" x14ac:dyDescent="0.3">
      <c r="A130" s="864" t="s">
        <v>7745</v>
      </c>
      <c r="B130" s="859">
        <v>3</v>
      </c>
      <c r="C130" s="860">
        <v>2.81</v>
      </c>
      <c r="D130" s="812">
        <v>7.7</v>
      </c>
      <c r="E130" s="861">
        <v>1</v>
      </c>
      <c r="F130" s="853">
        <v>0.9</v>
      </c>
      <c r="G130" s="809">
        <v>3</v>
      </c>
      <c r="H130" s="852"/>
      <c r="I130" s="853"/>
      <c r="J130" s="809"/>
      <c r="K130" s="854">
        <v>0.9</v>
      </c>
      <c r="L130" s="852">
        <v>3</v>
      </c>
      <c r="M130" s="852">
        <v>29</v>
      </c>
      <c r="N130" s="855">
        <v>9.6999999999999993</v>
      </c>
      <c r="O130" s="852" t="s">
        <v>7495</v>
      </c>
      <c r="P130" s="856" t="s">
        <v>7746</v>
      </c>
      <c r="Q130" s="857">
        <f t="shared" si="5"/>
        <v>-3</v>
      </c>
      <c r="R130" s="857">
        <f t="shared" si="5"/>
        <v>-2.81</v>
      </c>
      <c r="S130" s="848" t="str">
        <f t="shared" si="6"/>
        <v/>
      </c>
      <c r="T130" s="848" t="str">
        <f t="shared" si="7"/>
        <v/>
      </c>
      <c r="U130" s="848" t="str">
        <f t="shared" si="8"/>
        <v/>
      </c>
      <c r="V130" s="858" t="str">
        <f t="shared" si="9"/>
        <v/>
      </c>
      <c r="W130" s="810"/>
    </row>
    <row r="131" spans="1:23" ht="14.4" customHeight="1" x14ac:dyDescent="0.3">
      <c r="A131" s="864" t="s">
        <v>7747</v>
      </c>
      <c r="B131" s="859">
        <v>1</v>
      </c>
      <c r="C131" s="860">
        <v>2.67</v>
      </c>
      <c r="D131" s="812">
        <v>41</v>
      </c>
      <c r="E131" s="861">
        <v>1</v>
      </c>
      <c r="F131" s="853">
        <v>1.92</v>
      </c>
      <c r="G131" s="809">
        <v>13</v>
      </c>
      <c r="H131" s="852">
        <v>1</v>
      </c>
      <c r="I131" s="853">
        <v>3.45</v>
      </c>
      <c r="J131" s="811">
        <v>55</v>
      </c>
      <c r="K131" s="854">
        <v>1.92</v>
      </c>
      <c r="L131" s="852">
        <v>5</v>
      </c>
      <c r="M131" s="852">
        <v>42</v>
      </c>
      <c r="N131" s="855">
        <v>13.91</v>
      </c>
      <c r="O131" s="852" t="s">
        <v>7495</v>
      </c>
      <c r="P131" s="856" t="s">
        <v>7748</v>
      </c>
      <c r="Q131" s="857">
        <f t="shared" si="5"/>
        <v>0</v>
      </c>
      <c r="R131" s="857">
        <f t="shared" si="5"/>
        <v>0.78000000000000025</v>
      </c>
      <c r="S131" s="848">
        <f t="shared" si="6"/>
        <v>13.91</v>
      </c>
      <c r="T131" s="848">
        <f t="shared" si="7"/>
        <v>55</v>
      </c>
      <c r="U131" s="848">
        <f t="shared" si="8"/>
        <v>41.09</v>
      </c>
      <c r="V131" s="858">
        <f t="shared" si="9"/>
        <v>3.9539899352983463</v>
      </c>
      <c r="W131" s="810">
        <v>41</v>
      </c>
    </row>
    <row r="132" spans="1:23" ht="14.4" customHeight="1" x14ac:dyDescent="0.3">
      <c r="A132" s="863" t="s">
        <v>7749</v>
      </c>
      <c r="B132" s="794">
        <v>1</v>
      </c>
      <c r="C132" s="795">
        <v>0.52</v>
      </c>
      <c r="D132" s="796">
        <v>2</v>
      </c>
      <c r="E132" s="813">
        <v>1</v>
      </c>
      <c r="F132" s="797">
        <v>0.52</v>
      </c>
      <c r="G132" s="798">
        <v>2</v>
      </c>
      <c r="H132" s="799">
        <v>2</v>
      </c>
      <c r="I132" s="797">
        <v>1.05</v>
      </c>
      <c r="J132" s="807">
        <v>10</v>
      </c>
      <c r="K132" s="800">
        <v>0.52</v>
      </c>
      <c r="L132" s="799">
        <v>2</v>
      </c>
      <c r="M132" s="799">
        <v>20</v>
      </c>
      <c r="N132" s="801">
        <v>6.83</v>
      </c>
      <c r="O132" s="799" t="s">
        <v>7495</v>
      </c>
      <c r="P132" s="814" t="s">
        <v>7750</v>
      </c>
      <c r="Q132" s="802">
        <f t="shared" si="5"/>
        <v>1</v>
      </c>
      <c r="R132" s="802">
        <f t="shared" si="5"/>
        <v>0.53</v>
      </c>
      <c r="S132" s="815">
        <f t="shared" si="6"/>
        <v>13.66</v>
      </c>
      <c r="T132" s="815">
        <f t="shared" si="7"/>
        <v>20</v>
      </c>
      <c r="U132" s="815">
        <f t="shared" si="8"/>
        <v>6.34</v>
      </c>
      <c r="V132" s="816">
        <f t="shared" si="9"/>
        <v>1.4641288433382138</v>
      </c>
      <c r="W132" s="803">
        <v>6</v>
      </c>
    </row>
    <row r="133" spans="1:23" ht="14.4" customHeight="1" x14ac:dyDescent="0.3">
      <c r="A133" s="864" t="s">
        <v>7751</v>
      </c>
      <c r="B133" s="859">
        <v>2</v>
      </c>
      <c r="C133" s="860">
        <v>2.02</v>
      </c>
      <c r="D133" s="812">
        <v>15</v>
      </c>
      <c r="E133" s="861"/>
      <c r="F133" s="853"/>
      <c r="G133" s="809"/>
      <c r="H133" s="852"/>
      <c r="I133" s="853"/>
      <c r="J133" s="809"/>
      <c r="K133" s="854">
        <v>0.63</v>
      </c>
      <c r="L133" s="852">
        <v>3</v>
      </c>
      <c r="M133" s="852">
        <v>25</v>
      </c>
      <c r="N133" s="855">
        <v>8.35</v>
      </c>
      <c r="O133" s="852" t="s">
        <v>7495</v>
      </c>
      <c r="P133" s="856" t="s">
        <v>7752</v>
      </c>
      <c r="Q133" s="857">
        <f t="shared" si="5"/>
        <v>-2</v>
      </c>
      <c r="R133" s="857">
        <f t="shared" si="5"/>
        <v>-2.02</v>
      </c>
      <c r="S133" s="848" t="str">
        <f t="shared" si="6"/>
        <v/>
      </c>
      <c r="T133" s="848" t="str">
        <f t="shared" si="7"/>
        <v/>
      </c>
      <c r="U133" s="848" t="str">
        <f t="shared" si="8"/>
        <v/>
      </c>
      <c r="V133" s="858" t="str">
        <f t="shared" si="9"/>
        <v/>
      </c>
      <c r="W133" s="810"/>
    </row>
    <row r="134" spans="1:23" ht="14.4" customHeight="1" x14ac:dyDescent="0.3">
      <c r="A134" s="864" t="s">
        <v>7753</v>
      </c>
      <c r="B134" s="859">
        <v>2</v>
      </c>
      <c r="C134" s="860">
        <v>2.06</v>
      </c>
      <c r="D134" s="812">
        <v>17</v>
      </c>
      <c r="E134" s="861">
        <v>1</v>
      </c>
      <c r="F134" s="853">
        <v>1</v>
      </c>
      <c r="G134" s="809">
        <v>10</v>
      </c>
      <c r="H134" s="852"/>
      <c r="I134" s="853"/>
      <c r="J134" s="809"/>
      <c r="K134" s="854">
        <v>0.98</v>
      </c>
      <c r="L134" s="852">
        <v>4</v>
      </c>
      <c r="M134" s="852">
        <v>34</v>
      </c>
      <c r="N134" s="855">
        <v>11.34</v>
      </c>
      <c r="O134" s="852" t="s">
        <v>7495</v>
      </c>
      <c r="P134" s="856" t="s">
        <v>7754</v>
      </c>
      <c r="Q134" s="857">
        <f t="shared" ref="Q134:R197" si="10">H134-B134</f>
        <v>-2</v>
      </c>
      <c r="R134" s="857">
        <f t="shared" si="10"/>
        <v>-2.06</v>
      </c>
      <c r="S134" s="848" t="str">
        <f t="shared" ref="S134:S197" si="11">IF(H134=0,"",H134*N134)</f>
        <v/>
      </c>
      <c r="T134" s="848" t="str">
        <f t="shared" ref="T134:T197" si="12">IF(H134=0,"",H134*J134)</f>
        <v/>
      </c>
      <c r="U134" s="848" t="str">
        <f t="shared" ref="U134:U197" si="13">IF(H134=0,"",T134-S134)</f>
        <v/>
      </c>
      <c r="V134" s="858" t="str">
        <f t="shared" ref="V134:V197" si="14">IF(H134=0,"",T134/S134)</f>
        <v/>
      </c>
      <c r="W134" s="810"/>
    </row>
    <row r="135" spans="1:23" ht="14.4" customHeight="1" x14ac:dyDescent="0.3">
      <c r="A135" s="863" t="s">
        <v>7755</v>
      </c>
      <c r="B135" s="794">
        <v>21</v>
      </c>
      <c r="C135" s="795">
        <v>10.130000000000001</v>
      </c>
      <c r="D135" s="796">
        <v>7.4</v>
      </c>
      <c r="E135" s="813">
        <v>21</v>
      </c>
      <c r="F135" s="797">
        <v>10.02</v>
      </c>
      <c r="G135" s="798">
        <v>6.5</v>
      </c>
      <c r="H135" s="799">
        <v>16</v>
      </c>
      <c r="I135" s="797">
        <v>7.75</v>
      </c>
      <c r="J135" s="807">
        <v>6.4</v>
      </c>
      <c r="K135" s="800">
        <v>0.47</v>
      </c>
      <c r="L135" s="799">
        <v>2</v>
      </c>
      <c r="M135" s="799">
        <v>19</v>
      </c>
      <c r="N135" s="801">
        <v>6.24</v>
      </c>
      <c r="O135" s="799" t="s">
        <v>7495</v>
      </c>
      <c r="P135" s="814" t="s">
        <v>7756</v>
      </c>
      <c r="Q135" s="802">
        <f t="shared" si="10"/>
        <v>-5</v>
      </c>
      <c r="R135" s="802">
        <f t="shared" si="10"/>
        <v>-2.3800000000000008</v>
      </c>
      <c r="S135" s="815">
        <f t="shared" si="11"/>
        <v>99.84</v>
      </c>
      <c r="T135" s="815">
        <f t="shared" si="12"/>
        <v>102.4</v>
      </c>
      <c r="U135" s="815">
        <f t="shared" si="13"/>
        <v>2.5600000000000023</v>
      </c>
      <c r="V135" s="816">
        <f t="shared" si="14"/>
        <v>1.0256410256410258</v>
      </c>
      <c r="W135" s="803">
        <v>25</v>
      </c>
    </row>
    <row r="136" spans="1:23" ht="14.4" customHeight="1" x14ac:dyDescent="0.3">
      <c r="A136" s="864" t="s">
        <v>7757</v>
      </c>
      <c r="B136" s="859">
        <v>2</v>
      </c>
      <c r="C136" s="860">
        <v>1.23</v>
      </c>
      <c r="D136" s="812">
        <v>5.5</v>
      </c>
      <c r="E136" s="861"/>
      <c r="F136" s="853"/>
      <c r="G136" s="809"/>
      <c r="H136" s="852"/>
      <c r="I136" s="853"/>
      <c r="J136" s="809"/>
      <c r="K136" s="854">
        <v>0.61</v>
      </c>
      <c r="L136" s="852">
        <v>3</v>
      </c>
      <c r="M136" s="852">
        <v>24</v>
      </c>
      <c r="N136" s="855">
        <v>7.9</v>
      </c>
      <c r="O136" s="852" t="s">
        <v>7495</v>
      </c>
      <c r="P136" s="856" t="s">
        <v>7758</v>
      </c>
      <c r="Q136" s="857">
        <f t="shared" si="10"/>
        <v>-2</v>
      </c>
      <c r="R136" s="857">
        <f t="shared" si="10"/>
        <v>-1.23</v>
      </c>
      <c r="S136" s="848" t="str">
        <f t="shared" si="11"/>
        <v/>
      </c>
      <c r="T136" s="848" t="str">
        <f t="shared" si="12"/>
        <v/>
      </c>
      <c r="U136" s="848" t="str">
        <f t="shared" si="13"/>
        <v/>
      </c>
      <c r="V136" s="858" t="str">
        <f t="shared" si="14"/>
        <v/>
      </c>
      <c r="W136" s="810"/>
    </row>
    <row r="137" spans="1:23" ht="14.4" customHeight="1" x14ac:dyDescent="0.3">
      <c r="A137" s="864" t="s">
        <v>7759</v>
      </c>
      <c r="B137" s="859">
        <v>1</v>
      </c>
      <c r="C137" s="860">
        <v>0.95</v>
      </c>
      <c r="D137" s="812">
        <v>9</v>
      </c>
      <c r="E137" s="861"/>
      <c r="F137" s="853"/>
      <c r="G137" s="809"/>
      <c r="H137" s="852"/>
      <c r="I137" s="853"/>
      <c r="J137" s="809"/>
      <c r="K137" s="854">
        <v>0.95</v>
      </c>
      <c r="L137" s="852">
        <v>4</v>
      </c>
      <c r="M137" s="852">
        <v>32</v>
      </c>
      <c r="N137" s="855">
        <v>10.56</v>
      </c>
      <c r="O137" s="852" t="s">
        <v>7495</v>
      </c>
      <c r="P137" s="856" t="s">
        <v>7760</v>
      </c>
      <c r="Q137" s="857">
        <f t="shared" si="10"/>
        <v>-1</v>
      </c>
      <c r="R137" s="857">
        <f t="shared" si="10"/>
        <v>-0.95</v>
      </c>
      <c r="S137" s="848" t="str">
        <f t="shared" si="11"/>
        <v/>
      </c>
      <c r="T137" s="848" t="str">
        <f t="shared" si="12"/>
        <v/>
      </c>
      <c r="U137" s="848" t="str">
        <f t="shared" si="13"/>
        <v/>
      </c>
      <c r="V137" s="858" t="str">
        <f t="shared" si="14"/>
        <v/>
      </c>
      <c r="W137" s="810"/>
    </row>
    <row r="138" spans="1:23" ht="14.4" customHeight="1" x14ac:dyDescent="0.3">
      <c r="A138" s="863" t="s">
        <v>7761</v>
      </c>
      <c r="B138" s="815"/>
      <c r="C138" s="817"/>
      <c r="D138" s="818"/>
      <c r="E138" s="804">
        <v>1</v>
      </c>
      <c r="F138" s="805">
        <v>3.62</v>
      </c>
      <c r="G138" s="806">
        <v>40</v>
      </c>
      <c r="H138" s="799"/>
      <c r="I138" s="797"/>
      <c r="J138" s="798"/>
      <c r="K138" s="800">
        <v>3.34</v>
      </c>
      <c r="L138" s="799">
        <v>5</v>
      </c>
      <c r="M138" s="799">
        <v>43</v>
      </c>
      <c r="N138" s="801">
        <v>14.46</v>
      </c>
      <c r="O138" s="799" t="s">
        <v>7495</v>
      </c>
      <c r="P138" s="814" t="s">
        <v>7762</v>
      </c>
      <c r="Q138" s="802">
        <f t="shared" si="10"/>
        <v>0</v>
      </c>
      <c r="R138" s="802">
        <f t="shared" si="10"/>
        <v>0</v>
      </c>
      <c r="S138" s="815" t="str">
        <f t="shared" si="11"/>
        <v/>
      </c>
      <c r="T138" s="815" t="str">
        <f t="shared" si="12"/>
        <v/>
      </c>
      <c r="U138" s="815" t="str">
        <f t="shared" si="13"/>
        <v/>
      </c>
      <c r="V138" s="816" t="str">
        <f t="shared" si="14"/>
        <v/>
      </c>
      <c r="W138" s="803"/>
    </row>
    <row r="139" spans="1:23" ht="14.4" customHeight="1" x14ac:dyDescent="0.3">
      <c r="A139" s="863" t="s">
        <v>7763</v>
      </c>
      <c r="B139" s="794">
        <v>1</v>
      </c>
      <c r="C139" s="795">
        <v>2.68</v>
      </c>
      <c r="D139" s="796">
        <v>4</v>
      </c>
      <c r="E139" s="813"/>
      <c r="F139" s="797"/>
      <c r="G139" s="798"/>
      <c r="H139" s="799"/>
      <c r="I139" s="797"/>
      <c r="J139" s="798"/>
      <c r="K139" s="800">
        <v>2.68</v>
      </c>
      <c r="L139" s="799">
        <v>4</v>
      </c>
      <c r="M139" s="799">
        <v>33</v>
      </c>
      <c r="N139" s="801">
        <v>11.16</v>
      </c>
      <c r="O139" s="799" t="s">
        <v>7495</v>
      </c>
      <c r="P139" s="814" t="s">
        <v>7764</v>
      </c>
      <c r="Q139" s="802">
        <f t="shared" si="10"/>
        <v>-1</v>
      </c>
      <c r="R139" s="802">
        <f t="shared" si="10"/>
        <v>-2.68</v>
      </c>
      <c r="S139" s="815" t="str">
        <f t="shared" si="11"/>
        <v/>
      </c>
      <c r="T139" s="815" t="str">
        <f t="shared" si="12"/>
        <v/>
      </c>
      <c r="U139" s="815" t="str">
        <f t="shared" si="13"/>
        <v/>
      </c>
      <c r="V139" s="816" t="str">
        <f t="shared" si="14"/>
        <v/>
      </c>
      <c r="W139" s="803"/>
    </row>
    <row r="140" spans="1:23" ht="14.4" customHeight="1" x14ac:dyDescent="0.3">
      <c r="A140" s="863" t="s">
        <v>7765</v>
      </c>
      <c r="B140" s="815">
        <v>1</v>
      </c>
      <c r="C140" s="817">
        <v>2.98</v>
      </c>
      <c r="D140" s="818">
        <v>6</v>
      </c>
      <c r="E140" s="813"/>
      <c r="F140" s="797"/>
      <c r="G140" s="798"/>
      <c r="H140" s="804"/>
      <c r="I140" s="805"/>
      <c r="J140" s="806"/>
      <c r="K140" s="800">
        <v>2.98</v>
      </c>
      <c r="L140" s="799">
        <v>3</v>
      </c>
      <c r="M140" s="799">
        <v>27</v>
      </c>
      <c r="N140" s="801">
        <v>9.07</v>
      </c>
      <c r="O140" s="799" t="s">
        <v>7495</v>
      </c>
      <c r="P140" s="814" t="s">
        <v>7766</v>
      </c>
      <c r="Q140" s="802">
        <f t="shared" si="10"/>
        <v>-1</v>
      </c>
      <c r="R140" s="802">
        <f t="shared" si="10"/>
        <v>-2.98</v>
      </c>
      <c r="S140" s="815" t="str">
        <f t="shared" si="11"/>
        <v/>
      </c>
      <c r="T140" s="815" t="str">
        <f t="shared" si="12"/>
        <v/>
      </c>
      <c r="U140" s="815" t="str">
        <f t="shared" si="13"/>
        <v/>
      </c>
      <c r="V140" s="816" t="str">
        <f t="shared" si="14"/>
        <v/>
      </c>
      <c r="W140" s="803"/>
    </row>
    <row r="141" spans="1:23" ht="14.4" customHeight="1" x14ac:dyDescent="0.3">
      <c r="A141" s="864" t="s">
        <v>7767</v>
      </c>
      <c r="B141" s="848"/>
      <c r="C141" s="849"/>
      <c r="D141" s="819"/>
      <c r="E141" s="861"/>
      <c r="F141" s="853"/>
      <c r="G141" s="809"/>
      <c r="H141" s="850">
        <v>1</v>
      </c>
      <c r="I141" s="851">
        <v>3.45</v>
      </c>
      <c r="J141" s="811">
        <v>17</v>
      </c>
      <c r="K141" s="854">
        <v>4.5599999999999996</v>
      </c>
      <c r="L141" s="852">
        <v>5</v>
      </c>
      <c r="M141" s="852">
        <v>47</v>
      </c>
      <c r="N141" s="855">
        <v>15.71</v>
      </c>
      <c r="O141" s="852" t="s">
        <v>7495</v>
      </c>
      <c r="P141" s="856" t="s">
        <v>7768</v>
      </c>
      <c r="Q141" s="857">
        <f t="shared" si="10"/>
        <v>1</v>
      </c>
      <c r="R141" s="857">
        <f t="shared" si="10"/>
        <v>3.45</v>
      </c>
      <c r="S141" s="848">
        <f t="shared" si="11"/>
        <v>15.71</v>
      </c>
      <c r="T141" s="848">
        <f t="shared" si="12"/>
        <v>17</v>
      </c>
      <c r="U141" s="848">
        <f t="shared" si="13"/>
        <v>1.2899999999999991</v>
      </c>
      <c r="V141" s="858">
        <f t="shared" si="14"/>
        <v>1.0821133036282622</v>
      </c>
      <c r="W141" s="810">
        <v>1</v>
      </c>
    </row>
    <row r="142" spans="1:23" ht="14.4" customHeight="1" x14ac:dyDescent="0.3">
      <c r="A142" s="863" t="s">
        <v>7769</v>
      </c>
      <c r="B142" s="815"/>
      <c r="C142" s="817"/>
      <c r="D142" s="818"/>
      <c r="E142" s="813">
        <v>1</v>
      </c>
      <c r="F142" s="797">
        <v>2.31</v>
      </c>
      <c r="G142" s="798">
        <v>7</v>
      </c>
      <c r="H142" s="804">
        <v>1</v>
      </c>
      <c r="I142" s="805">
        <v>2.31</v>
      </c>
      <c r="J142" s="807">
        <v>22</v>
      </c>
      <c r="K142" s="800">
        <v>2.31</v>
      </c>
      <c r="L142" s="799">
        <v>7</v>
      </c>
      <c r="M142" s="799">
        <v>60</v>
      </c>
      <c r="N142" s="801">
        <v>19.920000000000002</v>
      </c>
      <c r="O142" s="799" t="s">
        <v>7495</v>
      </c>
      <c r="P142" s="814" t="s">
        <v>7770</v>
      </c>
      <c r="Q142" s="802">
        <f t="shared" si="10"/>
        <v>1</v>
      </c>
      <c r="R142" s="802">
        <f t="shared" si="10"/>
        <v>2.31</v>
      </c>
      <c r="S142" s="815">
        <f t="shared" si="11"/>
        <v>19.920000000000002</v>
      </c>
      <c r="T142" s="815">
        <f t="shared" si="12"/>
        <v>22</v>
      </c>
      <c r="U142" s="815">
        <f t="shared" si="13"/>
        <v>2.0799999999999983</v>
      </c>
      <c r="V142" s="816">
        <f t="shared" si="14"/>
        <v>1.1044176706827309</v>
      </c>
      <c r="W142" s="803">
        <v>2</v>
      </c>
    </row>
    <row r="143" spans="1:23" ht="14.4" customHeight="1" x14ac:dyDescent="0.3">
      <c r="A143" s="864" t="s">
        <v>7771</v>
      </c>
      <c r="B143" s="848">
        <v>1</v>
      </c>
      <c r="C143" s="849">
        <v>4.0999999999999996</v>
      </c>
      <c r="D143" s="819">
        <v>63</v>
      </c>
      <c r="E143" s="861"/>
      <c r="F143" s="853"/>
      <c r="G143" s="809"/>
      <c r="H143" s="850"/>
      <c r="I143" s="851"/>
      <c r="J143" s="808"/>
      <c r="K143" s="854">
        <v>4.0999999999999996</v>
      </c>
      <c r="L143" s="852">
        <v>9</v>
      </c>
      <c r="M143" s="852">
        <v>85</v>
      </c>
      <c r="N143" s="855">
        <v>28.22</v>
      </c>
      <c r="O143" s="852" t="s">
        <v>7495</v>
      </c>
      <c r="P143" s="856" t="s">
        <v>7772</v>
      </c>
      <c r="Q143" s="857">
        <f t="shared" si="10"/>
        <v>-1</v>
      </c>
      <c r="R143" s="857">
        <f t="shared" si="10"/>
        <v>-4.0999999999999996</v>
      </c>
      <c r="S143" s="848" t="str">
        <f t="shared" si="11"/>
        <v/>
      </c>
      <c r="T143" s="848" t="str">
        <f t="shared" si="12"/>
        <v/>
      </c>
      <c r="U143" s="848" t="str">
        <f t="shared" si="13"/>
        <v/>
      </c>
      <c r="V143" s="858" t="str">
        <f t="shared" si="14"/>
        <v/>
      </c>
      <c r="W143" s="810"/>
    </row>
    <row r="144" spans="1:23" ht="14.4" customHeight="1" x14ac:dyDescent="0.3">
      <c r="A144" s="863" t="s">
        <v>7773</v>
      </c>
      <c r="B144" s="794">
        <v>1</v>
      </c>
      <c r="C144" s="795">
        <v>2.5299999999999998</v>
      </c>
      <c r="D144" s="796">
        <v>35</v>
      </c>
      <c r="E144" s="813"/>
      <c r="F144" s="797"/>
      <c r="G144" s="798"/>
      <c r="H144" s="799"/>
      <c r="I144" s="797"/>
      <c r="J144" s="798"/>
      <c r="K144" s="800">
        <v>2.5299999999999998</v>
      </c>
      <c r="L144" s="799">
        <v>5</v>
      </c>
      <c r="M144" s="799">
        <v>42</v>
      </c>
      <c r="N144" s="801">
        <v>13.92</v>
      </c>
      <c r="O144" s="799" t="s">
        <v>7495</v>
      </c>
      <c r="P144" s="814" t="s">
        <v>7774</v>
      </c>
      <c r="Q144" s="802">
        <f t="shared" si="10"/>
        <v>-1</v>
      </c>
      <c r="R144" s="802">
        <f t="shared" si="10"/>
        <v>-2.5299999999999998</v>
      </c>
      <c r="S144" s="815" t="str">
        <f t="shared" si="11"/>
        <v/>
      </c>
      <c r="T144" s="815" t="str">
        <f t="shared" si="12"/>
        <v/>
      </c>
      <c r="U144" s="815" t="str">
        <f t="shared" si="13"/>
        <v/>
      </c>
      <c r="V144" s="816" t="str">
        <f t="shared" si="14"/>
        <v/>
      </c>
      <c r="W144" s="803"/>
    </row>
    <row r="145" spans="1:23" ht="14.4" customHeight="1" x14ac:dyDescent="0.3">
      <c r="A145" s="864" t="s">
        <v>7775</v>
      </c>
      <c r="B145" s="859">
        <v>3</v>
      </c>
      <c r="C145" s="860">
        <v>11.21</v>
      </c>
      <c r="D145" s="812">
        <v>44.3</v>
      </c>
      <c r="E145" s="861"/>
      <c r="F145" s="853"/>
      <c r="G145" s="809"/>
      <c r="H145" s="852"/>
      <c r="I145" s="853"/>
      <c r="J145" s="809"/>
      <c r="K145" s="854">
        <v>3.24</v>
      </c>
      <c r="L145" s="852">
        <v>6</v>
      </c>
      <c r="M145" s="852">
        <v>52</v>
      </c>
      <c r="N145" s="855">
        <v>17.190000000000001</v>
      </c>
      <c r="O145" s="852" t="s">
        <v>7495</v>
      </c>
      <c r="P145" s="856" t="s">
        <v>7776</v>
      </c>
      <c r="Q145" s="857">
        <f t="shared" si="10"/>
        <v>-3</v>
      </c>
      <c r="R145" s="857">
        <f t="shared" si="10"/>
        <v>-11.21</v>
      </c>
      <c r="S145" s="848" t="str">
        <f t="shared" si="11"/>
        <v/>
      </c>
      <c r="T145" s="848" t="str">
        <f t="shared" si="12"/>
        <v/>
      </c>
      <c r="U145" s="848" t="str">
        <f t="shared" si="13"/>
        <v/>
      </c>
      <c r="V145" s="858" t="str">
        <f t="shared" si="14"/>
        <v/>
      </c>
      <c r="W145" s="810"/>
    </row>
    <row r="146" spans="1:23" ht="14.4" customHeight="1" x14ac:dyDescent="0.3">
      <c r="A146" s="863" t="s">
        <v>7777</v>
      </c>
      <c r="B146" s="794">
        <v>34</v>
      </c>
      <c r="C146" s="795">
        <v>27.4</v>
      </c>
      <c r="D146" s="796">
        <v>3.6</v>
      </c>
      <c r="E146" s="813">
        <v>17</v>
      </c>
      <c r="F146" s="797">
        <v>13.65</v>
      </c>
      <c r="G146" s="798">
        <v>3.7</v>
      </c>
      <c r="H146" s="799">
        <v>20</v>
      </c>
      <c r="I146" s="797">
        <v>16.22</v>
      </c>
      <c r="J146" s="798">
        <v>3.6</v>
      </c>
      <c r="K146" s="800">
        <v>0.79</v>
      </c>
      <c r="L146" s="799">
        <v>2</v>
      </c>
      <c r="M146" s="799">
        <v>18</v>
      </c>
      <c r="N146" s="801">
        <v>5.88</v>
      </c>
      <c r="O146" s="799" t="s">
        <v>7495</v>
      </c>
      <c r="P146" s="814" t="s">
        <v>7778</v>
      </c>
      <c r="Q146" s="802">
        <f t="shared" si="10"/>
        <v>-14</v>
      </c>
      <c r="R146" s="802">
        <f t="shared" si="10"/>
        <v>-11.18</v>
      </c>
      <c r="S146" s="815">
        <f t="shared" si="11"/>
        <v>117.6</v>
      </c>
      <c r="T146" s="815">
        <f t="shared" si="12"/>
        <v>72</v>
      </c>
      <c r="U146" s="815">
        <f t="shared" si="13"/>
        <v>-45.599999999999994</v>
      </c>
      <c r="V146" s="816">
        <f t="shared" si="14"/>
        <v>0.61224489795918369</v>
      </c>
      <c r="W146" s="803">
        <v>8</v>
      </c>
    </row>
    <row r="147" spans="1:23" ht="14.4" customHeight="1" x14ac:dyDescent="0.3">
      <c r="A147" s="864" t="s">
        <v>7779</v>
      </c>
      <c r="B147" s="859">
        <v>8</v>
      </c>
      <c r="C147" s="860">
        <v>11.97</v>
      </c>
      <c r="D147" s="812">
        <v>10.1</v>
      </c>
      <c r="E147" s="861">
        <v>4</v>
      </c>
      <c r="F147" s="853">
        <v>7.13</v>
      </c>
      <c r="G147" s="809">
        <v>12.3</v>
      </c>
      <c r="H147" s="852">
        <v>6</v>
      </c>
      <c r="I147" s="853">
        <v>11.01</v>
      </c>
      <c r="J147" s="809">
        <v>13.7</v>
      </c>
      <c r="K147" s="854">
        <v>1.78</v>
      </c>
      <c r="L147" s="852">
        <v>5</v>
      </c>
      <c r="M147" s="852">
        <v>45</v>
      </c>
      <c r="N147" s="855">
        <v>14.94</v>
      </c>
      <c r="O147" s="852" t="s">
        <v>7495</v>
      </c>
      <c r="P147" s="856" t="s">
        <v>7778</v>
      </c>
      <c r="Q147" s="857">
        <f t="shared" si="10"/>
        <v>-2</v>
      </c>
      <c r="R147" s="857">
        <f t="shared" si="10"/>
        <v>-0.96000000000000085</v>
      </c>
      <c r="S147" s="848">
        <f t="shared" si="11"/>
        <v>89.64</v>
      </c>
      <c r="T147" s="848">
        <f t="shared" si="12"/>
        <v>82.199999999999989</v>
      </c>
      <c r="U147" s="848">
        <f t="shared" si="13"/>
        <v>-7.4400000000000119</v>
      </c>
      <c r="V147" s="858">
        <f t="shared" si="14"/>
        <v>0.91700133868808553</v>
      </c>
      <c r="W147" s="810">
        <v>19</v>
      </c>
    </row>
    <row r="148" spans="1:23" ht="14.4" customHeight="1" x14ac:dyDescent="0.3">
      <c r="A148" s="864" t="s">
        <v>7780</v>
      </c>
      <c r="B148" s="859">
        <v>5</v>
      </c>
      <c r="C148" s="860">
        <v>17.77</v>
      </c>
      <c r="D148" s="812">
        <v>26.8</v>
      </c>
      <c r="E148" s="861">
        <v>3</v>
      </c>
      <c r="F148" s="853">
        <v>15.17</v>
      </c>
      <c r="G148" s="809">
        <v>28.7</v>
      </c>
      <c r="H148" s="852">
        <v>5</v>
      </c>
      <c r="I148" s="853">
        <v>17.98</v>
      </c>
      <c r="J148" s="811">
        <v>26.4</v>
      </c>
      <c r="K148" s="854">
        <v>3.55</v>
      </c>
      <c r="L148" s="852">
        <v>9</v>
      </c>
      <c r="M148" s="852">
        <v>79</v>
      </c>
      <c r="N148" s="855">
        <v>26.35</v>
      </c>
      <c r="O148" s="852" t="s">
        <v>7495</v>
      </c>
      <c r="P148" s="856" t="s">
        <v>7778</v>
      </c>
      <c r="Q148" s="857">
        <f t="shared" si="10"/>
        <v>0</v>
      </c>
      <c r="R148" s="857">
        <f t="shared" si="10"/>
        <v>0.21000000000000085</v>
      </c>
      <c r="S148" s="848">
        <f t="shared" si="11"/>
        <v>131.75</v>
      </c>
      <c r="T148" s="848">
        <f t="shared" si="12"/>
        <v>132</v>
      </c>
      <c r="U148" s="848">
        <f t="shared" si="13"/>
        <v>0.25</v>
      </c>
      <c r="V148" s="858">
        <f t="shared" si="14"/>
        <v>1.0018975332068312</v>
      </c>
      <c r="W148" s="810">
        <v>35</v>
      </c>
    </row>
    <row r="149" spans="1:23" ht="14.4" customHeight="1" x14ac:dyDescent="0.3">
      <c r="A149" s="863" t="s">
        <v>7781</v>
      </c>
      <c r="B149" s="794">
        <v>1</v>
      </c>
      <c r="C149" s="795">
        <v>2.09</v>
      </c>
      <c r="D149" s="796">
        <v>18</v>
      </c>
      <c r="E149" s="813"/>
      <c r="F149" s="797"/>
      <c r="G149" s="798"/>
      <c r="H149" s="799"/>
      <c r="I149" s="797"/>
      <c r="J149" s="798"/>
      <c r="K149" s="800">
        <v>1.06</v>
      </c>
      <c r="L149" s="799">
        <v>2</v>
      </c>
      <c r="M149" s="799">
        <v>18</v>
      </c>
      <c r="N149" s="801">
        <v>5.99</v>
      </c>
      <c r="O149" s="799" t="s">
        <v>7495</v>
      </c>
      <c r="P149" s="814" t="s">
        <v>7782</v>
      </c>
      <c r="Q149" s="802">
        <f t="shared" si="10"/>
        <v>-1</v>
      </c>
      <c r="R149" s="802">
        <f t="shared" si="10"/>
        <v>-2.09</v>
      </c>
      <c r="S149" s="815" t="str">
        <f t="shared" si="11"/>
        <v/>
      </c>
      <c r="T149" s="815" t="str">
        <f t="shared" si="12"/>
        <v/>
      </c>
      <c r="U149" s="815" t="str">
        <f t="shared" si="13"/>
        <v/>
      </c>
      <c r="V149" s="816" t="str">
        <f t="shared" si="14"/>
        <v/>
      </c>
      <c r="W149" s="803"/>
    </row>
    <row r="150" spans="1:23" ht="14.4" customHeight="1" x14ac:dyDescent="0.3">
      <c r="A150" s="863" t="s">
        <v>7783</v>
      </c>
      <c r="B150" s="794">
        <v>1</v>
      </c>
      <c r="C150" s="795">
        <v>1.36</v>
      </c>
      <c r="D150" s="796">
        <v>18</v>
      </c>
      <c r="E150" s="813"/>
      <c r="F150" s="797"/>
      <c r="G150" s="798"/>
      <c r="H150" s="799">
        <v>1</v>
      </c>
      <c r="I150" s="797">
        <v>0.36</v>
      </c>
      <c r="J150" s="807">
        <v>6</v>
      </c>
      <c r="K150" s="800">
        <v>0.36</v>
      </c>
      <c r="L150" s="799">
        <v>1</v>
      </c>
      <c r="M150" s="799">
        <v>10</v>
      </c>
      <c r="N150" s="801">
        <v>3.42</v>
      </c>
      <c r="O150" s="799" t="s">
        <v>7495</v>
      </c>
      <c r="P150" s="814" t="s">
        <v>7784</v>
      </c>
      <c r="Q150" s="802">
        <f t="shared" si="10"/>
        <v>0</v>
      </c>
      <c r="R150" s="802">
        <f t="shared" si="10"/>
        <v>-1</v>
      </c>
      <c r="S150" s="815">
        <f t="shared" si="11"/>
        <v>3.42</v>
      </c>
      <c r="T150" s="815">
        <f t="shared" si="12"/>
        <v>6</v>
      </c>
      <c r="U150" s="815">
        <f t="shared" si="13"/>
        <v>2.58</v>
      </c>
      <c r="V150" s="816">
        <f t="shared" si="14"/>
        <v>1.7543859649122808</v>
      </c>
      <c r="W150" s="803">
        <v>3</v>
      </c>
    </row>
    <row r="151" spans="1:23" ht="14.4" customHeight="1" x14ac:dyDescent="0.3">
      <c r="A151" s="864" t="s">
        <v>7785</v>
      </c>
      <c r="B151" s="859">
        <v>1</v>
      </c>
      <c r="C151" s="860">
        <v>1.1299999999999999</v>
      </c>
      <c r="D151" s="812">
        <v>18</v>
      </c>
      <c r="E151" s="861"/>
      <c r="F151" s="853"/>
      <c r="G151" s="809"/>
      <c r="H151" s="852"/>
      <c r="I151" s="853"/>
      <c r="J151" s="809"/>
      <c r="K151" s="854">
        <v>0.41</v>
      </c>
      <c r="L151" s="852">
        <v>1</v>
      </c>
      <c r="M151" s="852">
        <v>12</v>
      </c>
      <c r="N151" s="855">
        <v>3.87</v>
      </c>
      <c r="O151" s="852" t="s">
        <v>7495</v>
      </c>
      <c r="P151" s="856" t="s">
        <v>7786</v>
      </c>
      <c r="Q151" s="857">
        <f t="shared" si="10"/>
        <v>-1</v>
      </c>
      <c r="R151" s="857">
        <f t="shared" si="10"/>
        <v>-1.1299999999999999</v>
      </c>
      <c r="S151" s="848" t="str">
        <f t="shared" si="11"/>
        <v/>
      </c>
      <c r="T151" s="848" t="str">
        <f t="shared" si="12"/>
        <v/>
      </c>
      <c r="U151" s="848" t="str">
        <f t="shared" si="13"/>
        <v/>
      </c>
      <c r="V151" s="858" t="str">
        <f t="shared" si="14"/>
        <v/>
      </c>
      <c r="W151" s="810"/>
    </row>
    <row r="152" spans="1:23" ht="14.4" customHeight="1" x14ac:dyDescent="0.3">
      <c r="A152" s="863" t="s">
        <v>7787</v>
      </c>
      <c r="B152" s="794">
        <v>3</v>
      </c>
      <c r="C152" s="795">
        <v>3.69</v>
      </c>
      <c r="D152" s="796">
        <v>11.7</v>
      </c>
      <c r="E152" s="813"/>
      <c r="F152" s="797"/>
      <c r="G152" s="798"/>
      <c r="H152" s="799"/>
      <c r="I152" s="797"/>
      <c r="J152" s="798"/>
      <c r="K152" s="800">
        <v>0.65</v>
      </c>
      <c r="L152" s="799">
        <v>2</v>
      </c>
      <c r="M152" s="799">
        <v>15</v>
      </c>
      <c r="N152" s="801">
        <v>4.9400000000000004</v>
      </c>
      <c r="O152" s="799" t="s">
        <v>7495</v>
      </c>
      <c r="P152" s="814" t="s">
        <v>7788</v>
      </c>
      <c r="Q152" s="802">
        <f t="shared" si="10"/>
        <v>-3</v>
      </c>
      <c r="R152" s="802">
        <f t="shared" si="10"/>
        <v>-3.69</v>
      </c>
      <c r="S152" s="815" t="str">
        <f t="shared" si="11"/>
        <v/>
      </c>
      <c r="T152" s="815" t="str">
        <f t="shared" si="12"/>
        <v/>
      </c>
      <c r="U152" s="815" t="str">
        <f t="shared" si="13"/>
        <v/>
      </c>
      <c r="V152" s="816" t="str">
        <f t="shared" si="14"/>
        <v/>
      </c>
      <c r="W152" s="803"/>
    </row>
    <row r="153" spans="1:23" ht="14.4" customHeight="1" x14ac:dyDescent="0.3">
      <c r="A153" s="864" t="s">
        <v>7789</v>
      </c>
      <c r="B153" s="859">
        <v>1</v>
      </c>
      <c r="C153" s="860">
        <v>2.0699999999999998</v>
      </c>
      <c r="D153" s="812">
        <v>35</v>
      </c>
      <c r="E153" s="861"/>
      <c r="F153" s="853"/>
      <c r="G153" s="809"/>
      <c r="H153" s="852">
        <v>1</v>
      </c>
      <c r="I153" s="853">
        <v>2.0299999999999998</v>
      </c>
      <c r="J153" s="811">
        <v>12</v>
      </c>
      <c r="K153" s="854">
        <v>2.0299999999999998</v>
      </c>
      <c r="L153" s="852">
        <v>4</v>
      </c>
      <c r="M153" s="852">
        <v>36</v>
      </c>
      <c r="N153" s="855">
        <v>11.96</v>
      </c>
      <c r="O153" s="852" t="s">
        <v>7495</v>
      </c>
      <c r="P153" s="856" t="s">
        <v>7790</v>
      </c>
      <c r="Q153" s="857">
        <f t="shared" si="10"/>
        <v>0</v>
      </c>
      <c r="R153" s="857">
        <f t="shared" si="10"/>
        <v>-4.0000000000000036E-2</v>
      </c>
      <c r="S153" s="848">
        <f t="shared" si="11"/>
        <v>11.96</v>
      </c>
      <c r="T153" s="848">
        <f t="shared" si="12"/>
        <v>12</v>
      </c>
      <c r="U153" s="848">
        <f t="shared" si="13"/>
        <v>3.9999999999999147E-2</v>
      </c>
      <c r="V153" s="858">
        <f t="shared" si="14"/>
        <v>1.0033444816053512</v>
      </c>
      <c r="W153" s="810"/>
    </row>
    <row r="154" spans="1:23" ht="14.4" customHeight="1" x14ac:dyDescent="0.3">
      <c r="A154" s="863" t="s">
        <v>7791</v>
      </c>
      <c r="B154" s="794">
        <v>2</v>
      </c>
      <c r="C154" s="795">
        <v>1.1100000000000001</v>
      </c>
      <c r="D154" s="796">
        <v>2</v>
      </c>
      <c r="E154" s="813"/>
      <c r="F154" s="797"/>
      <c r="G154" s="798"/>
      <c r="H154" s="799"/>
      <c r="I154" s="797"/>
      <c r="J154" s="798"/>
      <c r="K154" s="800">
        <v>0.55000000000000004</v>
      </c>
      <c r="L154" s="799">
        <v>2</v>
      </c>
      <c r="M154" s="799">
        <v>14</v>
      </c>
      <c r="N154" s="801">
        <v>4.71</v>
      </c>
      <c r="O154" s="799" t="s">
        <v>7495</v>
      </c>
      <c r="P154" s="814" t="s">
        <v>7792</v>
      </c>
      <c r="Q154" s="802">
        <f t="shared" si="10"/>
        <v>-2</v>
      </c>
      <c r="R154" s="802">
        <f t="shared" si="10"/>
        <v>-1.1100000000000001</v>
      </c>
      <c r="S154" s="815" t="str">
        <f t="shared" si="11"/>
        <v/>
      </c>
      <c r="T154" s="815" t="str">
        <f t="shared" si="12"/>
        <v/>
      </c>
      <c r="U154" s="815" t="str">
        <f t="shared" si="13"/>
        <v/>
      </c>
      <c r="V154" s="816" t="str">
        <f t="shared" si="14"/>
        <v/>
      </c>
      <c r="W154" s="803"/>
    </row>
    <row r="155" spans="1:23" ht="14.4" customHeight="1" x14ac:dyDescent="0.3">
      <c r="A155" s="864" t="s">
        <v>7793</v>
      </c>
      <c r="B155" s="859">
        <v>1</v>
      </c>
      <c r="C155" s="860">
        <v>0.8</v>
      </c>
      <c r="D155" s="812">
        <v>8</v>
      </c>
      <c r="E155" s="861"/>
      <c r="F155" s="853"/>
      <c r="G155" s="809"/>
      <c r="H155" s="852"/>
      <c r="I155" s="853"/>
      <c r="J155" s="809"/>
      <c r="K155" s="854">
        <v>0.8</v>
      </c>
      <c r="L155" s="852">
        <v>2</v>
      </c>
      <c r="M155" s="852">
        <v>21</v>
      </c>
      <c r="N155" s="855">
        <v>7.13</v>
      </c>
      <c r="O155" s="852" t="s">
        <v>7495</v>
      </c>
      <c r="P155" s="856" t="s">
        <v>7794</v>
      </c>
      <c r="Q155" s="857">
        <f t="shared" si="10"/>
        <v>-1</v>
      </c>
      <c r="R155" s="857">
        <f t="shared" si="10"/>
        <v>-0.8</v>
      </c>
      <c r="S155" s="848" t="str">
        <f t="shared" si="11"/>
        <v/>
      </c>
      <c r="T155" s="848" t="str">
        <f t="shared" si="12"/>
        <v/>
      </c>
      <c r="U155" s="848" t="str">
        <f t="shared" si="13"/>
        <v/>
      </c>
      <c r="V155" s="858" t="str">
        <f t="shared" si="14"/>
        <v/>
      </c>
      <c r="W155" s="810"/>
    </row>
    <row r="156" spans="1:23" ht="14.4" customHeight="1" x14ac:dyDescent="0.3">
      <c r="A156" s="863" t="s">
        <v>7795</v>
      </c>
      <c r="B156" s="794">
        <v>38</v>
      </c>
      <c r="C156" s="795">
        <v>30.42</v>
      </c>
      <c r="D156" s="796">
        <v>3.4</v>
      </c>
      <c r="E156" s="813">
        <v>8</v>
      </c>
      <c r="F156" s="797">
        <v>6.47</v>
      </c>
      <c r="G156" s="798">
        <v>3.3</v>
      </c>
      <c r="H156" s="799">
        <v>18</v>
      </c>
      <c r="I156" s="797">
        <v>14.57</v>
      </c>
      <c r="J156" s="798">
        <v>3.5</v>
      </c>
      <c r="K156" s="800">
        <v>0.81</v>
      </c>
      <c r="L156" s="799">
        <v>2</v>
      </c>
      <c r="M156" s="799">
        <v>14</v>
      </c>
      <c r="N156" s="801">
        <v>4.75</v>
      </c>
      <c r="O156" s="799" t="s">
        <v>7495</v>
      </c>
      <c r="P156" s="814" t="s">
        <v>7796</v>
      </c>
      <c r="Q156" s="802">
        <f t="shared" si="10"/>
        <v>-20</v>
      </c>
      <c r="R156" s="802">
        <f t="shared" si="10"/>
        <v>-15.850000000000001</v>
      </c>
      <c r="S156" s="815">
        <f t="shared" si="11"/>
        <v>85.5</v>
      </c>
      <c r="T156" s="815">
        <f t="shared" si="12"/>
        <v>63</v>
      </c>
      <c r="U156" s="815">
        <f t="shared" si="13"/>
        <v>-22.5</v>
      </c>
      <c r="V156" s="816">
        <f t="shared" si="14"/>
        <v>0.73684210526315785</v>
      </c>
      <c r="W156" s="803">
        <v>10</v>
      </c>
    </row>
    <row r="157" spans="1:23" ht="14.4" customHeight="1" x14ac:dyDescent="0.3">
      <c r="A157" s="864" t="s">
        <v>7797</v>
      </c>
      <c r="B157" s="859">
        <v>5</v>
      </c>
      <c r="C157" s="860">
        <v>5.67</v>
      </c>
      <c r="D157" s="812">
        <v>3</v>
      </c>
      <c r="E157" s="861"/>
      <c r="F157" s="853"/>
      <c r="G157" s="809"/>
      <c r="H157" s="852">
        <v>1</v>
      </c>
      <c r="I157" s="853">
        <v>1.1299999999999999</v>
      </c>
      <c r="J157" s="809">
        <v>4</v>
      </c>
      <c r="K157" s="854">
        <v>1.1299999999999999</v>
      </c>
      <c r="L157" s="852">
        <v>2</v>
      </c>
      <c r="M157" s="852">
        <v>20</v>
      </c>
      <c r="N157" s="855">
        <v>6.79</v>
      </c>
      <c r="O157" s="852" t="s">
        <v>7495</v>
      </c>
      <c r="P157" s="856" t="s">
        <v>7798</v>
      </c>
      <c r="Q157" s="857">
        <f t="shared" si="10"/>
        <v>-4</v>
      </c>
      <c r="R157" s="857">
        <f t="shared" si="10"/>
        <v>-4.54</v>
      </c>
      <c r="S157" s="848">
        <f t="shared" si="11"/>
        <v>6.79</v>
      </c>
      <c r="T157" s="848">
        <f t="shared" si="12"/>
        <v>4</v>
      </c>
      <c r="U157" s="848">
        <f t="shared" si="13"/>
        <v>-2.79</v>
      </c>
      <c r="V157" s="858">
        <f t="shared" si="14"/>
        <v>0.5891016200294551</v>
      </c>
      <c r="W157" s="810"/>
    </row>
    <row r="158" spans="1:23" ht="14.4" customHeight="1" x14ac:dyDescent="0.3">
      <c r="A158" s="863" t="s">
        <v>7799</v>
      </c>
      <c r="B158" s="815">
        <v>2</v>
      </c>
      <c r="C158" s="817">
        <v>1.34</v>
      </c>
      <c r="D158" s="818">
        <v>10</v>
      </c>
      <c r="E158" s="804">
        <v>3</v>
      </c>
      <c r="F158" s="805">
        <v>1.49</v>
      </c>
      <c r="G158" s="806">
        <v>3.7</v>
      </c>
      <c r="H158" s="799"/>
      <c r="I158" s="797"/>
      <c r="J158" s="798"/>
      <c r="K158" s="800">
        <v>0.5</v>
      </c>
      <c r="L158" s="799">
        <v>1</v>
      </c>
      <c r="M158" s="799">
        <v>13</v>
      </c>
      <c r="N158" s="801">
        <v>4.3</v>
      </c>
      <c r="O158" s="799" t="s">
        <v>7495</v>
      </c>
      <c r="P158" s="814" t="s">
        <v>7800</v>
      </c>
      <c r="Q158" s="802">
        <f t="shared" si="10"/>
        <v>-2</v>
      </c>
      <c r="R158" s="802">
        <f t="shared" si="10"/>
        <v>-1.34</v>
      </c>
      <c r="S158" s="815" t="str">
        <f t="shared" si="11"/>
        <v/>
      </c>
      <c r="T158" s="815" t="str">
        <f t="shared" si="12"/>
        <v/>
      </c>
      <c r="U158" s="815" t="str">
        <f t="shared" si="13"/>
        <v/>
      </c>
      <c r="V158" s="816" t="str">
        <f t="shared" si="14"/>
        <v/>
      </c>
      <c r="W158" s="803"/>
    </row>
    <row r="159" spans="1:23" ht="14.4" customHeight="1" x14ac:dyDescent="0.3">
      <c r="A159" s="864" t="s">
        <v>7801</v>
      </c>
      <c r="B159" s="848">
        <v>1</v>
      </c>
      <c r="C159" s="849">
        <v>0.75</v>
      </c>
      <c r="D159" s="819">
        <v>2</v>
      </c>
      <c r="E159" s="850"/>
      <c r="F159" s="851"/>
      <c r="G159" s="808"/>
      <c r="H159" s="852"/>
      <c r="I159" s="853"/>
      <c r="J159" s="809"/>
      <c r="K159" s="854">
        <v>0.75</v>
      </c>
      <c r="L159" s="852">
        <v>2</v>
      </c>
      <c r="M159" s="852">
        <v>22</v>
      </c>
      <c r="N159" s="855">
        <v>7.33</v>
      </c>
      <c r="O159" s="852" t="s">
        <v>7495</v>
      </c>
      <c r="P159" s="856" t="s">
        <v>7802</v>
      </c>
      <c r="Q159" s="857">
        <f t="shared" si="10"/>
        <v>-1</v>
      </c>
      <c r="R159" s="857">
        <f t="shared" si="10"/>
        <v>-0.75</v>
      </c>
      <c r="S159" s="848" t="str">
        <f t="shared" si="11"/>
        <v/>
      </c>
      <c r="T159" s="848" t="str">
        <f t="shared" si="12"/>
        <v/>
      </c>
      <c r="U159" s="848" t="str">
        <f t="shared" si="13"/>
        <v/>
      </c>
      <c r="V159" s="858" t="str">
        <f t="shared" si="14"/>
        <v/>
      </c>
      <c r="W159" s="810"/>
    </row>
    <row r="160" spans="1:23" ht="14.4" customHeight="1" x14ac:dyDescent="0.3">
      <c r="A160" s="863" t="s">
        <v>7803</v>
      </c>
      <c r="B160" s="794">
        <v>4</v>
      </c>
      <c r="C160" s="795">
        <v>3.38</v>
      </c>
      <c r="D160" s="796">
        <v>10</v>
      </c>
      <c r="E160" s="813">
        <v>1</v>
      </c>
      <c r="F160" s="797">
        <v>0.78</v>
      </c>
      <c r="G160" s="798">
        <v>15</v>
      </c>
      <c r="H160" s="799">
        <v>2</v>
      </c>
      <c r="I160" s="797">
        <v>1.61</v>
      </c>
      <c r="J160" s="807">
        <v>8.5</v>
      </c>
      <c r="K160" s="800">
        <v>0.55000000000000004</v>
      </c>
      <c r="L160" s="799">
        <v>1</v>
      </c>
      <c r="M160" s="799">
        <v>13</v>
      </c>
      <c r="N160" s="801">
        <v>4.3099999999999996</v>
      </c>
      <c r="O160" s="799" t="s">
        <v>7495</v>
      </c>
      <c r="P160" s="814" t="s">
        <v>7804</v>
      </c>
      <c r="Q160" s="802">
        <f t="shared" si="10"/>
        <v>-2</v>
      </c>
      <c r="R160" s="802">
        <f t="shared" si="10"/>
        <v>-1.7699999999999998</v>
      </c>
      <c r="S160" s="815">
        <f t="shared" si="11"/>
        <v>8.6199999999999992</v>
      </c>
      <c r="T160" s="815">
        <f t="shared" si="12"/>
        <v>17</v>
      </c>
      <c r="U160" s="815">
        <f t="shared" si="13"/>
        <v>8.3800000000000008</v>
      </c>
      <c r="V160" s="816">
        <f t="shared" si="14"/>
        <v>1.97215777262181</v>
      </c>
      <c r="W160" s="803">
        <v>11</v>
      </c>
    </row>
    <row r="161" spans="1:23" ht="14.4" customHeight="1" x14ac:dyDescent="0.3">
      <c r="A161" s="864" t="s">
        <v>7805</v>
      </c>
      <c r="B161" s="859">
        <v>1</v>
      </c>
      <c r="C161" s="860">
        <v>2.35</v>
      </c>
      <c r="D161" s="812">
        <v>33</v>
      </c>
      <c r="E161" s="861"/>
      <c r="F161" s="853"/>
      <c r="G161" s="809"/>
      <c r="H161" s="852"/>
      <c r="I161" s="853"/>
      <c r="J161" s="809"/>
      <c r="K161" s="854">
        <v>1.7</v>
      </c>
      <c r="L161" s="852">
        <v>4</v>
      </c>
      <c r="M161" s="852">
        <v>37</v>
      </c>
      <c r="N161" s="855">
        <v>12.19</v>
      </c>
      <c r="O161" s="852" t="s">
        <v>7495</v>
      </c>
      <c r="P161" s="856" t="s">
        <v>7806</v>
      </c>
      <c r="Q161" s="857">
        <f t="shared" si="10"/>
        <v>-1</v>
      </c>
      <c r="R161" s="857">
        <f t="shared" si="10"/>
        <v>-2.35</v>
      </c>
      <c r="S161" s="848" t="str">
        <f t="shared" si="11"/>
        <v/>
      </c>
      <c r="T161" s="848" t="str">
        <f t="shared" si="12"/>
        <v/>
      </c>
      <c r="U161" s="848" t="str">
        <f t="shared" si="13"/>
        <v/>
      </c>
      <c r="V161" s="858" t="str">
        <f t="shared" si="14"/>
        <v/>
      </c>
      <c r="W161" s="810"/>
    </row>
    <row r="162" spans="1:23" ht="14.4" customHeight="1" x14ac:dyDescent="0.3">
      <c r="A162" s="863" t="s">
        <v>7807</v>
      </c>
      <c r="B162" s="794">
        <v>5</v>
      </c>
      <c r="C162" s="795">
        <v>5.16</v>
      </c>
      <c r="D162" s="796">
        <v>14.4</v>
      </c>
      <c r="E162" s="813"/>
      <c r="F162" s="797"/>
      <c r="G162" s="798"/>
      <c r="H162" s="799"/>
      <c r="I162" s="797"/>
      <c r="J162" s="798"/>
      <c r="K162" s="800">
        <v>0.5</v>
      </c>
      <c r="L162" s="799">
        <v>1</v>
      </c>
      <c r="M162" s="799">
        <v>11</v>
      </c>
      <c r="N162" s="801">
        <v>3.62</v>
      </c>
      <c r="O162" s="799" t="s">
        <v>7495</v>
      </c>
      <c r="P162" s="814" t="s">
        <v>7808</v>
      </c>
      <c r="Q162" s="802">
        <f t="shared" si="10"/>
        <v>-5</v>
      </c>
      <c r="R162" s="802">
        <f t="shared" si="10"/>
        <v>-5.16</v>
      </c>
      <c r="S162" s="815" t="str">
        <f t="shared" si="11"/>
        <v/>
      </c>
      <c r="T162" s="815" t="str">
        <f t="shared" si="12"/>
        <v/>
      </c>
      <c r="U162" s="815" t="str">
        <f t="shared" si="13"/>
        <v/>
      </c>
      <c r="V162" s="816" t="str">
        <f t="shared" si="14"/>
        <v/>
      </c>
      <c r="W162" s="803"/>
    </row>
    <row r="163" spans="1:23" ht="14.4" customHeight="1" x14ac:dyDescent="0.3">
      <c r="A163" s="864" t="s">
        <v>7809</v>
      </c>
      <c r="B163" s="859">
        <v>1</v>
      </c>
      <c r="C163" s="860">
        <v>0.92</v>
      </c>
      <c r="D163" s="812">
        <v>15</v>
      </c>
      <c r="E163" s="861"/>
      <c r="F163" s="853"/>
      <c r="G163" s="809"/>
      <c r="H163" s="852"/>
      <c r="I163" s="853"/>
      <c r="J163" s="809"/>
      <c r="K163" s="854">
        <v>0.54</v>
      </c>
      <c r="L163" s="852">
        <v>1</v>
      </c>
      <c r="M163" s="852">
        <v>13</v>
      </c>
      <c r="N163" s="855">
        <v>4.18</v>
      </c>
      <c r="O163" s="852" t="s">
        <v>7495</v>
      </c>
      <c r="P163" s="856" t="s">
        <v>7810</v>
      </c>
      <c r="Q163" s="857">
        <f t="shared" si="10"/>
        <v>-1</v>
      </c>
      <c r="R163" s="857">
        <f t="shared" si="10"/>
        <v>-0.92</v>
      </c>
      <c r="S163" s="848" t="str">
        <f t="shared" si="11"/>
        <v/>
      </c>
      <c r="T163" s="848" t="str">
        <f t="shared" si="12"/>
        <v/>
      </c>
      <c r="U163" s="848" t="str">
        <f t="shared" si="13"/>
        <v/>
      </c>
      <c r="V163" s="858" t="str">
        <f t="shared" si="14"/>
        <v/>
      </c>
      <c r="W163" s="810"/>
    </row>
    <row r="164" spans="1:23" ht="14.4" customHeight="1" x14ac:dyDescent="0.3">
      <c r="A164" s="863" t="s">
        <v>7811</v>
      </c>
      <c r="B164" s="815"/>
      <c r="C164" s="817"/>
      <c r="D164" s="818"/>
      <c r="E164" s="813"/>
      <c r="F164" s="797"/>
      <c r="G164" s="798"/>
      <c r="H164" s="804">
        <v>2</v>
      </c>
      <c r="I164" s="805">
        <v>1.21</v>
      </c>
      <c r="J164" s="806">
        <v>3</v>
      </c>
      <c r="K164" s="800">
        <v>0.6</v>
      </c>
      <c r="L164" s="799">
        <v>2</v>
      </c>
      <c r="M164" s="799">
        <v>22</v>
      </c>
      <c r="N164" s="801">
        <v>7.3</v>
      </c>
      <c r="O164" s="799" t="s">
        <v>7495</v>
      </c>
      <c r="P164" s="814" t="s">
        <v>7812</v>
      </c>
      <c r="Q164" s="802">
        <f t="shared" si="10"/>
        <v>2</v>
      </c>
      <c r="R164" s="802">
        <f t="shared" si="10"/>
        <v>1.21</v>
      </c>
      <c r="S164" s="815">
        <f t="shared" si="11"/>
        <v>14.6</v>
      </c>
      <c r="T164" s="815">
        <f t="shared" si="12"/>
        <v>6</v>
      </c>
      <c r="U164" s="815">
        <f t="shared" si="13"/>
        <v>-8.6</v>
      </c>
      <c r="V164" s="816">
        <f t="shared" si="14"/>
        <v>0.41095890410958907</v>
      </c>
      <c r="W164" s="803"/>
    </row>
    <row r="165" spans="1:23" ht="14.4" customHeight="1" x14ac:dyDescent="0.3">
      <c r="A165" s="863" t="s">
        <v>7813</v>
      </c>
      <c r="B165" s="815">
        <v>1</v>
      </c>
      <c r="C165" s="817">
        <v>0.83</v>
      </c>
      <c r="D165" s="818">
        <v>18</v>
      </c>
      <c r="E165" s="813"/>
      <c r="F165" s="797"/>
      <c r="G165" s="798"/>
      <c r="H165" s="804">
        <v>1</v>
      </c>
      <c r="I165" s="805">
        <v>0.54</v>
      </c>
      <c r="J165" s="806">
        <v>2</v>
      </c>
      <c r="K165" s="800">
        <v>0.77</v>
      </c>
      <c r="L165" s="799">
        <v>3</v>
      </c>
      <c r="M165" s="799">
        <v>29</v>
      </c>
      <c r="N165" s="801">
        <v>9.8000000000000007</v>
      </c>
      <c r="O165" s="799" t="s">
        <v>7495</v>
      </c>
      <c r="P165" s="814" t="s">
        <v>7814</v>
      </c>
      <c r="Q165" s="802">
        <f t="shared" si="10"/>
        <v>0</v>
      </c>
      <c r="R165" s="802">
        <f t="shared" si="10"/>
        <v>-0.28999999999999992</v>
      </c>
      <c r="S165" s="815">
        <f t="shared" si="11"/>
        <v>9.8000000000000007</v>
      </c>
      <c r="T165" s="815">
        <f t="shared" si="12"/>
        <v>2</v>
      </c>
      <c r="U165" s="815">
        <f t="shared" si="13"/>
        <v>-7.8000000000000007</v>
      </c>
      <c r="V165" s="816">
        <f t="shared" si="14"/>
        <v>0.2040816326530612</v>
      </c>
      <c r="W165" s="803"/>
    </row>
    <row r="166" spans="1:23" ht="14.4" customHeight="1" x14ac:dyDescent="0.3">
      <c r="A166" s="863" t="s">
        <v>7815</v>
      </c>
      <c r="B166" s="794">
        <v>2</v>
      </c>
      <c r="C166" s="795">
        <v>1.89</v>
      </c>
      <c r="D166" s="796">
        <v>10.5</v>
      </c>
      <c r="E166" s="813"/>
      <c r="F166" s="797"/>
      <c r="G166" s="798"/>
      <c r="H166" s="799"/>
      <c r="I166" s="797"/>
      <c r="J166" s="798"/>
      <c r="K166" s="800">
        <v>0.95</v>
      </c>
      <c r="L166" s="799">
        <v>4</v>
      </c>
      <c r="M166" s="799">
        <v>34</v>
      </c>
      <c r="N166" s="801">
        <v>11.38</v>
      </c>
      <c r="O166" s="799" t="s">
        <v>7495</v>
      </c>
      <c r="P166" s="814" t="s">
        <v>7816</v>
      </c>
      <c r="Q166" s="802">
        <f t="shared" si="10"/>
        <v>-2</v>
      </c>
      <c r="R166" s="802">
        <f t="shared" si="10"/>
        <v>-1.89</v>
      </c>
      <c r="S166" s="815" t="str">
        <f t="shared" si="11"/>
        <v/>
      </c>
      <c r="T166" s="815" t="str">
        <f t="shared" si="12"/>
        <v/>
      </c>
      <c r="U166" s="815" t="str">
        <f t="shared" si="13"/>
        <v/>
      </c>
      <c r="V166" s="816" t="str">
        <f t="shared" si="14"/>
        <v/>
      </c>
      <c r="W166" s="803"/>
    </row>
    <row r="167" spans="1:23" ht="14.4" customHeight="1" x14ac:dyDescent="0.3">
      <c r="A167" s="864" t="s">
        <v>7817</v>
      </c>
      <c r="B167" s="859">
        <v>1</v>
      </c>
      <c r="C167" s="860">
        <v>1.07</v>
      </c>
      <c r="D167" s="812">
        <v>17</v>
      </c>
      <c r="E167" s="861"/>
      <c r="F167" s="853"/>
      <c r="G167" s="809"/>
      <c r="H167" s="852"/>
      <c r="I167" s="853"/>
      <c r="J167" s="809"/>
      <c r="K167" s="854">
        <v>1.07</v>
      </c>
      <c r="L167" s="852">
        <v>4</v>
      </c>
      <c r="M167" s="852">
        <v>40</v>
      </c>
      <c r="N167" s="855">
        <v>13.38</v>
      </c>
      <c r="O167" s="852" t="s">
        <v>7495</v>
      </c>
      <c r="P167" s="856" t="s">
        <v>7818</v>
      </c>
      <c r="Q167" s="857">
        <f t="shared" si="10"/>
        <v>-1</v>
      </c>
      <c r="R167" s="857">
        <f t="shared" si="10"/>
        <v>-1.07</v>
      </c>
      <c r="S167" s="848" t="str">
        <f t="shared" si="11"/>
        <v/>
      </c>
      <c r="T167" s="848" t="str">
        <f t="shared" si="12"/>
        <v/>
      </c>
      <c r="U167" s="848" t="str">
        <f t="shared" si="13"/>
        <v/>
      </c>
      <c r="V167" s="858" t="str">
        <f t="shared" si="14"/>
        <v/>
      </c>
      <c r="W167" s="810"/>
    </row>
    <row r="168" spans="1:23" ht="14.4" customHeight="1" x14ac:dyDescent="0.3">
      <c r="A168" s="863" t="s">
        <v>7819</v>
      </c>
      <c r="B168" s="815"/>
      <c r="C168" s="817"/>
      <c r="D168" s="818"/>
      <c r="E168" s="804">
        <v>1</v>
      </c>
      <c r="F168" s="805">
        <v>0.46</v>
      </c>
      <c r="G168" s="806">
        <v>5</v>
      </c>
      <c r="H168" s="799"/>
      <c r="I168" s="797"/>
      <c r="J168" s="798"/>
      <c r="K168" s="800">
        <v>0.45</v>
      </c>
      <c r="L168" s="799">
        <v>2</v>
      </c>
      <c r="M168" s="799">
        <v>21</v>
      </c>
      <c r="N168" s="801">
        <v>7.12</v>
      </c>
      <c r="O168" s="799" t="s">
        <v>7495</v>
      </c>
      <c r="P168" s="814" t="s">
        <v>7820</v>
      </c>
      <c r="Q168" s="802">
        <f t="shared" si="10"/>
        <v>0</v>
      </c>
      <c r="R168" s="802">
        <f t="shared" si="10"/>
        <v>0</v>
      </c>
      <c r="S168" s="815" t="str">
        <f t="shared" si="11"/>
        <v/>
      </c>
      <c r="T168" s="815" t="str">
        <f t="shared" si="12"/>
        <v/>
      </c>
      <c r="U168" s="815" t="str">
        <f t="shared" si="13"/>
        <v/>
      </c>
      <c r="V168" s="816" t="str">
        <f t="shared" si="14"/>
        <v/>
      </c>
      <c r="W168" s="803"/>
    </row>
    <row r="169" spans="1:23" ht="14.4" customHeight="1" x14ac:dyDescent="0.3">
      <c r="A169" s="863" t="s">
        <v>7821</v>
      </c>
      <c r="B169" s="794">
        <v>1</v>
      </c>
      <c r="C169" s="795">
        <v>0.53</v>
      </c>
      <c r="D169" s="796">
        <v>9</v>
      </c>
      <c r="E169" s="813"/>
      <c r="F169" s="797"/>
      <c r="G169" s="798"/>
      <c r="H169" s="799"/>
      <c r="I169" s="797"/>
      <c r="J169" s="798"/>
      <c r="K169" s="800">
        <v>0.46</v>
      </c>
      <c r="L169" s="799">
        <v>2</v>
      </c>
      <c r="M169" s="799">
        <v>22</v>
      </c>
      <c r="N169" s="801">
        <v>7.19</v>
      </c>
      <c r="O169" s="799" t="s">
        <v>7495</v>
      </c>
      <c r="P169" s="814" t="s">
        <v>7822</v>
      </c>
      <c r="Q169" s="802">
        <f t="shared" si="10"/>
        <v>-1</v>
      </c>
      <c r="R169" s="802">
        <f t="shared" si="10"/>
        <v>-0.53</v>
      </c>
      <c r="S169" s="815" t="str">
        <f t="shared" si="11"/>
        <v/>
      </c>
      <c r="T169" s="815" t="str">
        <f t="shared" si="12"/>
        <v/>
      </c>
      <c r="U169" s="815" t="str">
        <f t="shared" si="13"/>
        <v/>
      </c>
      <c r="V169" s="816" t="str">
        <f t="shared" si="14"/>
        <v/>
      </c>
      <c r="W169" s="803"/>
    </row>
    <row r="170" spans="1:23" ht="14.4" customHeight="1" x14ac:dyDescent="0.3">
      <c r="A170" s="864" t="s">
        <v>7823</v>
      </c>
      <c r="B170" s="859">
        <v>1</v>
      </c>
      <c r="C170" s="860">
        <v>0.67</v>
      </c>
      <c r="D170" s="812">
        <v>12</v>
      </c>
      <c r="E170" s="861"/>
      <c r="F170" s="853"/>
      <c r="G170" s="809"/>
      <c r="H170" s="852"/>
      <c r="I170" s="853"/>
      <c r="J170" s="809"/>
      <c r="K170" s="854">
        <v>0.53</v>
      </c>
      <c r="L170" s="852">
        <v>3</v>
      </c>
      <c r="M170" s="852">
        <v>25</v>
      </c>
      <c r="N170" s="855">
        <v>8.4700000000000006</v>
      </c>
      <c r="O170" s="852" t="s">
        <v>7495</v>
      </c>
      <c r="P170" s="856" t="s">
        <v>7824</v>
      </c>
      <c r="Q170" s="857">
        <f t="shared" si="10"/>
        <v>-1</v>
      </c>
      <c r="R170" s="857">
        <f t="shared" si="10"/>
        <v>-0.67</v>
      </c>
      <c r="S170" s="848" t="str">
        <f t="shared" si="11"/>
        <v/>
      </c>
      <c r="T170" s="848" t="str">
        <f t="shared" si="12"/>
        <v/>
      </c>
      <c r="U170" s="848" t="str">
        <f t="shared" si="13"/>
        <v/>
      </c>
      <c r="V170" s="858" t="str">
        <f t="shared" si="14"/>
        <v/>
      </c>
      <c r="W170" s="810"/>
    </row>
    <row r="171" spans="1:23" ht="14.4" customHeight="1" x14ac:dyDescent="0.3">
      <c r="A171" s="863" t="s">
        <v>7825</v>
      </c>
      <c r="B171" s="794">
        <v>2</v>
      </c>
      <c r="C171" s="795">
        <v>0.8</v>
      </c>
      <c r="D171" s="796">
        <v>6</v>
      </c>
      <c r="E171" s="813"/>
      <c r="F171" s="797"/>
      <c r="G171" s="798"/>
      <c r="H171" s="799"/>
      <c r="I171" s="797"/>
      <c r="J171" s="798"/>
      <c r="K171" s="800">
        <v>0.37</v>
      </c>
      <c r="L171" s="799">
        <v>2</v>
      </c>
      <c r="M171" s="799">
        <v>15</v>
      </c>
      <c r="N171" s="801">
        <v>4.92</v>
      </c>
      <c r="O171" s="799" t="s">
        <v>7495</v>
      </c>
      <c r="P171" s="814" t="s">
        <v>7826</v>
      </c>
      <c r="Q171" s="802">
        <f t="shared" si="10"/>
        <v>-2</v>
      </c>
      <c r="R171" s="802">
        <f t="shared" si="10"/>
        <v>-0.8</v>
      </c>
      <c r="S171" s="815" t="str">
        <f t="shared" si="11"/>
        <v/>
      </c>
      <c r="T171" s="815" t="str">
        <f t="shared" si="12"/>
        <v/>
      </c>
      <c r="U171" s="815" t="str">
        <f t="shared" si="13"/>
        <v/>
      </c>
      <c r="V171" s="816" t="str">
        <f t="shared" si="14"/>
        <v/>
      </c>
      <c r="W171" s="803"/>
    </row>
    <row r="172" spans="1:23" ht="14.4" customHeight="1" x14ac:dyDescent="0.3">
      <c r="A172" s="864" t="s">
        <v>7827</v>
      </c>
      <c r="B172" s="859">
        <v>1</v>
      </c>
      <c r="C172" s="860">
        <v>0.56000000000000005</v>
      </c>
      <c r="D172" s="812">
        <v>6</v>
      </c>
      <c r="E172" s="861"/>
      <c r="F172" s="853"/>
      <c r="G172" s="809"/>
      <c r="H172" s="852"/>
      <c r="I172" s="853"/>
      <c r="J172" s="809"/>
      <c r="K172" s="854">
        <v>0.56000000000000005</v>
      </c>
      <c r="L172" s="852">
        <v>3</v>
      </c>
      <c r="M172" s="852">
        <v>25</v>
      </c>
      <c r="N172" s="855">
        <v>8.2200000000000006</v>
      </c>
      <c r="O172" s="852" t="s">
        <v>7495</v>
      </c>
      <c r="P172" s="856" t="s">
        <v>7828</v>
      </c>
      <c r="Q172" s="857">
        <f t="shared" si="10"/>
        <v>-1</v>
      </c>
      <c r="R172" s="857">
        <f t="shared" si="10"/>
        <v>-0.56000000000000005</v>
      </c>
      <c r="S172" s="848" t="str">
        <f t="shared" si="11"/>
        <v/>
      </c>
      <c r="T172" s="848" t="str">
        <f t="shared" si="12"/>
        <v/>
      </c>
      <c r="U172" s="848" t="str">
        <f t="shared" si="13"/>
        <v/>
      </c>
      <c r="V172" s="858" t="str">
        <f t="shared" si="14"/>
        <v/>
      </c>
      <c r="W172" s="810"/>
    </row>
    <row r="173" spans="1:23" ht="14.4" customHeight="1" x14ac:dyDescent="0.3">
      <c r="A173" s="863" t="s">
        <v>7829</v>
      </c>
      <c r="B173" s="794">
        <v>4</v>
      </c>
      <c r="C173" s="795">
        <v>3.69</v>
      </c>
      <c r="D173" s="796">
        <v>12.8</v>
      </c>
      <c r="E173" s="813">
        <v>1</v>
      </c>
      <c r="F173" s="797">
        <v>0.34</v>
      </c>
      <c r="G173" s="798">
        <v>2</v>
      </c>
      <c r="H173" s="799">
        <v>3</v>
      </c>
      <c r="I173" s="797">
        <v>1.02</v>
      </c>
      <c r="J173" s="798">
        <v>4.3</v>
      </c>
      <c r="K173" s="800">
        <v>0.34</v>
      </c>
      <c r="L173" s="799">
        <v>1</v>
      </c>
      <c r="M173" s="799">
        <v>13</v>
      </c>
      <c r="N173" s="801">
        <v>4.3600000000000003</v>
      </c>
      <c r="O173" s="799" t="s">
        <v>7495</v>
      </c>
      <c r="P173" s="814" t="s">
        <v>7830</v>
      </c>
      <c r="Q173" s="802">
        <f t="shared" si="10"/>
        <v>-1</v>
      </c>
      <c r="R173" s="802">
        <f t="shared" si="10"/>
        <v>-2.67</v>
      </c>
      <c r="S173" s="815">
        <f t="shared" si="11"/>
        <v>13.080000000000002</v>
      </c>
      <c r="T173" s="815">
        <f t="shared" si="12"/>
        <v>12.899999999999999</v>
      </c>
      <c r="U173" s="815">
        <f t="shared" si="13"/>
        <v>-0.18000000000000327</v>
      </c>
      <c r="V173" s="816">
        <f t="shared" si="14"/>
        <v>0.98623853211009149</v>
      </c>
      <c r="W173" s="803">
        <v>4</v>
      </c>
    </row>
    <row r="174" spans="1:23" ht="14.4" customHeight="1" x14ac:dyDescent="0.3">
      <c r="A174" s="863" t="s">
        <v>7831</v>
      </c>
      <c r="B174" s="794">
        <v>111</v>
      </c>
      <c r="C174" s="795">
        <v>76.02</v>
      </c>
      <c r="D174" s="796">
        <v>4.5</v>
      </c>
      <c r="E174" s="813">
        <v>109</v>
      </c>
      <c r="F174" s="797">
        <v>74.12</v>
      </c>
      <c r="G174" s="798">
        <v>3.8</v>
      </c>
      <c r="H174" s="799">
        <v>107</v>
      </c>
      <c r="I174" s="797">
        <v>80.040000000000006</v>
      </c>
      <c r="J174" s="798">
        <v>4.7</v>
      </c>
      <c r="K174" s="800">
        <v>0.67</v>
      </c>
      <c r="L174" s="799">
        <v>2</v>
      </c>
      <c r="M174" s="799">
        <v>17</v>
      </c>
      <c r="N174" s="801">
        <v>5.64</v>
      </c>
      <c r="O174" s="799" t="s">
        <v>7495</v>
      </c>
      <c r="P174" s="814" t="s">
        <v>7832</v>
      </c>
      <c r="Q174" s="802">
        <f t="shared" si="10"/>
        <v>-4</v>
      </c>
      <c r="R174" s="802">
        <f t="shared" si="10"/>
        <v>4.0200000000000102</v>
      </c>
      <c r="S174" s="815">
        <f t="shared" si="11"/>
        <v>603.48</v>
      </c>
      <c r="T174" s="815">
        <f t="shared" si="12"/>
        <v>502.90000000000003</v>
      </c>
      <c r="U174" s="815">
        <f t="shared" si="13"/>
        <v>-100.57999999999998</v>
      </c>
      <c r="V174" s="816">
        <f t="shared" si="14"/>
        <v>0.83333333333333337</v>
      </c>
      <c r="W174" s="803">
        <v>100</v>
      </c>
    </row>
    <row r="175" spans="1:23" ht="14.4" customHeight="1" x14ac:dyDescent="0.3">
      <c r="A175" s="864" t="s">
        <v>7833</v>
      </c>
      <c r="B175" s="859">
        <v>35</v>
      </c>
      <c r="C175" s="860">
        <v>37.1</v>
      </c>
      <c r="D175" s="812">
        <v>7.6</v>
      </c>
      <c r="E175" s="861">
        <v>20</v>
      </c>
      <c r="F175" s="853">
        <v>20.36</v>
      </c>
      <c r="G175" s="809">
        <v>9.1</v>
      </c>
      <c r="H175" s="852">
        <v>20</v>
      </c>
      <c r="I175" s="853">
        <v>21.7</v>
      </c>
      <c r="J175" s="809">
        <v>7.4</v>
      </c>
      <c r="K175" s="854">
        <v>1.05</v>
      </c>
      <c r="L175" s="852">
        <v>4</v>
      </c>
      <c r="M175" s="852">
        <v>32</v>
      </c>
      <c r="N175" s="855">
        <v>10.76</v>
      </c>
      <c r="O175" s="852" t="s">
        <v>7495</v>
      </c>
      <c r="P175" s="856" t="s">
        <v>7834</v>
      </c>
      <c r="Q175" s="857">
        <f t="shared" si="10"/>
        <v>-15</v>
      </c>
      <c r="R175" s="857">
        <f t="shared" si="10"/>
        <v>-15.400000000000002</v>
      </c>
      <c r="S175" s="848">
        <f t="shared" si="11"/>
        <v>215.2</v>
      </c>
      <c r="T175" s="848">
        <f t="shared" si="12"/>
        <v>148</v>
      </c>
      <c r="U175" s="848">
        <f t="shared" si="13"/>
        <v>-67.199999999999989</v>
      </c>
      <c r="V175" s="858">
        <f t="shared" si="14"/>
        <v>0.68773234200743494</v>
      </c>
      <c r="W175" s="810">
        <v>24</v>
      </c>
    </row>
    <row r="176" spans="1:23" ht="14.4" customHeight="1" x14ac:dyDescent="0.3">
      <c r="A176" s="864" t="s">
        <v>7835</v>
      </c>
      <c r="B176" s="859">
        <v>3</v>
      </c>
      <c r="C176" s="860">
        <v>5.55</v>
      </c>
      <c r="D176" s="812">
        <v>14.3</v>
      </c>
      <c r="E176" s="861">
        <v>6</v>
      </c>
      <c r="F176" s="853">
        <v>11.24</v>
      </c>
      <c r="G176" s="809">
        <v>12</v>
      </c>
      <c r="H176" s="852">
        <v>10</v>
      </c>
      <c r="I176" s="853">
        <v>17.350000000000001</v>
      </c>
      <c r="J176" s="809">
        <v>6.9</v>
      </c>
      <c r="K176" s="854">
        <v>1.93</v>
      </c>
      <c r="L176" s="852">
        <v>5</v>
      </c>
      <c r="M176" s="852">
        <v>49</v>
      </c>
      <c r="N176" s="855">
        <v>16.43</v>
      </c>
      <c r="O176" s="852" t="s">
        <v>7495</v>
      </c>
      <c r="P176" s="856" t="s">
        <v>7836</v>
      </c>
      <c r="Q176" s="857">
        <f t="shared" si="10"/>
        <v>7</v>
      </c>
      <c r="R176" s="857">
        <f t="shared" si="10"/>
        <v>11.8</v>
      </c>
      <c r="S176" s="848">
        <f t="shared" si="11"/>
        <v>164.3</v>
      </c>
      <c r="T176" s="848">
        <f t="shared" si="12"/>
        <v>69</v>
      </c>
      <c r="U176" s="848">
        <f t="shared" si="13"/>
        <v>-95.300000000000011</v>
      </c>
      <c r="V176" s="858">
        <f t="shared" si="14"/>
        <v>0.41996348143639678</v>
      </c>
      <c r="W176" s="810">
        <v>1</v>
      </c>
    </row>
    <row r="177" spans="1:23" ht="14.4" customHeight="1" x14ac:dyDescent="0.3">
      <c r="A177" s="863" t="s">
        <v>7837</v>
      </c>
      <c r="B177" s="815">
        <v>188</v>
      </c>
      <c r="C177" s="817">
        <v>159.37</v>
      </c>
      <c r="D177" s="818">
        <v>4.5999999999999996</v>
      </c>
      <c r="E177" s="804">
        <v>226</v>
      </c>
      <c r="F177" s="805">
        <v>192.61</v>
      </c>
      <c r="G177" s="806">
        <v>4.3</v>
      </c>
      <c r="H177" s="799">
        <v>218</v>
      </c>
      <c r="I177" s="797">
        <v>187.43</v>
      </c>
      <c r="J177" s="798">
        <v>4.3</v>
      </c>
      <c r="K177" s="800">
        <v>0.83</v>
      </c>
      <c r="L177" s="799">
        <v>2</v>
      </c>
      <c r="M177" s="799">
        <v>18</v>
      </c>
      <c r="N177" s="801">
        <v>5.99</v>
      </c>
      <c r="O177" s="799" t="s">
        <v>7495</v>
      </c>
      <c r="P177" s="814" t="s">
        <v>7838</v>
      </c>
      <c r="Q177" s="802">
        <f t="shared" si="10"/>
        <v>30</v>
      </c>
      <c r="R177" s="802">
        <f t="shared" si="10"/>
        <v>28.060000000000002</v>
      </c>
      <c r="S177" s="815">
        <f t="shared" si="11"/>
        <v>1305.82</v>
      </c>
      <c r="T177" s="815">
        <f t="shared" si="12"/>
        <v>937.4</v>
      </c>
      <c r="U177" s="815">
        <f t="shared" si="13"/>
        <v>-368.41999999999996</v>
      </c>
      <c r="V177" s="816">
        <f t="shared" si="14"/>
        <v>0.71786310517529217</v>
      </c>
      <c r="W177" s="803">
        <v>10</v>
      </c>
    </row>
    <row r="178" spans="1:23" ht="14.4" customHeight="1" x14ac:dyDescent="0.3">
      <c r="A178" s="864" t="s">
        <v>7839</v>
      </c>
      <c r="B178" s="848">
        <v>30</v>
      </c>
      <c r="C178" s="849">
        <v>31.27</v>
      </c>
      <c r="D178" s="819">
        <v>5.2</v>
      </c>
      <c r="E178" s="850">
        <v>8</v>
      </c>
      <c r="F178" s="851">
        <v>8.43</v>
      </c>
      <c r="G178" s="808">
        <v>5.5</v>
      </c>
      <c r="H178" s="852">
        <v>12</v>
      </c>
      <c r="I178" s="853">
        <v>12.9</v>
      </c>
      <c r="J178" s="809">
        <v>5.9</v>
      </c>
      <c r="K178" s="854">
        <v>1.01</v>
      </c>
      <c r="L178" s="852">
        <v>2</v>
      </c>
      <c r="M178" s="852">
        <v>22</v>
      </c>
      <c r="N178" s="855">
        <v>7.35</v>
      </c>
      <c r="O178" s="852" t="s">
        <v>7495</v>
      </c>
      <c r="P178" s="856" t="s">
        <v>7840</v>
      </c>
      <c r="Q178" s="857">
        <f t="shared" si="10"/>
        <v>-18</v>
      </c>
      <c r="R178" s="857">
        <f t="shared" si="10"/>
        <v>-18.369999999999997</v>
      </c>
      <c r="S178" s="848">
        <f t="shared" si="11"/>
        <v>88.199999999999989</v>
      </c>
      <c r="T178" s="848">
        <f t="shared" si="12"/>
        <v>70.800000000000011</v>
      </c>
      <c r="U178" s="848">
        <f t="shared" si="13"/>
        <v>-17.399999999999977</v>
      </c>
      <c r="V178" s="858">
        <f t="shared" si="14"/>
        <v>0.80272108843537437</v>
      </c>
      <c r="W178" s="810">
        <v>6</v>
      </c>
    </row>
    <row r="179" spans="1:23" ht="14.4" customHeight="1" x14ac:dyDescent="0.3">
      <c r="A179" s="864" t="s">
        <v>7841</v>
      </c>
      <c r="B179" s="848">
        <v>1</v>
      </c>
      <c r="C179" s="849">
        <v>1.07</v>
      </c>
      <c r="D179" s="819">
        <v>3</v>
      </c>
      <c r="E179" s="850">
        <v>2</v>
      </c>
      <c r="F179" s="851">
        <v>2.2999999999999998</v>
      </c>
      <c r="G179" s="808">
        <v>11.5</v>
      </c>
      <c r="H179" s="852">
        <v>1</v>
      </c>
      <c r="I179" s="853">
        <v>1.1299999999999999</v>
      </c>
      <c r="J179" s="809">
        <v>4</v>
      </c>
      <c r="K179" s="854">
        <v>1.07</v>
      </c>
      <c r="L179" s="852">
        <v>3</v>
      </c>
      <c r="M179" s="852">
        <v>25</v>
      </c>
      <c r="N179" s="855">
        <v>8.3800000000000008</v>
      </c>
      <c r="O179" s="852" t="s">
        <v>7495</v>
      </c>
      <c r="P179" s="856" t="s">
        <v>7842</v>
      </c>
      <c r="Q179" s="857">
        <f t="shared" si="10"/>
        <v>0</v>
      </c>
      <c r="R179" s="857">
        <f t="shared" si="10"/>
        <v>5.9999999999999831E-2</v>
      </c>
      <c r="S179" s="848">
        <f t="shared" si="11"/>
        <v>8.3800000000000008</v>
      </c>
      <c r="T179" s="848">
        <f t="shared" si="12"/>
        <v>4</v>
      </c>
      <c r="U179" s="848">
        <f t="shared" si="13"/>
        <v>-4.3800000000000008</v>
      </c>
      <c r="V179" s="858">
        <f t="shared" si="14"/>
        <v>0.47732696897374699</v>
      </c>
      <c r="W179" s="810"/>
    </row>
    <row r="180" spans="1:23" ht="14.4" customHeight="1" x14ac:dyDescent="0.3">
      <c r="A180" s="863" t="s">
        <v>7843</v>
      </c>
      <c r="B180" s="794">
        <v>32</v>
      </c>
      <c r="C180" s="795">
        <v>14.74</v>
      </c>
      <c r="D180" s="796">
        <v>5</v>
      </c>
      <c r="E180" s="813">
        <v>19</v>
      </c>
      <c r="F180" s="797">
        <v>8.86</v>
      </c>
      <c r="G180" s="798">
        <v>4.7</v>
      </c>
      <c r="H180" s="799">
        <v>22</v>
      </c>
      <c r="I180" s="797">
        <v>10.19</v>
      </c>
      <c r="J180" s="798">
        <v>3.6</v>
      </c>
      <c r="K180" s="800">
        <v>0.46</v>
      </c>
      <c r="L180" s="799">
        <v>2</v>
      </c>
      <c r="M180" s="799">
        <v>15</v>
      </c>
      <c r="N180" s="801">
        <v>4.87</v>
      </c>
      <c r="O180" s="799" t="s">
        <v>7495</v>
      </c>
      <c r="P180" s="814" t="s">
        <v>7844</v>
      </c>
      <c r="Q180" s="802">
        <f t="shared" si="10"/>
        <v>-10</v>
      </c>
      <c r="R180" s="802">
        <f t="shared" si="10"/>
        <v>-4.5500000000000007</v>
      </c>
      <c r="S180" s="815">
        <f t="shared" si="11"/>
        <v>107.14</v>
      </c>
      <c r="T180" s="815">
        <f t="shared" si="12"/>
        <v>79.2</v>
      </c>
      <c r="U180" s="815">
        <f t="shared" si="13"/>
        <v>-27.939999999999998</v>
      </c>
      <c r="V180" s="816">
        <f t="shared" si="14"/>
        <v>0.73921971252566743</v>
      </c>
      <c r="W180" s="803">
        <v>4</v>
      </c>
    </row>
    <row r="181" spans="1:23" ht="14.4" customHeight="1" x14ac:dyDescent="0.3">
      <c r="A181" s="864" t="s">
        <v>7845</v>
      </c>
      <c r="B181" s="859">
        <v>5</v>
      </c>
      <c r="C181" s="860">
        <v>3.92</v>
      </c>
      <c r="D181" s="812">
        <v>4.2</v>
      </c>
      <c r="E181" s="861">
        <v>5</v>
      </c>
      <c r="F181" s="853">
        <v>4</v>
      </c>
      <c r="G181" s="809">
        <v>6.6</v>
      </c>
      <c r="H181" s="852">
        <v>1</v>
      </c>
      <c r="I181" s="853">
        <v>0.53</v>
      </c>
      <c r="J181" s="809">
        <v>2</v>
      </c>
      <c r="K181" s="854">
        <v>0.78</v>
      </c>
      <c r="L181" s="852">
        <v>3</v>
      </c>
      <c r="M181" s="852">
        <v>27</v>
      </c>
      <c r="N181" s="855">
        <v>9.1300000000000008</v>
      </c>
      <c r="O181" s="852" t="s">
        <v>7495</v>
      </c>
      <c r="P181" s="856" t="s">
        <v>7846</v>
      </c>
      <c r="Q181" s="857">
        <f t="shared" si="10"/>
        <v>-4</v>
      </c>
      <c r="R181" s="857">
        <f t="shared" si="10"/>
        <v>-3.3899999999999997</v>
      </c>
      <c r="S181" s="848">
        <f t="shared" si="11"/>
        <v>9.1300000000000008</v>
      </c>
      <c r="T181" s="848">
        <f t="shared" si="12"/>
        <v>2</v>
      </c>
      <c r="U181" s="848">
        <f t="shared" si="13"/>
        <v>-7.1300000000000008</v>
      </c>
      <c r="V181" s="858">
        <f t="shared" si="14"/>
        <v>0.21905805038335158</v>
      </c>
      <c r="W181" s="810"/>
    </row>
    <row r="182" spans="1:23" ht="14.4" customHeight="1" x14ac:dyDescent="0.3">
      <c r="A182" s="864" t="s">
        <v>7847</v>
      </c>
      <c r="B182" s="859">
        <v>1</v>
      </c>
      <c r="C182" s="860">
        <v>0.66</v>
      </c>
      <c r="D182" s="812">
        <v>2</v>
      </c>
      <c r="E182" s="861"/>
      <c r="F182" s="853"/>
      <c r="G182" s="809"/>
      <c r="H182" s="852"/>
      <c r="I182" s="853"/>
      <c r="J182" s="809"/>
      <c r="K182" s="854">
        <v>1.24</v>
      </c>
      <c r="L182" s="852">
        <v>4</v>
      </c>
      <c r="M182" s="852">
        <v>37</v>
      </c>
      <c r="N182" s="855">
        <v>12.38</v>
      </c>
      <c r="O182" s="852" t="s">
        <v>7495</v>
      </c>
      <c r="P182" s="856" t="s">
        <v>7848</v>
      </c>
      <c r="Q182" s="857">
        <f t="shared" si="10"/>
        <v>-1</v>
      </c>
      <c r="R182" s="857">
        <f t="shared" si="10"/>
        <v>-0.66</v>
      </c>
      <c r="S182" s="848" t="str">
        <f t="shared" si="11"/>
        <v/>
      </c>
      <c r="T182" s="848" t="str">
        <f t="shared" si="12"/>
        <v/>
      </c>
      <c r="U182" s="848" t="str">
        <f t="shared" si="13"/>
        <v/>
      </c>
      <c r="V182" s="858" t="str">
        <f t="shared" si="14"/>
        <v/>
      </c>
      <c r="W182" s="810"/>
    </row>
    <row r="183" spans="1:23" ht="14.4" customHeight="1" x14ac:dyDescent="0.3">
      <c r="A183" s="863" t="s">
        <v>7849</v>
      </c>
      <c r="B183" s="794">
        <v>10</v>
      </c>
      <c r="C183" s="795">
        <v>8.0399999999999991</v>
      </c>
      <c r="D183" s="796">
        <v>5.6</v>
      </c>
      <c r="E183" s="813">
        <v>5</v>
      </c>
      <c r="F183" s="797">
        <v>3.28</v>
      </c>
      <c r="G183" s="798">
        <v>5</v>
      </c>
      <c r="H183" s="799">
        <v>2</v>
      </c>
      <c r="I183" s="797">
        <v>1.1599999999999999</v>
      </c>
      <c r="J183" s="798">
        <v>4</v>
      </c>
      <c r="K183" s="800">
        <v>0.77</v>
      </c>
      <c r="L183" s="799">
        <v>4</v>
      </c>
      <c r="M183" s="799">
        <v>33</v>
      </c>
      <c r="N183" s="801">
        <v>11.09</v>
      </c>
      <c r="O183" s="799" t="s">
        <v>7495</v>
      </c>
      <c r="P183" s="814" t="s">
        <v>7850</v>
      </c>
      <c r="Q183" s="802">
        <f t="shared" si="10"/>
        <v>-8</v>
      </c>
      <c r="R183" s="802">
        <f t="shared" si="10"/>
        <v>-6.879999999999999</v>
      </c>
      <c r="S183" s="815">
        <f t="shared" si="11"/>
        <v>22.18</v>
      </c>
      <c r="T183" s="815">
        <f t="shared" si="12"/>
        <v>8</v>
      </c>
      <c r="U183" s="815">
        <f t="shared" si="13"/>
        <v>-14.18</v>
      </c>
      <c r="V183" s="816">
        <f t="shared" si="14"/>
        <v>0.36068530207394051</v>
      </c>
      <c r="W183" s="803"/>
    </row>
    <row r="184" spans="1:23" ht="14.4" customHeight="1" x14ac:dyDescent="0.3">
      <c r="A184" s="864" t="s">
        <v>7851</v>
      </c>
      <c r="B184" s="859">
        <v>4</v>
      </c>
      <c r="C184" s="860">
        <v>3.07</v>
      </c>
      <c r="D184" s="812">
        <v>4.5</v>
      </c>
      <c r="E184" s="861"/>
      <c r="F184" s="853"/>
      <c r="G184" s="809"/>
      <c r="H184" s="852"/>
      <c r="I184" s="853"/>
      <c r="J184" s="809"/>
      <c r="K184" s="854">
        <v>0.77</v>
      </c>
      <c r="L184" s="852">
        <v>4</v>
      </c>
      <c r="M184" s="852">
        <v>33</v>
      </c>
      <c r="N184" s="855">
        <v>11.09</v>
      </c>
      <c r="O184" s="852" t="s">
        <v>7495</v>
      </c>
      <c r="P184" s="856" t="s">
        <v>7852</v>
      </c>
      <c r="Q184" s="857">
        <f t="shared" si="10"/>
        <v>-4</v>
      </c>
      <c r="R184" s="857">
        <f t="shared" si="10"/>
        <v>-3.07</v>
      </c>
      <c r="S184" s="848" t="str">
        <f t="shared" si="11"/>
        <v/>
      </c>
      <c r="T184" s="848" t="str">
        <f t="shared" si="12"/>
        <v/>
      </c>
      <c r="U184" s="848" t="str">
        <f t="shared" si="13"/>
        <v/>
      </c>
      <c r="V184" s="858" t="str">
        <f t="shared" si="14"/>
        <v/>
      </c>
      <c r="W184" s="810"/>
    </row>
    <row r="185" spans="1:23" ht="14.4" customHeight="1" x14ac:dyDescent="0.3">
      <c r="A185" s="864" t="s">
        <v>7853</v>
      </c>
      <c r="B185" s="859"/>
      <c r="C185" s="860"/>
      <c r="D185" s="812"/>
      <c r="E185" s="861">
        <v>1</v>
      </c>
      <c r="F185" s="853">
        <v>0.94</v>
      </c>
      <c r="G185" s="809">
        <v>5</v>
      </c>
      <c r="H185" s="852"/>
      <c r="I185" s="853"/>
      <c r="J185" s="809"/>
      <c r="K185" s="854">
        <v>0.94</v>
      </c>
      <c r="L185" s="852">
        <v>4</v>
      </c>
      <c r="M185" s="852">
        <v>39</v>
      </c>
      <c r="N185" s="855">
        <v>13.08</v>
      </c>
      <c r="O185" s="852" t="s">
        <v>7495</v>
      </c>
      <c r="P185" s="856" t="s">
        <v>7854</v>
      </c>
      <c r="Q185" s="857">
        <f t="shared" si="10"/>
        <v>0</v>
      </c>
      <c r="R185" s="857">
        <f t="shared" si="10"/>
        <v>0</v>
      </c>
      <c r="S185" s="848" t="str">
        <f t="shared" si="11"/>
        <v/>
      </c>
      <c r="T185" s="848" t="str">
        <f t="shared" si="12"/>
        <v/>
      </c>
      <c r="U185" s="848" t="str">
        <f t="shared" si="13"/>
        <v/>
      </c>
      <c r="V185" s="858" t="str">
        <f t="shared" si="14"/>
        <v/>
      </c>
      <c r="W185" s="810"/>
    </row>
    <row r="186" spans="1:23" ht="14.4" customHeight="1" x14ac:dyDescent="0.3">
      <c r="A186" s="863" t="s">
        <v>7855</v>
      </c>
      <c r="B186" s="815">
        <v>4</v>
      </c>
      <c r="C186" s="817">
        <v>1.9</v>
      </c>
      <c r="D186" s="818">
        <v>5</v>
      </c>
      <c r="E186" s="804">
        <v>9</v>
      </c>
      <c r="F186" s="805">
        <v>4.2699999999999996</v>
      </c>
      <c r="G186" s="806">
        <v>3.9</v>
      </c>
      <c r="H186" s="799">
        <v>4</v>
      </c>
      <c r="I186" s="797">
        <v>1.9</v>
      </c>
      <c r="J186" s="798">
        <v>4</v>
      </c>
      <c r="K186" s="800">
        <v>0.47</v>
      </c>
      <c r="L186" s="799">
        <v>2</v>
      </c>
      <c r="M186" s="799">
        <v>18</v>
      </c>
      <c r="N186" s="801">
        <v>5.98</v>
      </c>
      <c r="O186" s="799" t="s">
        <v>7495</v>
      </c>
      <c r="P186" s="814" t="s">
        <v>7856</v>
      </c>
      <c r="Q186" s="802">
        <f t="shared" si="10"/>
        <v>0</v>
      </c>
      <c r="R186" s="802">
        <f t="shared" si="10"/>
        <v>0</v>
      </c>
      <c r="S186" s="815">
        <f t="shared" si="11"/>
        <v>23.92</v>
      </c>
      <c r="T186" s="815">
        <f t="shared" si="12"/>
        <v>16</v>
      </c>
      <c r="U186" s="815">
        <f t="shared" si="13"/>
        <v>-7.9200000000000017</v>
      </c>
      <c r="V186" s="816">
        <f t="shared" si="14"/>
        <v>0.66889632107023411</v>
      </c>
      <c r="W186" s="803"/>
    </row>
    <row r="187" spans="1:23" ht="14.4" customHeight="1" x14ac:dyDescent="0.3">
      <c r="A187" s="864" t="s">
        <v>7857</v>
      </c>
      <c r="B187" s="848"/>
      <c r="C187" s="849"/>
      <c r="D187" s="819"/>
      <c r="E187" s="850">
        <v>1</v>
      </c>
      <c r="F187" s="851">
        <v>1.56</v>
      </c>
      <c r="G187" s="808">
        <v>39</v>
      </c>
      <c r="H187" s="852"/>
      <c r="I187" s="853"/>
      <c r="J187" s="809"/>
      <c r="K187" s="854">
        <v>0.59</v>
      </c>
      <c r="L187" s="852">
        <v>2</v>
      </c>
      <c r="M187" s="852">
        <v>22</v>
      </c>
      <c r="N187" s="855">
        <v>7.34</v>
      </c>
      <c r="O187" s="852" t="s">
        <v>7495</v>
      </c>
      <c r="P187" s="856" t="s">
        <v>7858</v>
      </c>
      <c r="Q187" s="857">
        <f t="shared" si="10"/>
        <v>0</v>
      </c>
      <c r="R187" s="857">
        <f t="shared" si="10"/>
        <v>0</v>
      </c>
      <c r="S187" s="848" t="str">
        <f t="shared" si="11"/>
        <v/>
      </c>
      <c r="T187" s="848" t="str">
        <f t="shared" si="12"/>
        <v/>
      </c>
      <c r="U187" s="848" t="str">
        <f t="shared" si="13"/>
        <v/>
      </c>
      <c r="V187" s="858" t="str">
        <f t="shared" si="14"/>
        <v/>
      </c>
      <c r="W187" s="810"/>
    </row>
    <row r="188" spans="1:23" ht="14.4" customHeight="1" x14ac:dyDescent="0.3">
      <c r="A188" s="863" t="s">
        <v>7859</v>
      </c>
      <c r="B188" s="815">
        <v>3</v>
      </c>
      <c r="C188" s="817">
        <v>1.78</v>
      </c>
      <c r="D188" s="818">
        <v>11</v>
      </c>
      <c r="E188" s="804">
        <v>5</v>
      </c>
      <c r="F188" s="805">
        <v>2.93</v>
      </c>
      <c r="G188" s="806">
        <v>7.8</v>
      </c>
      <c r="H188" s="799">
        <v>1</v>
      </c>
      <c r="I188" s="797">
        <v>0.56000000000000005</v>
      </c>
      <c r="J188" s="798">
        <v>5</v>
      </c>
      <c r="K188" s="800">
        <v>0.56000000000000005</v>
      </c>
      <c r="L188" s="799">
        <v>3</v>
      </c>
      <c r="M188" s="799">
        <v>24</v>
      </c>
      <c r="N188" s="801">
        <v>7.93</v>
      </c>
      <c r="O188" s="799" t="s">
        <v>7495</v>
      </c>
      <c r="P188" s="814" t="s">
        <v>7860</v>
      </c>
      <c r="Q188" s="802">
        <f t="shared" si="10"/>
        <v>-2</v>
      </c>
      <c r="R188" s="802">
        <f t="shared" si="10"/>
        <v>-1.22</v>
      </c>
      <c r="S188" s="815">
        <f t="shared" si="11"/>
        <v>7.93</v>
      </c>
      <c r="T188" s="815">
        <f t="shared" si="12"/>
        <v>5</v>
      </c>
      <c r="U188" s="815">
        <f t="shared" si="13"/>
        <v>-2.9299999999999997</v>
      </c>
      <c r="V188" s="816">
        <f t="shared" si="14"/>
        <v>0.63051702395964693</v>
      </c>
      <c r="W188" s="803"/>
    </row>
    <row r="189" spans="1:23" ht="14.4" customHeight="1" x14ac:dyDescent="0.3">
      <c r="A189" s="864" t="s">
        <v>7861</v>
      </c>
      <c r="B189" s="848"/>
      <c r="C189" s="849"/>
      <c r="D189" s="819"/>
      <c r="E189" s="850">
        <v>1</v>
      </c>
      <c r="F189" s="851">
        <v>0.74</v>
      </c>
      <c r="G189" s="808">
        <v>9</v>
      </c>
      <c r="H189" s="852">
        <v>1</v>
      </c>
      <c r="I189" s="853">
        <v>0.74</v>
      </c>
      <c r="J189" s="809">
        <v>5</v>
      </c>
      <c r="K189" s="854">
        <v>0.74</v>
      </c>
      <c r="L189" s="852">
        <v>4</v>
      </c>
      <c r="M189" s="852">
        <v>32</v>
      </c>
      <c r="N189" s="855">
        <v>10.81</v>
      </c>
      <c r="O189" s="852" t="s">
        <v>7495</v>
      </c>
      <c r="P189" s="856" t="s">
        <v>7862</v>
      </c>
      <c r="Q189" s="857">
        <f t="shared" si="10"/>
        <v>1</v>
      </c>
      <c r="R189" s="857">
        <f t="shared" si="10"/>
        <v>0.74</v>
      </c>
      <c r="S189" s="848">
        <f t="shared" si="11"/>
        <v>10.81</v>
      </c>
      <c r="T189" s="848">
        <f t="shared" si="12"/>
        <v>5</v>
      </c>
      <c r="U189" s="848">
        <f t="shared" si="13"/>
        <v>-5.8100000000000005</v>
      </c>
      <c r="V189" s="858">
        <f t="shared" si="14"/>
        <v>0.46253469010175763</v>
      </c>
      <c r="W189" s="810"/>
    </row>
    <row r="190" spans="1:23" ht="14.4" customHeight="1" x14ac:dyDescent="0.3">
      <c r="A190" s="863" t="s">
        <v>7863</v>
      </c>
      <c r="B190" s="794">
        <v>1</v>
      </c>
      <c r="C190" s="795">
        <v>0.28999999999999998</v>
      </c>
      <c r="D190" s="796">
        <v>4</v>
      </c>
      <c r="E190" s="813"/>
      <c r="F190" s="797"/>
      <c r="G190" s="798"/>
      <c r="H190" s="799"/>
      <c r="I190" s="797"/>
      <c r="J190" s="798"/>
      <c r="K190" s="800">
        <v>0.26</v>
      </c>
      <c r="L190" s="799">
        <v>1</v>
      </c>
      <c r="M190" s="799">
        <v>10</v>
      </c>
      <c r="N190" s="801">
        <v>3.3</v>
      </c>
      <c r="O190" s="799" t="s">
        <v>7495</v>
      </c>
      <c r="P190" s="814" t="s">
        <v>7864</v>
      </c>
      <c r="Q190" s="802">
        <f t="shared" si="10"/>
        <v>-1</v>
      </c>
      <c r="R190" s="802">
        <f t="shared" si="10"/>
        <v>-0.28999999999999998</v>
      </c>
      <c r="S190" s="815" t="str">
        <f t="shared" si="11"/>
        <v/>
      </c>
      <c r="T190" s="815" t="str">
        <f t="shared" si="12"/>
        <v/>
      </c>
      <c r="U190" s="815" t="str">
        <f t="shared" si="13"/>
        <v/>
      </c>
      <c r="V190" s="816" t="str">
        <f t="shared" si="14"/>
        <v/>
      </c>
      <c r="W190" s="803"/>
    </row>
    <row r="191" spans="1:23" ht="14.4" customHeight="1" x14ac:dyDescent="0.3">
      <c r="A191" s="863" t="s">
        <v>7865</v>
      </c>
      <c r="B191" s="815">
        <v>3</v>
      </c>
      <c r="C191" s="817">
        <v>1.27</v>
      </c>
      <c r="D191" s="818">
        <v>3</v>
      </c>
      <c r="E191" s="813">
        <v>3</v>
      </c>
      <c r="F191" s="797">
        <v>1.27</v>
      </c>
      <c r="G191" s="798">
        <v>3</v>
      </c>
      <c r="H191" s="804">
        <v>4</v>
      </c>
      <c r="I191" s="805">
        <v>1.69</v>
      </c>
      <c r="J191" s="806">
        <v>3</v>
      </c>
      <c r="K191" s="800">
        <v>0.42</v>
      </c>
      <c r="L191" s="799">
        <v>2</v>
      </c>
      <c r="M191" s="799">
        <v>19</v>
      </c>
      <c r="N191" s="801">
        <v>6.19</v>
      </c>
      <c r="O191" s="799" t="s">
        <v>7495</v>
      </c>
      <c r="P191" s="814" t="s">
        <v>7866</v>
      </c>
      <c r="Q191" s="802">
        <f t="shared" si="10"/>
        <v>1</v>
      </c>
      <c r="R191" s="802">
        <f t="shared" si="10"/>
        <v>0.41999999999999993</v>
      </c>
      <c r="S191" s="815">
        <f t="shared" si="11"/>
        <v>24.76</v>
      </c>
      <c r="T191" s="815">
        <f t="shared" si="12"/>
        <v>12</v>
      </c>
      <c r="U191" s="815">
        <f t="shared" si="13"/>
        <v>-12.760000000000002</v>
      </c>
      <c r="V191" s="816">
        <f t="shared" si="14"/>
        <v>0.48465266558966069</v>
      </c>
      <c r="W191" s="803"/>
    </row>
    <row r="192" spans="1:23" ht="14.4" customHeight="1" x14ac:dyDescent="0.3">
      <c r="A192" s="864" t="s">
        <v>7867</v>
      </c>
      <c r="B192" s="848"/>
      <c r="C192" s="849"/>
      <c r="D192" s="819"/>
      <c r="E192" s="861">
        <v>1</v>
      </c>
      <c r="F192" s="853">
        <v>0.62</v>
      </c>
      <c r="G192" s="809">
        <v>3</v>
      </c>
      <c r="H192" s="850"/>
      <c r="I192" s="851"/>
      <c r="J192" s="808"/>
      <c r="K192" s="854">
        <v>0.62</v>
      </c>
      <c r="L192" s="852">
        <v>3</v>
      </c>
      <c r="M192" s="852">
        <v>28</v>
      </c>
      <c r="N192" s="855">
        <v>9.2100000000000009</v>
      </c>
      <c r="O192" s="852" t="s">
        <v>7495</v>
      </c>
      <c r="P192" s="856" t="s">
        <v>7868</v>
      </c>
      <c r="Q192" s="857">
        <f t="shared" si="10"/>
        <v>0</v>
      </c>
      <c r="R192" s="857">
        <f t="shared" si="10"/>
        <v>0</v>
      </c>
      <c r="S192" s="848" t="str">
        <f t="shared" si="11"/>
        <v/>
      </c>
      <c r="T192" s="848" t="str">
        <f t="shared" si="12"/>
        <v/>
      </c>
      <c r="U192" s="848" t="str">
        <f t="shared" si="13"/>
        <v/>
      </c>
      <c r="V192" s="858" t="str">
        <f t="shared" si="14"/>
        <v/>
      </c>
      <c r="W192" s="810"/>
    </row>
    <row r="193" spans="1:23" ht="14.4" customHeight="1" x14ac:dyDescent="0.3">
      <c r="A193" s="863" t="s">
        <v>7869</v>
      </c>
      <c r="B193" s="815"/>
      <c r="C193" s="817"/>
      <c r="D193" s="818"/>
      <c r="E193" s="804">
        <v>1</v>
      </c>
      <c r="F193" s="805">
        <v>1.9</v>
      </c>
      <c r="G193" s="806">
        <v>7</v>
      </c>
      <c r="H193" s="799"/>
      <c r="I193" s="797"/>
      <c r="J193" s="798"/>
      <c r="K193" s="800">
        <v>1.9</v>
      </c>
      <c r="L193" s="799">
        <v>6</v>
      </c>
      <c r="M193" s="799">
        <v>51</v>
      </c>
      <c r="N193" s="801">
        <v>17.100000000000001</v>
      </c>
      <c r="O193" s="799" t="s">
        <v>7495</v>
      </c>
      <c r="P193" s="814" t="s">
        <v>7870</v>
      </c>
      <c r="Q193" s="802">
        <f t="shared" si="10"/>
        <v>0</v>
      </c>
      <c r="R193" s="802">
        <f t="shared" si="10"/>
        <v>0</v>
      </c>
      <c r="S193" s="815" t="str">
        <f t="shared" si="11"/>
        <v/>
      </c>
      <c r="T193" s="815" t="str">
        <f t="shared" si="12"/>
        <v/>
      </c>
      <c r="U193" s="815" t="str">
        <f t="shared" si="13"/>
        <v/>
      </c>
      <c r="V193" s="816" t="str">
        <f t="shared" si="14"/>
        <v/>
      </c>
      <c r="W193" s="803"/>
    </row>
    <row r="194" spans="1:23" ht="14.4" customHeight="1" x14ac:dyDescent="0.3">
      <c r="A194" s="864" t="s">
        <v>7871</v>
      </c>
      <c r="B194" s="848"/>
      <c r="C194" s="849"/>
      <c r="D194" s="819"/>
      <c r="E194" s="850">
        <v>1</v>
      </c>
      <c r="F194" s="851">
        <v>2.23</v>
      </c>
      <c r="G194" s="808">
        <v>6</v>
      </c>
      <c r="H194" s="852"/>
      <c r="I194" s="853"/>
      <c r="J194" s="809"/>
      <c r="K194" s="854">
        <v>2.58</v>
      </c>
      <c r="L194" s="852">
        <v>7</v>
      </c>
      <c r="M194" s="852">
        <v>63</v>
      </c>
      <c r="N194" s="855">
        <v>20.86</v>
      </c>
      <c r="O194" s="852" t="s">
        <v>7495</v>
      </c>
      <c r="P194" s="856" t="s">
        <v>7872</v>
      </c>
      <c r="Q194" s="857">
        <f t="shared" si="10"/>
        <v>0</v>
      </c>
      <c r="R194" s="857">
        <f t="shared" si="10"/>
        <v>0</v>
      </c>
      <c r="S194" s="848" t="str">
        <f t="shared" si="11"/>
        <v/>
      </c>
      <c r="T194" s="848" t="str">
        <f t="shared" si="12"/>
        <v/>
      </c>
      <c r="U194" s="848" t="str">
        <f t="shared" si="13"/>
        <v/>
      </c>
      <c r="V194" s="858" t="str">
        <f t="shared" si="14"/>
        <v/>
      </c>
      <c r="W194" s="810"/>
    </row>
    <row r="195" spans="1:23" ht="14.4" customHeight="1" x14ac:dyDescent="0.3">
      <c r="A195" s="863" t="s">
        <v>7873</v>
      </c>
      <c r="B195" s="794">
        <v>1</v>
      </c>
      <c r="C195" s="795">
        <v>2.57</v>
      </c>
      <c r="D195" s="796">
        <v>10</v>
      </c>
      <c r="E195" s="813"/>
      <c r="F195" s="797"/>
      <c r="G195" s="798"/>
      <c r="H195" s="799"/>
      <c r="I195" s="797"/>
      <c r="J195" s="798"/>
      <c r="K195" s="800">
        <v>2.57</v>
      </c>
      <c r="L195" s="799">
        <v>2</v>
      </c>
      <c r="M195" s="799">
        <v>18</v>
      </c>
      <c r="N195" s="801">
        <v>5.86</v>
      </c>
      <c r="O195" s="799" t="s">
        <v>7495</v>
      </c>
      <c r="P195" s="814" t="s">
        <v>7874</v>
      </c>
      <c r="Q195" s="802">
        <f t="shared" si="10"/>
        <v>-1</v>
      </c>
      <c r="R195" s="802">
        <f t="shared" si="10"/>
        <v>-2.57</v>
      </c>
      <c r="S195" s="815" t="str">
        <f t="shared" si="11"/>
        <v/>
      </c>
      <c r="T195" s="815" t="str">
        <f t="shared" si="12"/>
        <v/>
      </c>
      <c r="U195" s="815" t="str">
        <f t="shared" si="13"/>
        <v/>
      </c>
      <c r="V195" s="816" t="str">
        <f t="shared" si="14"/>
        <v/>
      </c>
      <c r="W195" s="803"/>
    </row>
    <row r="196" spans="1:23" ht="14.4" customHeight="1" x14ac:dyDescent="0.3">
      <c r="A196" s="863" t="s">
        <v>7875</v>
      </c>
      <c r="B196" s="815">
        <v>1</v>
      </c>
      <c r="C196" s="817">
        <v>1.56</v>
      </c>
      <c r="D196" s="818">
        <v>5</v>
      </c>
      <c r="E196" s="813"/>
      <c r="F196" s="797"/>
      <c r="G196" s="798"/>
      <c r="H196" s="804">
        <v>1</v>
      </c>
      <c r="I196" s="805">
        <v>2.11</v>
      </c>
      <c r="J196" s="806">
        <v>13</v>
      </c>
      <c r="K196" s="800">
        <v>2.11</v>
      </c>
      <c r="L196" s="799">
        <v>7</v>
      </c>
      <c r="M196" s="799">
        <v>67</v>
      </c>
      <c r="N196" s="801">
        <v>22.24</v>
      </c>
      <c r="O196" s="799" t="s">
        <v>7495</v>
      </c>
      <c r="P196" s="814" t="s">
        <v>7876</v>
      </c>
      <c r="Q196" s="802">
        <f t="shared" si="10"/>
        <v>0</v>
      </c>
      <c r="R196" s="802">
        <f t="shared" si="10"/>
        <v>0.54999999999999982</v>
      </c>
      <c r="S196" s="815">
        <f t="shared" si="11"/>
        <v>22.24</v>
      </c>
      <c r="T196" s="815">
        <f t="shared" si="12"/>
        <v>13</v>
      </c>
      <c r="U196" s="815">
        <f t="shared" si="13"/>
        <v>-9.2399999999999984</v>
      </c>
      <c r="V196" s="816">
        <f t="shared" si="14"/>
        <v>0.58453237410071945</v>
      </c>
      <c r="W196" s="803"/>
    </row>
    <row r="197" spans="1:23" ht="14.4" customHeight="1" x14ac:dyDescent="0.3">
      <c r="A197" s="863" t="s">
        <v>7877</v>
      </c>
      <c r="B197" s="815"/>
      <c r="C197" s="817"/>
      <c r="D197" s="818"/>
      <c r="E197" s="813"/>
      <c r="F197" s="797"/>
      <c r="G197" s="798"/>
      <c r="H197" s="804">
        <v>1</v>
      </c>
      <c r="I197" s="805">
        <v>1.08</v>
      </c>
      <c r="J197" s="806">
        <v>5</v>
      </c>
      <c r="K197" s="800">
        <v>1.08</v>
      </c>
      <c r="L197" s="799">
        <v>2</v>
      </c>
      <c r="M197" s="799">
        <v>20</v>
      </c>
      <c r="N197" s="801">
        <v>6.6</v>
      </c>
      <c r="O197" s="799" t="s">
        <v>7495</v>
      </c>
      <c r="P197" s="814" t="s">
        <v>7878</v>
      </c>
      <c r="Q197" s="802">
        <f t="shared" si="10"/>
        <v>1</v>
      </c>
      <c r="R197" s="802">
        <f t="shared" si="10"/>
        <v>1.08</v>
      </c>
      <c r="S197" s="815">
        <f t="shared" si="11"/>
        <v>6.6</v>
      </c>
      <c r="T197" s="815">
        <f t="shared" si="12"/>
        <v>5</v>
      </c>
      <c r="U197" s="815">
        <f t="shared" si="13"/>
        <v>-1.5999999999999996</v>
      </c>
      <c r="V197" s="816">
        <f t="shared" si="14"/>
        <v>0.75757575757575757</v>
      </c>
      <c r="W197" s="803"/>
    </row>
    <row r="198" spans="1:23" ht="14.4" customHeight="1" x14ac:dyDescent="0.3">
      <c r="A198" s="863" t="s">
        <v>7879</v>
      </c>
      <c r="B198" s="794">
        <v>2</v>
      </c>
      <c r="C198" s="795">
        <v>3.02</v>
      </c>
      <c r="D198" s="796">
        <v>5.5</v>
      </c>
      <c r="E198" s="813"/>
      <c r="F198" s="797"/>
      <c r="G198" s="798"/>
      <c r="H198" s="799"/>
      <c r="I198" s="797"/>
      <c r="J198" s="798"/>
      <c r="K198" s="800">
        <v>1.51</v>
      </c>
      <c r="L198" s="799">
        <v>3</v>
      </c>
      <c r="M198" s="799">
        <v>26</v>
      </c>
      <c r="N198" s="801">
        <v>8.59</v>
      </c>
      <c r="O198" s="799" t="s">
        <v>7495</v>
      </c>
      <c r="P198" s="814" t="s">
        <v>7880</v>
      </c>
      <c r="Q198" s="802">
        <f t="shared" ref="Q198:R200" si="15">H198-B198</f>
        <v>-2</v>
      </c>
      <c r="R198" s="802">
        <f t="shared" si="15"/>
        <v>-3.02</v>
      </c>
      <c r="S198" s="815" t="str">
        <f>IF(H198=0,"",H198*N198)</f>
        <v/>
      </c>
      <c r="T198" s="815" t="str">
        <f>IF(H198=0,"",H198*J198)</f>
        <v/>
      </c>
      <c r="U198" s="815" t="str">
        <f>IF(H198=0,"",T198-S198)</f>
        <v/>
      </c>
      <c r="V198" s="816" t="str">
        <f>IF(H198=0,"",T198/S198)</f>
        <v/>
      </c>
      <c r="W198" s="803"/>
    </row>
    <row r="199" spans="1:23" ht="14.4" customHeight="1" x14ac:dyDescent="0.3">
      <c r="A199" s="864" t="s">
        <v>7881</v>
      </c>
      <c r="B199" s="859">
        <v>1</v>
      </c>
      <c r="C199" s="860">
        <v>1.54</v>
      </c>
      <c r="D199" s="812">
        <v>3</v>
      </c>
      <c r="E199" s="861"/>
      <c r="F199" s="853"/>
      <c r="G199" s="809"/>
      <c r="H199" s="852"/>
      <c r="I199" s="853"/>
      <c r="J199" s="809"/>
      <c r="K199" s="854">
        <v>1.93</v>
      </c>
      <c r="L199" s="852">
        <v>4</v>
      </c>
      <c r="M199" s="852">
        <v>36</v>
      </c>
      <c r="N199" s="855">
        <v>12.05</v>
      </c>
      <c r="O199" s="852" t="s">
        <v>7495</v>
      </c>
      <c r="P199" s="856" t="s">
        <v>7882</v>
      </c>
      <c r="Q199" s="857">
        <f t="shared" si="15"/>
        <v>-1</v>
      </c>
      <c r="R199" s="857">
        <f t="shared" si="15"/>
        <v>-1.54</v>
      </c>
      <c r="S199" s="848" t="str">
        <f>IF(H199=0,"",H199*N199)</f>
        <v/>
      </c>
      <c r="T199" s="848" t="str">
        <f>IF(H199=0,"",H199*J199)</f>
        <v/>
      </c>
      <c r="U199" s="848" t="str">
        <f>IF(H199=0,"",T199-S199)</f>
        <v/>
      </c>
      <c r="V199" s="858" t="str">
        <f>IF(H199=0,"",T199/S199)</f>
        <v/>
      </c>
      <c r="W199" s="810"/>
    </row>
    <row r="200" spans="1:23" ht="14.4" customHeight="1" x14ac:dyDescent="0.3">
      <c r="A200" s="863" t="s">
        <v>7883</v>
      </c>
      <c r="B200" s="815"/>
      <c r="C200" s="817"/>
      <c r="D200" s="818"/>
      <c r="E200" s="813"/>
      <c r="F200" s="797"/>
      <c r="G200" s="798"/>
      <c r="H200" s="804">
        <v>2</v>
      </c>
      <c r="I200" s="805">
        <v>0.99</v>
      </c>
      <c r="J200" s="806">
        <v>3</v>
      </c>
      <c r="K200" s="800">
        <v>0.49</v>
      </c>
      <c r="L200" s="799">
        <v>2</v>
      </c>
      <c r="M200" s="799">
        <v>17</v>
      </c>
      <c r="N200" s="801">
        <v>5.75</v>
      </c>
      <c r="O200" s="799" t="s">
        <v>7495</v>
      </c>
      <c r="P200" s="814" t="s">
        <v>7884</v>
      </c>
      <c r="Q200" s="802">
        <f t="shared" si="15"/>
        <v>2</v>
      </c>
      <c r="R200" s="802">
        <f t="shared" si="15"/>
        <v>0.99</v>
      </c>
      <c r="S200" s="815">
        <f>IF(H200=0,"",H200*N200)</f>
        <v>11.5</v>
      </c>
      <c r="T200" s="815">
        <f>IF(H200=0,"",H200*J200)</f>
        <v>6</v>
      </c>
      <c r="U200" s="815">
        <f>IF(H200=0,"",T200-S200)</f>
        <v>-5.5</v>
      </c>
      <c r="V200" s="816">
        <f>IF(H200=0,"",T200/S200)</f>
        <v>0.52173913043478259</v>
      </c>
      <c r="W200" s="803"/>
    </row>
    <row r="201" spans="1:23" ht="14.4" customHeight="1" x14ac:dyDescent="0.3">
      <c r="A201" s="863" t="s">
        <v>7885</v>
      </c>
      <c r="B201" s="815"/>
      <c r="C201" s="817"/>
      <c r="D201" s="818"/>
      <c r="E201" s="813"/>
      <c r="F201" s="797"/>
      <c r="G201" s="798"/>
      <c r="H201" s="804">
        <v>1</v>
      </c>
      <c r="I201" s="805">
        <v>0.2</v>
      </c>
      <c r="J201" s="806">
        <v>1</v>
      </c>
      <c r="K201" s="800">
        <v>0.39</v>
      </c>
      <c r="L201" s="799">
        <v>2</v>
      </c>
      <c r="M201" s="799">
        <v>14</v>
      </c>
      <c r="N201" s="801">
        <v>4.71</v>
      </c>
      <c r="O201" s="799" t="s">
        <v>7495</v>
      </c>
      <c r="P201" s="814" t="s">
        <v>7886</v>
      </c>
      <c r="Q201" s="802"/>
      <c r="R201" s="815"/>
      <c r="S201" s="815"/>
      <c r="T201" s="815"/>
      <c r="U201" s="815"/>
      <c r="V201" s="816"/>
      <c r="W201" s="803"/>
    </row>
    <row r="202" spans="1:23" ht="14.4" customHeight="1" x14ac:dyDescent="0.3">
      <c r="A202" s="863" t="s">
        <v>7887</v>
      </c>
      <c r="B202" s="794">
        <v>1</v>
      </c>
      <c r="C202" s="795">
        <v>3.12</v>
      </c>
      <c r="D202" s="796">
        <v>13</v>
      </c>
      <c r="E202" s="813"/>
      <c r="F202" s="797"/>
      <c r="G202" s="798"/>
      <c r="H202" s="799"/>
      <c r="I202" s="797"/>
      <c r="J202" s="798"/>
      <c r="K202" s="800">
        <v>3.12</v>
      </c>
      <c r="L202" s="799">
        <v>5</v>
      </c>
      <c r="M202" s="799">
        <v>43</v>
      </c>
      <c r="N202" s="801">
        <v>14.24</v>
      </c>
      <c r="O202" s="799" t="s">
        <v>7495</v>
      </c>
      <c r="P202" s="814" t="s">
        <v>7888</v>
      </c>
      <c r="Q202" s="802"/>
      <c r="R202" s="815"/>
      <c r="S202" s="815"/>
      <c r="T202" s="815"/>
      <c r="U202" s="815"/>
      <c r="V202" s="816"/>
      <c r="W202" s="803"/>
    </row>
    <row r="203" spans="1:23" ht="14.4" customHeight="1" x14ac:dyDescent="0.3">
      <c r="A203" s="863" t="s">
        <v>7889</v>
      </c>
      <c r="B203" s="794">
        <v>1</v>
      </c>
      <c r="C203" s="795">
        <v>0.86</v>
      </c>
      <c r="D203" s="796">
        <v>8</v>
      </c>
      <c r="E203" s="813"/>
      <c r="F203" s="797"/>
      <c r="G203" s="798"/>
      <c r="H203" s="799"/>
      <c r="I203" s="797"/>
      <c r="J203" s="798"/>
      <c r="K203" s="800">
        <v>0.86</v>
      </c>
      <c r="L203" s="799">
        <v>2</v>
      </c>
      <c r="M203" s="799">
        <v>14</v>
      </c>
      <c r="N203" s="801">
        <v>4.51</v>
      </c>
      <c r="O203" s="799" t="s">
        <v>7495</v>
      </c>
      <c r="P203" s="814" t="s">
        <v>7890</v>
      </c>
      <c r="Q203" s="802"/>
      <c r="R203" s="815"/>
      <c r="S203" s="815"/>
      <c r="T203" s="815"/>
      <c r="U203" s="815"/>
      <c r="V203" s="816"/>
      <c r="W203" s="803"/>
    </row>
    <row r="204" spans="1:23" ht="14.4" customHeight="1" x14ac:dyDescent="0.3">
      <c r="A204" s="863" t="s">
        <v>7891</v>
      </c>
      <c r="B204" s="815">
        <v>1</v>
      </c>
      <c r="C204" s="817">
        <v>0.46</v>
      </c>
      <c r="D204" s="818">
        <v>14</v>
      </c>
      <c r="E204" s="804">
        <v>1</v>
      </c>
      <c r="F204" s="805">
        <v>0.56000000000000005</v>
      </c>
      <c r="G204" s="806">
        <v>5</v>
      </c>
      <c r="H204" s="799"/>
      <c r="I204" s="797"/>
      <c r="J204" s="798"/>
      <c r="K204" s="800">
        <v>0.46</v>
      </c>
      <c r="L204" s="799">
        <v>2</v>
      </c>
      <c r="M204" s="799">
        <v>20</v>
      </c>
      <c r="N204" s="801">
        <v>6.52</v>
      </c>
      <c r="O204" s="799" t="s">
        <v>7495</v>
      </c>
      <c r="P204" s="814" t="s">
        <v>7892</v>
      </c>
      <c r="Q204" s="802"/>
      <c r="R204" s="815"/>
      <c r="S204" s="815"/>
      <c r="T204" s="815"/>
      <c r="U204" s="815"/>
      <c r="V204" s="816"/>
      <c r="W204" s="803"/>
    </row>
    <row r="205" spans="1:23" ht="14.4" customHeight="1" x14ac:dyDescent="0.3">
      <c r="A205" s="863" t="s">
        <v>7893</v>
      </c>
      <c r="B205" s="815"/>
      <c r="C205" s="817"/>
      <c r="D205" s="818"/>
      <c r="E205" s="813">
        <v>1</v>
      </c>
      <c r="F205" s="797">
        <v>0.28000000000000003</v>
      </c>
      <c r="G205" s="798">
        <v>4</v>
      </c>
      <c r="H205" s="804">
        <v>1</v>
      </c>
      <c r="I205" s="805">
        <v>0.28000000000000003</v>
      </c>
      <c r="J205" s="806">
        <v>2</v>
      </c>
      <c r="K205" s="800">
        <v>0.28000000000000003</v>
      </c>
      <c r="L205" s="799">
        <v>1</v>
      </c>
      <c r="M205" s="799">
        <v>11</v>
      </c>
      <c r="N205" s="801">
        <v>3.74</v>
      </c>
      <c r="O205" s="799" t="s">
        <v>7495</v>
      </c>
      <c r="P205" s="814" t="s">
        <v>7894</v>
      </c>
      <c r="Q205" s="802"/>
      <c r="R205" s="815"/>
      <c r="S205" s="815"/>
      <c r="T205" s="815"/>
      <c r="U205" s="815"/>
      <c r="V205" s="816"/>
      <c r="W205" s="803"/>
    </row>
    <row r="206" spans="1:23" ht="14.4" customHeight="1" x14ac:dyDescent="0.3">
      <c r="A206" s="863" t="s">
        <v>7895</v>
      </c>
      <c r="B206" s="794">
        <v>1</v>
      </c>
      <c r="C206" s="795">
        <v>1.92</v>
      </c>
      <c r="D206" s="796">
        <v>4</v>
      </c>
      <c r="E206" s="813"/>
      <c r="F206" s="797"/>
      <c r="G206" s="798"/>
      <c r="H206" s="799"/>
      <c r="I206" s="797"/>
      <c r="J206" s="798"/>
      <c r="K206" s="800">
        <v>1.92</v>
      </c>
      <c r="L206" s="799">
        <v>4</v>
      </c>
      <c r="M206" s="799">
        <v>34</v>
      </c>
      <c r="N206" s="801">
        <v>11.29</v>
      </c>
      <c r="O206" s="799" t="s">
        <v>7495</v>
      </c>
      <c r="P206" s="814" t="s">
        <v>7896</v>
      </c>
      <c r="Q206" s="802"/>
      <c r="R206" s="815"/>
      <c r="S206" s="815"/>
      <c r="T206" s="815"/>
      <c r="U206" s="815"/>
      <c r="V206" s="816"/>
      <c r="W206" s="803"/>
    </row>
    <row r="207" spans="1:23" ht="14.4" customHeight="1" x14ac:dyDescent="0.3">
      <c r="A207" s="863" t="s">
        <v>7897</v>
      </c>
      <c r="B207" s="794">
        <v>1</v>
      </c>
      <c r="C207" s="795">
        <v>0.46</v>
      </c>
      <c r="D207" s="796">
        <v>7</v>
      </c>
      <c r="E207" s="813"/>
      <c r="F207" s="797"/>
      <c r="G207" s="798"/>
      <c r="H207" s="799"/>
      <c r="I207" s="797"/>
      <c r="J207" s="798"/>
      <c r="K207" s="800">
        <v>0.46</v>
      </c>
      <c r="L207" s="799">
        <v>1</v>
      </c>
      <c r="M207" s="799">
        <v>12</v>
      </c>
      <c r="N207" s="801">
        <v>4.07</v>
      </c>
      <c r="O207" s="799" t="s">
        <v>7495</v>
      </c>
      <c r="P207" s="814" t="s">
        <v>7898</v>
      </c>
      <c r="Q207" s="802"/>
      <c r="R207" s="815"/>
      <c r="S207" s="815"/>
      <c r="T207" s="815"/>
      <c r="U207" s="815"/>
      <c r="V207" s="816"/>
      <c r="W207" s="803"/>
    </row>
    <row r="208" spans="1:23" ht="14.4" customHeight="1" x14ac:dyDescent="0.3">
      <c r="A208" s="863" t="s">
        <v>7899</v>
      </c>
      <c r="B208" s="794">
        <v>1</v>
      </c>
      <c r="C208" s="795">
        <v>2.85</v>
      </c>
      <c r="D208" s="796">
        <v>19</v>
      </c>
      <c r="E208" s="813"/>
      <c r="F208" s="797"/>
      <c r="G208" s="798"/>
      <c r="H208" s="799"/>
      <c r="I208" s="797"/>
      <c r="J208" s="798"/>
      <c r="K208" s="800">
        <v>2.85</v>
      </c>
      <c r="L208" s="799">
        <v>6</v>
      </c>
      <c r="M208" s="799">
        <v>53</v>
      </c>
      <c r="N208" s="801">
        <v>17.78</v>
      </c>
      <c r="O208" s="799" t="s">
        <v>7495</v>
      </c>
      <c r="P208" s="814" t="s">
        <v>7900</v>
      </c>
      <c r="Q208" s="802"/>
      <c r="R208" s="815"/>
      <c r="S208" s="815"/>
      <c r="T208" s="815"/>
      <c r="U208" s="815"/>
      <c r="V208" s="816"/>
      <c r="W208" s="803"/>
    </row>
    <row r="209" spans="1:23" ht="14.4" customHeight="1" x14ac:dyDescent="0.3">
      <c r="A209" s="863" t="s">
        <v>7901</v>
      </c>
      <c r="B209" s="815"/>
      <c r="C209" s="817"/>
      <c r="D209" s="818"/>
      <c r="E209" s="813"/>
      <c r="F209" s="797"/>
      <c r="G209" s="798"/>
      <c r="H209" s="804">
        <v>1</v>
      </c>
      <c r="I209" s="805">
        <v>2.2999999999999998</v>
      </c>
      <c r="J209" s="807">
        <v>24</v>
      </c>
      <c r="K209" s="800">
        <v>2.2599999999999998</v>
      </c>
      <c r="L209" s="799">
        <v>5</v>
      </c>
      <c r="M209" s="799">
        <v>46</v>
      </c>
      <c r="N209" s="801">
        <v>15.36</v>
      </c>
      <c r="O209" s="799" t="s">
        <v>7495</v>
      </c>
      <c r="P209" s="814" t="s">
        <v>7902</v>
      </c>
      <c r="Q209" s="802"/>
      <c r="R209" s="815"/>
      <c r="S209" s="815"/>
      <c r="T209" s="815"/>
      <c r="U209" s="815"/>
      <c r="V209" s="816"/>
      <c r="W209" s="803">
        <v>9</v>
      </c>
    </row>
    <row r="210" spans="1:23" ht="14.4" customHeight="1" x14ac:dyDescent="0.3">
      <c r="A210" s="863" t="s">
        <v>7903</v>
      </c>
      <c r="B210" s="815"/>
      <c r="C210" s="817"/>
      <c r="D210" s="818"/>
      <c r="E210" s="813"/>
      <c r="F210" s="797"/>
      <c r="G210" s="798"/>
      <c r="H210" s="804">
        <v>1</v>
      </c>
      <c r="I210" s="805">
        <v>1.62</v>
      </c>
      <c r="J210" s="806">
        <v>8</v>
      </c>
      <c r="K210" s="800">
        <v>1.62</v>
      </c>
      <c r="L210" s="799">
        <v>3</v>
      </c>
      <c r="M210" s="799">
        <v>31</v>
      </c>
      <c r="N210" s="801">
        <v>10.18</v>
      </c>
      <c r="O210" s="799" t="s">
        <v>7495</v>
      </c>
      <c r="P210" s="814" t="s">
        <v>7904</v>
      </c>
      <c r="Q210" s="802"/>
      <c r="R210" s="815"/>
      <c r="S210" s="815"/>
      <c r="T210" s="815"/>
      <c r="U210" s="815"/>
      <c r="V210" s="816"/>
      <c r="W210" s="803"/>
    </row>
    <row r="211" spans="1:23" ht="14.4" customHeight="1" x14ac:dyDescent="0.3">
      <c r="A211" s="863" t="s">
        <v>7905</v>
      </c>
      <c r="B211" s="794">
        <v>1</v>
      </c>
      <c r="C211" s="795">
        <v>0.43</v>
      </c>
      <c r="D211" s="796">
        <v>6</v>
      </c>
      <c r="E211" s="813">
        <v>1</v>
      </c>
      <c r="F211" s="797">
        <v>0.43</v>
      </c>
      <c r="G211" s="798">
        <v>9</v>
      </c>
      <c r="H211" s="799"/>
      <c r="I211" s="797"/>
      <c r="J211" s="798"/>
      <c r="K211" s="800">
        <v>0.43</v>
      </c>
      <c r="L211" s="799">
        <v>2</v>
      </c>
      <c r="M211" s="799">
        <v>16</v>
      </c>
      <c r="N211" s="801">
        <v>5.2</v>
      </c>
      <c r="O211" s="799" t="s">
        <v>7495</v>
      </c>
      <c r="P211" s="814" t="s">
        <v>7906</v>
      </c>
      <c r="Q211" s="802"/>
      <c r="R211" s="815"/>
      <c r="S211" s="815"/>
      <c r="T211" s="815"/>
      <c r="U211" s="815"/>
      <c r="V211" s="816"/>
      <c r="W211" s="803"/>
    </row>
    <row r="212" spans="1:23" ht="14.4" customHeight="1" x14ac:dyDescent="0.3">
      <c r="A212" s="864" t="s">
        <v>7907</v>
      </c>
      <c r="B212" s="859">
        <v>1</v>
      </c>
      <c r="C212" s="860">
        <v>0.54</v>
      </c>
      <c r="D212" s="812">
        <v>12</v>
      </c>
      <c r="E212" s="861"/>
      <c r="F212" s="853"/>
      <c r="G212" s="809"/>
      <c r="H212" s="852"/>
      <c r="I212" s="853"/>
      <c r="J212" s="809"/>
      <c r="K212" s="854">
        <v>0.54</v>
      </c>
      <c r="L212" s="852">
        <v>2</v>
      </c>
      <c r="M212" s="852">
        <v>20</v>
      </c>
      <c r="N212" s="855">
        <v>6.57</v>
      </c>
      <c r="O212" s="852" t="s">
        <v>7495</v>
      </c>
      <c r="P212" s="856" t="s">
        <v>7908</v>
      </c>
      <c r="Q212" s="857"/>
      <c r="R212" s="848"/>
      <c r="S212" s="848"/>
      <c r="T212" s="848"/>
      <c r="U212" s="848"/>
      <c r="V212" s="858"/>
      <c r="W212" s="810"/>
    </row>
    <row r="213" spans="1:23" ht="14.4" customHeight="1" x14ac:dyDescent="0.3">
      <c r="A213" s="864" t="s">
        <v>7909</v>
      </c>
      <c r="B213" s="859">
        <v>1</v>
      </c>
      <c r="C213" s="860">
        <v>0.74</v>
      </c>
      <c r="D213" s="812">
        <v>8</v>
      </c>
      <c r="E213" s="861"/>
      <c r="F213" s="853"/>
      <c r="G213" s="809"/>
      <c r="H213" s="852"/>
      <c r="I213" s="853"/>
      <c r="J213" s="809"/>
      <c r="K213" s="854">
        <v>0.74</v>
      </c>
      <c r="L213" s="852">
        <v>3</v>
      </c>
      <c r="M213" s="852">
        <v>26</v>
      </c>
      <c r="N213" s="855">
        <v>8.76</v>
      </c>
      <c r="O213" s="852" t="s">
        <v>7495</v>
      </c>
      <c r="P213" s="856" t="s">
        <v>7910</v>
      </c>
      <c r="Q213" s="857"/>
      <c r="R213" s="848"/>
      <c r="S213" s="848"/>
      <c r="T213" s="848"/>
      <c r="U213" s="848"/>
      <c r="V213" s="858"/>
      <c r="W213" s="810"/>
    </row>
    <row r="214" spans="1:23" ht="14.4" customHeight="1" x14ac:dyDescent="0.3">
      <c r="A214" s="863" t="s">
        <v>7911</v>
      </c>
      <c r="B214" s="815">
        <v>1</v>
      </c>
      <c r="C214" s="817">
        <v>0.37</v>
      </c>
      <c r="D214" s="818">
        <v>7</v>
      </c>
      <c r="E214" s="804">
        <v>3</v>
      </c>
      <c r="F214" s="805">
        <v>1.1100000000000001</v>
      </c>
      <c r="G214" s="806">
        <v>5.7</v>
      </c>
      <c r="H214" s="799">
        <v>2</v>
      </c>
      <c r="I214" s="797">
        <v>0.74</v>
      </c>
      <c r="J214" s="807">
        <v>7</v>
      </c>
      <c r="K214" s="800">
        <v>0.17</v>
      </c>
      <c r="L214" s="799">
        <v>1</v>
      </c>
      <c r="M214" s="799">
        <v>8</v>
      </c>
      <c r="N214" s="801">
        <v>2.77</v>
      </c>
      <c r="O214" s="799" t="s">
        <v>7495</v>
      </c>
      <c r="P214" s="814" t="s">
        <v>7912</v>
      </c>
      <c r="Q214" s="802"/>
      <c r="R214" s="815"/>
      <c r="S214" s="815"/>
      <c r="T214" s="815"/>
      <c r="U214" s="815"/>
      <c r="V214" s="816"/>
      <c r="W214" s="803">
        <v>8</v>
      </c>
    </row>
    <row r="215" spans="1:23" ht="14.4" customHeight="1" x14ac:dyDescent="0.3">
      <c r="A215" s="864" t="s">
        <v>7913</v>
      </c>
      <c r="B215" s="848"/>
      <c r="C215" s="849"/>
      <c r="D215" s="819"/>
      <c r="E215" s="850">
        <v>1</v>
      </c>
      <c r="F215" s="851">
        <v>0.46</v>
      </c>
      <c r="G215" s="808">
        <v>4</v>
      </c>
      <c r="H215" s="852"/>
      <c r="I215" s="853"/>
      <c r="J215" s="809"/>
      <c r="K215" s="854">
        <v>0.28000000000000003</v>
      </c>
      <c r="L215" s="852">
        <v>1</v>
      </c>
      <c r="M215" s="852">
        <v>13</v>
      </c>
      <c r="N215" s="855">
        <v>4.32</v>
      </c>
      <c r="O215" s="852" t="s">
        <v>7495</v>
      </c>
      <c r="P215" s="856" t="s">
        <v>7914</v>
      </c>
      <c r="Q215" s="857"/>
      <c r="R215" s="848"/>
      <c r="S215" s="848"/>
      <c r="T215" s="848"/>
      <c r="U215" s="848"/>
      <c r="V215" s="858"/>
      <c r="W215" s="810"/>
    </row>
    <row r="216" spans="1:23" ht="14.4" customHeight="1" x14ac:dyDescent="0.3">
      <c r="A216" s="863" t="s">
        <v>7915</v>
      </c>
      <c r="B216" s="794">
        <v>1</v>
      </c>
      <c r="C216" s="795">
        <v>2.4500000000000002</v>
      </c>
      <c r="D216" s="796">
        <v>6</v>
      </c>
      <c r="E216" s="813">
        <v>1</v>
      </c>
      <c r="F216" s="797">
        <v>2.4500000000000002</v>
      </c>
      <c r="G216" s="798">
        <v>7</v>
      </c>
      <c r="H216" s="799"/>
      <c r="I216" s="797"/>
      <c r="J216" s="798"/>
      <c r="K216" s="800">
        <v>2.4500000000000002</v>
      </c>
      <c r="L216" s="799">
        <v>3</v>
      </c>
      <c r="M216" s="799">
        <v>30</v>
      </c>
      <c r="N216" s="801">
        <v>10.06</v>
      </c>
      <c r="O216" s="799" t="s">
        <v>7495</v>
      </c>
      <c r="P216" s="814" t="s">
        <v>7916</v>
      </c>
      <c r="Q216" s="802"/>
      <c r="R216" s="815"/>
      <c r="S216" s="815"/>
      <c r="T216" s="815"/>
      <c r="U216" s="815"/>
      <c r="V216" s="816"/>
      <c r="W216" s="803"/>
    </row>
    <row r="217" spans="1:23" ht="14.4" customHeight="1" x14ac:dyDescent="0.3">
      <c r="A217" s="864" t="s">
        <v>7917</v>
      </c>
      <c r="B217" s="859">
        <v>1</v>
      </c>
      <c r="C217" s="860">
        <v>2.91</v>
      </c>
      <c r="D217" s="812">
        <v>9</v>
      </c>
      <c r="E217" s="861"/>
      <c r="F217" s="853"/>
      <c r="G217" s="809"/>
      <c r="H217" s="852"/>
      <c r="I217" s="853"/>
      <c r="J217" s="809"/>
      <c r="K217" s="854">
        <v>2.91</v>
      </c>
      <c r="L217" s="852">
        <v>4</v>
      </c>
      <c r="M217" s="852">
        <v>33</v>
      </c>
      <c r="N217" s="855">
        <v>10.97</v>
      </c>
      <c r="O217" s="852" t="s">
        <v>7495</v>
      </c>
      <c r="P217" s="856" t="s">
        <v>7918</v>
      </c>
      <c r="Q217" s="857"/>
      <c r="R217" s="848"/>
      <c r="S217" s="848"/>
      <c r="T217" s="848"/>
      <c r="U217" s="848"/>
      <c r="V217" s="858"/>
      <c r="W217" s="810"/>
    </row>
    <row r="218" spans="1:23" ht="14.4" customHeight="1" x14ac:dyDescent="0.3">
      <c r="A218" s="863" t="s">
        <v>7919</v>
      </c>
      <c r="B218" s="815">
        <v>3</v>
      </c>
      <c r="C218" s="817">
        <v>2</v>
      </c>
      <c r="D218" s="818">
        <v>6.3</v>
      </c>
      <c r="E218" s="813"/>
      <c r="F218" s="797"/>
      <c r="G218" s="798"/>
      <c r="H218" s="804">
        <v>3</v>
      </c>
      <c r="I218" s="805">
        <v>1.95</v>
      </c>
      <c r="J218" s="806">
        <v>3.3</v>
      </c>
      <c r="K218" s="800">
        <v>0.6</v>
      </c>
      <c r="L218" s="799">
        <v>2</v>
      </c>
      <c r="M218" s="799">
        <v>14</v>
      </c>
      <c r="N218" s="801">
        <v>4.71</v>
      </c>
      <c r="O218" s="799" t="s">
        <v>7495</v>
      </c>
      <c r="P218" s="814" t="s">
        <v>7920</v>
      </c>
      <c r="Q218" s="802"/>
      <c r="R218" s="815"/>
      <c r="S218" s="815"/>
      <c r="T218" s="815"/>
      <c r="U218" s="815"/>
      <c r="V218" s="816"/>
      <c r="W218" s="803"/>
    </row>
    <row r="219" spans="1:23" ht="14.4" customHeight="1" x14ac:dyDescent="0.3">
      <c r="A219" s="864" t="s">
        <v>7921</v>
      </c>
      <c r="B219" s="848"/>
      <c r="C219" s="849"/>
      <c r="D219" s="819"/>
      <c r="E219" s="861">
        <v>1</v>
      </c>
      <c r="F219" s="853">
        <v>0.81</v>
      </c>
      <c r="G219" s="809">
        <v>4</v>
      </c>
      <c r="H219" s="850"/>
      <c r="I219" s="851"/>
      <c r="J219" s="808"/>
      <c r="K219" s="854">
        <v>0.81</v>
      </c>
      <c r="L219" s="852">
        <v>2</v>
      </c>
      <c r="M219" s="852">
        <v>18</v>
      </c>
      <c r="N219" s="855">
        <v>6.11</v>
      </c>
      <c r="O219" s="852" t="s">
        <v>7495</v>
      </c>
      <c r="P219" s="856" t="s">
        <v>7922</v>
      </c>
      <c r="Q219" s="857"/>
      <c r="R219" s="848"/>
      <c r="S219" s="848"/>
      <c r="T219" s="848"/>
      <c r="U219" s="848"/>
      <c r="V219" s="858"/>
      <c r="W219" s="810"/>
    </row>
    <row r="220" spans="1:23" ht="14.4" customHeight="1" x14ac:dyDescent="0.3">
      <c r="A220" s="863" t="s">
        <v>7923</v>
      </c>
      <c r="B220" s="815">
        <v>1</v>
      </c>
      <c r="C220" s="817">
        <v>0.6</v>
      </c>
      <c r="D220" s="818">
        <v>3</v>
      </c>
      <c r="E220" s="804"/>
      <c r="F220" s="805"/>
      <c r="G220" s="806"/>
      <c r="H220" s="799"/>
      <c r="I220" s="797"/>
      <c r="J220" s="798"/>
      <c r="K220" s="800">
        <v>0.6</v>
      </c>
      <c r="L220" s="799">
        <v>2</v>
      </c>
      <c r="M220" s="799">
        <v>19</v>
      </c>
      <c r="N220" s="801">
        <v>6.32</v>
      </c>
      <c r="O220" s="799" t="s">
        <v>7495</v>
      </c>
      <c r="P220" s="814" t="s">
        <v>7924</v>
      </c>
      <c r="Q220" s="802"/>
      <c r="R220" s="815"/>
      <c r="S220" s="815"/>
      <c r="T220" s="815"/>
      <c r="U220" s="815"/>
      <c r="V220" s="816"/>
      <c r="W220" s="803"/>
    </row>
    <row r="221" spans="1:23" ht="14.4" customHeight="1" x14ac:dyDescent="0.3">
      <c r="A221" s="864" t="s">
        <v>7925</v>
      </c>
      <c r="B221" s="848"/>
      <c r="C221" s="849"/>
      <c r="D221" s="819"/>
      <c r="E221" s="850">
        <v>1</v>
      </c>
      <c r="F221" s="851">
        <v>1.1399999999999999</v>
      </c>
      <c r="G221" s="808">
        <v>12</v>
      </c>
      <c r="H221" s="852"/>
      <c r="I221" s="853"/>
      <c r="J221" s="809"/>
      <c r="K221" s="854">
        <v>1.1399999999999999</v>
      </c>
      <c r="L221" s="852">
        <v>3</v>
      </c>
      <c r="M221" s="852">
        <v>31</v>
      </c>
      <c r="N221" s="855">
        <v>10.29</v>
      </c>
      <c r="O221" s="852" t="s">
        <v>7495</v>
      </c>
      <c r="P221" s="856" t="s">
        <v>7926</v>
      </c>
      <c r="Q221" s="857"/>
      <c r="R221" s="848"/>
      <c r="S221" s="848"/>
      <c r="T221" s="848"/>
      <c r="U221" s="848"/>
      <c r="V221" s="858"/>
      <c r="W221" s="810"/>
    </row>
    <row r="222" spans="1:23" ht="14.4" customHeight="1" x14ac:dyDescent="0.3">
      <c r="A222" s="863" t="s">
        <v>7927</v>
      </c>
      <c r="B222" s="794">
        <v>3</v>
      </c>
      <c r="C222" s="795">
        <v>1.71</v>
      </c>
      <c r="D222" s="796">
        <v>4.3</v>
      </c>
      <c r="E222" s="813"/>
      <c r="F222" s="797"/>
      <c r="G222" s="798"/>
      <c r="H222" s="799"/>
      <c r="I222" s="797"/>
      <c r="J222" s="798"/>
      <c r="K222" s="800">
        <v>0.56999999999999995</v>
      </c>
      <c r="L222" s="799">
        <v>2</v>
      </c>
      <c r="M222" s="799">
        <v>18</v>
      </c>
      <c r="N222" s="801">
        <v>6.13</v>
      </c>
      <c r="O222" s="799" t="s">
        <v>7495</v>
      </c>
      <c r="P222" s="814" t="s">
        <v>7928</v>
      </c>
      <c r="Q222" s="802"/>
      <c r="R222" s="815"/>
      <c r="S222" s="815"/>
      <c r="T222" s="815"/>
      <c r="U222" s="815"/>
      <c r="V222" s="816"/>
      <c r="W222" s="803"/>
    </row>
    <row r="223" spans="1:23" ht="14.4" customHeight="1" x14ac:dyDescent="0.3">
      <c r="A223" s="863" t="s">
        <v>7929</v>
      </c>
      <c r="B223" s="815">
        <v>2</v>
      </c>
      <c r="C223" s="817">
        <v>1.04</v>
      </c>
      <c r="D223" s="818">
        <v>6.5</v>
      </c>
      <c r="E223" s="813"/>
      <c r="F223" s="797"/>
      <c r="G223" s="798"/>
      <c r="H223" s="804">
        <v>1</v>
      </c>
      <c r="I223" s="805">
        <v>0.52</v>
      </c>
      <c r="J223" s="806">
        <v>3</v>
      </c>
      <c r="K223" s="800">
        <v>0.52</v>
      </c>
      <c r="L223" s="799">
        <v>2</v>
      </c>
      <c r="M223" s="799">
        <v>16</v>
      </c>
      <c r="N223" s="801">
        <v>5.31</v>
      </c>
      <c r="O223" s="799" t="s">
        <v>7495</v>
      </c>
      <c r="P223" s="814" t="s">
        <v>7930</v>
      </c>
      <c r="Q223" s="802"/>
      <c r="R223" s="815"/>
      <c r="S223" s="815"/>
      <c r="T223" s="815"/>
      <c r="U223" s="815"/>
      <c r="V223" s="816"/>
      <c r="W223" s="803"/>
    </row>
    <row r="224" spans="1:23" ht="14.4" customHeight="1" x14ac:dyDescent="0.3">
      <c r="A224" s="864" t="s">
        <v>7931</v>
      </c>
      <c r="B224" s="848"/>
      <c r="C224" s="849"/>
      <c r="D224" s="819"/>
      <c r="E224" s="861"/>
      <c r="F224" s="853"/>
      <c r="G224" s="809"/>
      <c r="H224" s="850">
        <v>1</v>
      </c>
      <c r="I224" s="851">
        <v>0.72</v>
      </c>
      <c r="J224" s="811">
        <v>9</v>
      </c>
      <c r="K224" s="854">
        <v>0.72</v>
      </c>
      <c r="L224" s="852">
        <v>2</v>
      </c>
      <c r="M224" s="852">
        <v>21</v>
      </c>
      <c r="N224" s="855">
        <v>6.93</v>
      </c>
      <c r="O224" s="852" t="s">
        <v>7495</v>
      </c>
      <c r="P224" s="856" t="s">
        <v>7932</v>
      </c>
      <c r="Q224" s="857"/>
      <c r="R224" s="848"/>
      <c r="S224" s="848"/>
      <c r="T224" s="848"/>
      <c r="U224" s="848"/>
      <c r="V224" s="858"/>
      <c r="W224" s="810">
        <v>2</v>
      </c>
    </row>
    <row r="225" spans="1:23" ht="14.4" customHeight="1" x14ac:dyDescent="0.3">
      <c r="A225" s="863" t="s">
        <v>1125</v>
      </c>
      <c r="B225" s="815"/>
      <c r="C225" s="817"/>
      <c r="D225" s="818"/>
      <c r="E225" s="804">
        <v>1</v>
      </c>
      <c r="F225" s="805">
        <v>1.53</v>
      </c>
      <c r="G225" s="806">
        <v>12</v>
      </c>
      <c r="H225" s="799"/>
      <c r="I225" s="797"/>
      <c r="J225" s="798"/>
      <c r="K225" s="800">
        <v>1.53</v>
      </c>
      <c r="L225" s="799">
        <v>3</v>
      </c>
      <c r="M225" s="799">
        <v>25</v>
      </c>
      <c r="N225" s="801">
        <v>8.4600000000000009</v>
      </c>
      <c r="O225" s="799" t="s">
        <v>7495</v>
      </c>
      <c r="P225" s="814" t="s">
        <v>7933</v>
      </c>
      <c r="Q225" s="802"/>
      <c r="R225" s="815"/>
      <c r="S225" s="815"/>
      <c r="T225" s="815"/>
      <c r="U225" s="815"/>
      <c r="V225" s="816"/>
      <c r="W225" s="803"/>
    </row>
    <row r="226" spans="1:23" ht="14.4" customHeight="1" x14ac:dyDescent="0.3">
      <c r="A226" s="864" t="s">
        <v>7934</v>
      </c>
      <c r="B226" s="848"/>
      <c r="C226" s="849"/>
      <c r="D226" s="819"/>
      <c r="E226" s="850">
        <v>2</v>
      </c>
      <c r="F226" s="851">
        <v>6.38</v>
      </c>
      <c r="G226" s="808">
        <v>14</v>
      </c>
      <c r="H226" s="852">
        <v>2</v>
      </c>
      <c r="I226" s="853">
        <v>5.43</v>
      </c>
      <c r="J226" s="809">
        <v>12</v>
      </c>
      <c r="K226" s="854">
        <v>2.71</v>
      </c>
      <c r="L226" s="852">
        <v>5</v>
      </c>
      <c r="M226" s="852">
        <v>41</v>
      </c>
      <c r="N226" s="855">
        <v>13.63</v>
      </c>
      <c r="O226" s="852" t="s">
        <v>7495</v>
      </c>
      <c r="P226" s="856" t="s">
        <v>7935</v>
      </c>
      <c r="Q226" s="857"/>
      <c r="R226" s="848"/>
      <c r="S226" s="848"/>
      <c r="T226" s="848"/>
      <c r="U226" s="848"/>
      <c r="V226" s="858"/>
      <c r="W226" s="810">
        <v>4</v>
      </c>
    </row>
    <row r="227" spans="1:23" ht="14.4" customHeight="1" x14ac:dyDescent="0.3">
      <c r="A227" s="863" t="s">
        <v>7936</v>
      </c>
      <c r="B227" s="815">
        <v>1</v>
      </c>
      <c r="C227" s="817">
        <v>2.5299999999999998</v>
      </c>
      <c r="D227" s="818">
        <v>10</v>
      </c>
      <c r="E227" s="804">
        <v>2</v>
      </c>
      <c r="F227" s="805">
        <v>5.07</v>
      </c>
      <c r="G227" s="806">
        <v>7</v>
      </c>
      <c r="H227" s="799">
        <v>2</v>
      </c>
      <c r="I227" s="797">
        <v>5.27</v>
      </c>
      <c r="J227" s="807">
        <v>16</v>
      </c>
      <c r="K227" s="800">
        <v>2.5299999999999998</v>
      </c>
      <c r="L227" s="799">
        <v>4</v>
      </c>
      <c r="M227" s="799">
        <v>39</v>
      </c>
      <c r="N227" s="801">
        <v>12.95</v>
      </c>
      <c r="O227" s="799" t="s">
        <v>7495</v>
      </c>
      <c r="P227" s="814" t="s">
        <v>7937</v>
      </c>
      <c r="Q227" s="802"/>
      <c r="R227" s="815"/>
      <c r="S227" s="815"/>
      <c r="T227" s="815"/>
      <c r="U227" s="815"/>
      <c r="V227" s="816"/>
      <c r="W227" s="803">
        <v>6</v>
      </c>
    </row>
    <row r="228" spans="1:23" ht="14.4" customHeight="1" x14ac:dyDescent="0.3">
      <c r="A228" s="864" t="s">
        <v>7938</v>
      </c>
      <c r="B228" s="848">
        <v>2</v>
      </c>
      <c r="C228" s="849">
        <v>8.44</v>
      </c>
      <c r="D228" s="819">
        <v>13</v>
      </c>
      <c r="E228" s="850">
        <v>2</v>
      </c>
      <c r="F228" s="851">
        <v>8.44</v>
      </c>
      <c r="G228" s="808">
        <v>14</v>
      </c>
      <c r="H228" s="852"/>
      <c r="I228" s="853"/>
      <c r="J228" s="809"/>
      <c r="K228" s="854">
        <v>4.22</v>
      </c>
      <c r="L228" s="852">
        <v>7</v>
      </c>
      <c r="M228" s="852">
        <v>64</v>
      </c>
      <c r="N228" s="855">
        <v>21.19</v>
      </c>
      <c r="O228" s="852" t="s">
        <v>7495</v>
      </c>
      <c r="P228" s="856" t="s">
        <v>7939</v>
      </c>
      <c r="Q228" s="857"/>
      <c r="R228" s="848"/>
      <c r="S228" s="848"/>
      <c r="T228" s="848"/>
      <c r="U228" s="848"/>
      <c r="V228" s="858"/>
      <c r="W228" s="810"/>
    </row>
    <row r="229" spans="1:23" ht="14.4" customHeight="1" x14ac:dyDescent="0.3">
      <c r="A229" s="864" t="s">
        <v>7940</v>
      </c>
      <c r="B229" s="848"/>
      <c r="C229" s="849"/>
      <c r="D229" s="819"/>
      <c r="E229" s="850"/>
      <c r="F229" s="851"/>
      <c r="G229" s="808"/>
      <c r="H229" s="852">
        <v>1</v>
      </c>
      <c r="I229" s="853">
        <v>5.58</v>
      </c>
      <c r="J229" s="809">
        <v>22</v>
      </c>
      <c r="K229" s="854">
        <v>5.58</v>
      </c>
      <c r="L229" s="852">
        <v>7</v>
      </c>
      <c r="M229" s="852">
        <v>66</v>
      </c>
      <c r="N229" s="855">
        <v>22.11</v>
      </c>
      <c r="O229" s="852" t="s">
        <v>7495</v>
      </c>
      <c r="P229" s="856" t="s">
        <v>7941</v>
      </c>
      <c r="Q229" s="857"/>
      <c r="R229" s="848"/>
      <c r="S229" s="848"/>
      <c r="T229" s="848"/>
      <c r="U229" s="848"/>
      <c r="V229" s="858"/>
      <c r="W229" s="810"/>
    </row>
    <row r="230" spans="1:23" ht="14.4" customHeight="1" x14ac:dyDescent="0.3">
      <c r="A230" s="863" t="s">
        <v>2395</v>
      </c>
      <c r="B230" s="815">
        <v>3</v>
      </c>
      <c r="C230" s="817">
        <v>2.98</v>
      </c>
      <c r="D230" s="818">
        <v>5</v>
      </c>
      <c r="E230" s="813">
        <v>2</v>
      </c>
      <c r="F230" s="797">
        <v>1.98</v>
      </c>
      <c r="G230" s="798">
        <v>7</v>
      </c>
      <c r="H230" s="804">
        <v>2</v>
      </c>
      <c r="I230" s="805">
        <v>1.99</v>
      </c>
      <c r="J230" s="806">
        <v>6</v>
      </c>
      <c r="K230" s="800">
        <v>0.99</v>
      </c>
      <c r="L230" s="799">
        <v>3</v>
      </c>
      <c r="M230" s="799">
        <v>24</v>
      </c>
      <c r="N230" s="801">
        <v>8.11</v>
      </c>
      <c r="O230" s="799" t="s">
        <v>7495</v>
      </c>
      <c r="P230" s="814" t="s">
        <v>7942</v>
      </c>
      <c r="Q230" s="802"/>
      <c r="R230" s="815"/>
      <c r="S230" s="815"/>
      <c r="T230" s="815"/>
      <c r="U230" s="815"/>
      <c r="V230" s="816"/>
      <c r="W230" s="803"/>
    </row>
    <row r="231" spans="1:23" ht="14.4" customHeight="1" x14ac:dyDescent="0.3">
      <c r="A231" s="864" t="s">
        <v>7943</v>
      </c>
      <c r="B231" s="848"/>
      <c r="C231" s="849"/>
      <c r="D231" s="819"/>
      <c r="E231" s="861">
        <v>1</v>
      </c>
      <c r="F231" s="853">
        <v>1.32</v>
      </c>
      <c r="G231" s="809">
        <v>3</v>
      </c>
      <c r="H231" s="850">
        <v>1</v>
      </c>
      <c r="I231" s="851">
        <v>1.68</v>
      </c>
      <c r="J231" s="808">
        <v>5</v>
      </c>
      <c r="K231" s="854">
        <v>1.68</v>
      </c>
      <c r="L231" s="852">
        <v>4</v>
      </c>
      <c r="M231" s="852">
        <v>38</v>
      </c>
      <c r="N231" s="855">
        <v>12.55</v>
      </c>
      <c r="O231" s="852" t="s">
        <v>7495</v>
      </c>
      <c r="P231" s="856" t="s">
        <v>7944</v>
      </c>
      <c r="Q231" s="857"/>
      <c r="R231" s="848"/>
      <c r="S231" s="848"/>
      <c r="T231" s="848"/>
      <c r="U231" s="848"/>
      <c r="V231" s="858"/>
      <c r="W231" s="810"/>
    </row>
    <row r="232" spans="1:23" ht="14.4" customHeight="1" x14ac:dyDescent="0.3">
      <c r="A232" s="864" t="s">
        <v>7945</v>
      </c>
      <c r="B232" s="848"/>
      <c r="C232" s="849"/>
      <c r="D232" s="819"/>
      <c r="E232" s="861"/>
      <c r="F232" s="853"/>
      <c r="G232" s="809"/>
      <c r="H232" s="850">
        <v>1</v>
      </c>
      <c r="I232" s="851">
        <v>3.84</v>
      </c>
      <c r="J232" s="808">
        <v>9</v>
      </c>
      <c r="K232" s="854">
        <v>3.84</v>
      </c>
      <c r="L232" s="852">
        <v>7</v>
      </c>
      <c r="M232" s="852">
        <v>65</v>
      </c>
      <c r="N232" s="855">
        <v>21.62</v>
      </c>
      <c r="O232" s="852" t="s">
        <v>7495</v>
      </c>
      <c r="P232" s="856" t="s">
        <v>7946</v>
      </c>
      <c r="Q232" s="857"/>
      <c r="R232" s="848"/>
      <c r="S232" s="848"/>
      <c r="T232" s="848"/>
      <c r="U232" s="848"/>
      <c r="V232" s="858"/>
      <c r="W232" s="810"/>
    </row>
    <row r="233" spans="1:23" ht="14.4" customHeight="1" x14ac:dyDescent="0.3">
      <c r="A233" s="863" t="s">
        <v>7947</v>
      </c>
      <c r="B233" s="815"/>
      <c r="C233" s="817"/>
      <c r="D233" s="818"/>
      <c r="E233" s="813"/>
      <c r="F233" s="797"/>
      <c r="G233" s="798"/>
      <c r="H233" s="804">
        <v>1</v>
      </c>
      <c r="I233" s="805">
        <v>0.65</v>
      </c>
      <c r="J233" s="807">
        <v>8</v>
      </c>
      <c r="K233" s="800">
        <v>0.56000000000000005</v>
      </c>
      <c r="L233" s="799">
        <v>2</v>
      </c>
      <c r="M233" s="799">
        <v>18</v>
      </c>
      <c r="N233" s="801">
        <v>6.1</v>
      </c>
      <c r="O233" s="799" t="s">
        <v>7495</v>
      </c>
      <c r="P233" s="814" t="s">
        <v>7948</v>
      </c>
      <c r="Q233" s="802"/>
      <c r="R233" s="815"/>
      <c r="S233" s="815"/>
      <c r="T233" s="815"/>
      <c r="U233" s="815"/>
      <c r="V233" s="816"/>
      <c r="W233" s="803">
        <v>2</v>
      </c>
    </row>
    <row r="234" spans="1:23" ht="14.4" customHeight="1" x14ac:dyDescent="0.3">
      <c r="A234" s="863" t="s">
        <v>7949</v>
      </c>
      <c r="B234" s="794">
        <v>1</v>
      </c>
      <c r="C234" s="795">
        <v>6.6</v>
      </c>
      <c r="D234" s="796">
        <v>20</v>
      </c>
      <c r="E234" s="813"/>
      <c r="F234" s="797"/>
      <c r="G234" s="798"/>
      <c r="H234" s="799"/>
      <c r="I234" s="797"/>
      <c r="J234" s="798"/>
      <c r="K234" s="800">
        <v>6.6</v>
      </c>
      <c r="L234" s="799">
        <v>8</v>
      </c>
      <c r="M234" s="799">
        <v>71</v>
      </c>
      <c r="N234" s="801">
        <v>23.64</v>
      </c>
      <c r="O234" s="799" t="s">
        <v>7495</v>
      </c>
      <c r="P234" s="814" t="s">
        <v>7950</v>
      </c>
      <c r="Q234" s="802"/>
      <c r="R234" s="815"/>
      <c r="S234" s="815"/>
      <c r="T234" s="815"/>
      <c r="U234" s="815"/>
      <c r="V234" s="816"/>
      <c r="W234" s="803"/>
    </row>
    <row r="235" spans="1:23" ht="14.4" customHeight="1" x14ac:dyDescent="0.3">
      <c r="A235" s="863" t="s">
        <v>7951</v>
      </c>
      <c r="B235" s="815"/>
      <c r="C235" s="817"/>
      <c r="D235" s="818"/>
      <c r="E235" s="813"/>
      <c r="F235" s="797"/>
      <c r="G235" s="798"/>
      <c r="H235" s="804">
        <v>1</v>
      </c>
      <c r="I235" s="805">
        <v>0.96</v>
      </c>
      <c r="J235" s="806">
        <v>3</v>
      </c>
      <c r="K235" s="800">
        <v>1.24</v>
      </c>
      <c r="L235" s="799">
        <v>4</v>
      </c>
      <c r="M235" s="799">
        <v>35</v>
      </c>
      <c r="N235" s="801">
        <v>11.83</v>
      </c>
      <c r="O235" s="799" t="s">
        <v>7495</v>
      </c>
      <c r="P235" s="814" t="s">
        <v>7952</v>
      </c>
      <c r="Q235" s="802"/>
      <c r="R235" s="815"/>
      <c r="S235" s="815"/>
      <c r="T235" s="815"/>
      <c r="U235" s="815"/>
      <c r="V235" s="816"/>
      <c r="W235" s="803"/>
    </row>
    <row r="236" spans="1:23" ht="14.4" customHeight="1" x14ac:dyDescent="0.3">
      <c r="A236" s="863" t="s">
        <v>7953</v>
      </c>
      <c r="B236" s="794">
        <v>1</v>
      </c>
      <c r="C236" s="795">
        <v>0.81</v>
      </c>
      <c r="D236" s="796">
        <v>5</v>
      </c>
      <c r="E236" s="813"/>
      <c r="F236" s="797"/>
      <c r="G236" s="798"/>
      <c r="H236" s="799"/>
      <c r="I236" s="797"/>
      <c r="J236" s="798"/>
      <c r="K236" s="800">
        <v>0.81</v>
      </c>
      <c r="L236" s="799">
        <v>4</v>
      </c>
      <c r="M236" s="799">
        <v>32</v>
      </c>
      <c r="N236" s="801">
        <v>10.79</v>
      </c>
      <c r="O236" s="799" t="s">
        <v>7495</v>
      </c>
      <c r="P236" s="814" t="s">
        <v>7954</v>
      </c>
      <c r="Q236" s="802"/>
      <c r="R236" s="815"/>
      <c r="S236" s="815"/>
      <c r="T236" s="815"/>
      <c r="U236" s="815"/>
      <c r="V236" s="816"/>
      <c r="W236" s="803"/>
    </row>
    <row r="237" spans="1:23" ht="14.4" customHeight="1" x14ac:dyDescent="0.3">
      <c r="A237" s="863" t="s">
        <v>7955</v>
      </c>
      <c r="B237" s="815">
        <v>1</v>
      </c>
      <c r="C237" s="817">
        <v>1.21</v>
      </c>
      <c r="D237" s="818">
        <v>5</v>
      </c>
      <c r="E237" s="804"/>
      <c r="F237" s="805"/>
      <c r="G237" s="806"/>
      <c r="H237" s="799"/>
      <c r="I237" s="797"/>
      <c r="J237" s="798"/>
      <c r="K237" s="800">
        <v>1.21</v>
      </c>
      <c r="L237" s="799">
        <v>3</v>
      </c>
      <c r="M237" s="799">
        <v>26</v>
      </c>
      <c r="N237" s="801">
        <v>8.6300000000000008</v>
      </c>
      <c r="O237" s="799" t="s">
        <v>7495</v>
      </c>
      <c r="P237" s="814" t="s">
        <v>7956</v>
      </c>
      <c r="Q237" s="802"/>
      <c r="R237" s="815"/>
      <c r="S237" s="815"/>
      <c r="T237" s="815"/>
      <c r="U237" s="815"/>
      <c r="V237" s="816"/>
      <c r="W237" s="803"/>
    </row>
    <row r="238" spans="1:23" ht="14.4" customHeight="1" x14ac:dyDescent="0.3">
      <c r="A238" s="864" t="s">
        <v>7957</v>
      </c>
      <c r="B238" s="848"/>
      <c r="C238" s="849"/>
      <c r="D238" s="819"/>
      <c r="E238" s="850">
        <v>1</v>
      </c>
      <c r="F238" s="851">
        <v>4.97</v>
      </c>
      <c r="G238" s="808">
        <v>65</v>
      </c>
      <c r="H238" s="852"/>
      <c r="I238" s="853"/>
      <c r="J238" s="809"/>
      <c r="K238" s="854">
        <v>4.97</v>
      </c>
      <c r="L238" s="852">
        <v>10</v>
      </c>
      <c r="M238" s="852">
        <v>89</v>
      </c>
      <c r="N238" s="855">
        <v>29.64</v>
      </c>
      <c r="O238" s="852" t="s">
        <v>7495</v>
      </c>
      <c r="P238" s="856" t="s">
        <v>7958</v>
      </c>
      <c r="Q238" s="857"/>
      <c r="R238" s="848"/>
      <c r="S238" s="848"/>
      <c r="T238" s="848"/>
      <c r="U238" s="848"/>
      <c r="V238" s="858"/>
      <c r="W238" s="810"/>
    </row>
    <row r="239" spans="1:23" ht="14.4" customHeight="1" x14ac:dyDescent="0.3">
      <c r="A239" s="863" t="s">
        <v>7959</v>
      </c>
      <c r="B239" s="815">
        <v>3</v>
      </c>
      <c r="C239" s="817">
        <v>4.21</v>
      </c>
      <c r="D239" s="818">
        <v>8</v>
      </c>
      <c r="E239" s="804">
        <v>3</v>
      </c>
      <c r="F239" s="805">
        <v>4.21</v>
      </c>
      <c r="G239" s="806">
        <v>5.3</v>
      </c>
      <c r="H239" s="799">
        <v>1</v>
      </c>
      <c r="I239" s="797">
        <v>0.69</v>
      </c>
      <c r="J239" s="798">
        <v>2</v>
      </c>
      <c r="K239" s="800">
        <v>1.6</v>
      </c>
      <c r="L239" s="799">
        <v>5</v>
      </c>
      <c r="M239" s="799">
        <v>45</v>
      </c>
      <c r="N239" s="801">
        <v>15.11</v>
      </c>
      <c r="O239" s="799" t="s">
        <v>7495</v>
      </c>
      <c r="P239" s="814" t="s">
        <v>7960</v>
      </c>
      <c r="Q239" s="802"/>
      <c r="R239" s="815"/>
      <c r="S239" s="815"/>
      <c r="T239" s="815"/>
      <c r="U239" s="815"/>
      <c r="V239" s="816"/>
      <c r="W239" s="803"/>
    </row>
    <row r="240" spans="1:23" ht="14.4" customHeight="1" x14ac:dyDescent="0.3">
      <c r="A240" s="864" t="s">
        <v>7961</v>
      </c>
      <c r="B240" s="848"/>
      <c r="C240" s="849"/>
      <c r="D240" s="819"/>
      <c r="E240" s="850">
        <v>1</v>
      </c>
      <c r="F240" s="851">
        <v>2.71</v>
      </c>
      <c r="G240" s="808">
        <v>23</v>
      </c>
      <c r="H240" s="852">
        <v>1</v>
      </c>
      <c r="I240" s="853">
        <v>0.98</v>
      </c>
      <c r="J240" s="809">
        <v>3</v>
      </c>
      <c r="K240" s="854">
        <v>2.71</v>
      </c>
      <c r="L240" s="852">
        <v>9</v>
      </c>
      <c r="M240" s="852">
        <v>79</v>
      </c>
      <c r="N240" s="855">
        <v>26.47</v>
      </c>
      <c r="O240" s="852" t="s">
        <v>7495</v>
      </c>
      <c r="P240" s="856" t="s">
        <v>7962</v>
      </c>
      <c r="Q240" s="857"/>
      <c r="R240" s="848"/>
      <c r="S240" s="848"/>
      <c r="T240" s="848"/>
      <c r="U240" s="848"/>
      <c r="V240" s="858"/>
      <c r="W240" s="810"/>
    </row>
    <row r="241" spans="1:23" ht="14.4" customHeight="1" x14ac:dyDescent="0.3">
      <c r="A241" s="864" t="s">
        <v>7963</v>
      </c>
      <c r="B241" s="848">
        <v>1</v>
      </c>
      <c r="C241" s="849">
        <v>7.23</v>
      </c>
      <c r="D241" s="819">
        <v>25</v>
      </c>
      <c r="E241" s="850"/>
      <c r="F241" s="851"/>
      <c r="G241" s="808"/>
      <c r="H241" s="852">
        <v>1</v>
      </c>
      <c r="I241" s="853">
        <v>7.23</v>
      </c>
      <c r="J241" s="809">
        <v>14</v>
      </c>
      <c r="K241" s="854">
        <v>7.23</v>
      </c>
      <c r="L241" s="852">
        <v>13</v>
      </c>
      <c r="M241" s="852">
        <v>117</v>
      </c>
      <c r="N241" s="855">
        <v>39.049999999999997</v>
      </c>
      <c r="O241" s="852" t="s">
        <v>7495</v>
      </c>
      <c r="P241" s="856" t="s">
        <v>7964</v>
      </c>
      <c r="Q241" s="857"/>
      <c r="R241" s="848"/>
      <c r="S241" s="848"/>
      <c r="T241" s="848"/>
      <c r="U241" s="848"/>
      <c r="V241" s="858"/>
      <c r="W241" s="810"/>
    </row>
    <row r="242" spans="1:23" ht="14.4" customHeight="1" x14ac:dyDescent="0.3">
      <c r="A242" s="863" t="s">
        <v>7965</v>
      </c>
      <c r="B242" s="815">
        <v>2</v>
      </c>
      <c r="C242" s="817">
        <v>2.0299999999999998</v>
      </c>
      <c r="D242" s="818">
        <v>4</v>
      </c>
      <c r="E242" s="813">
        <v>2</v>
      </c>
      <c r="F242" s="797">
        <v>2.38</v>
      </c>
      <c r="G242" s="798">
        <v>5</v>
      </c>
      <c r="H242" s="804">
        <v>2</v>
      </c>
      <c r="I242" s="805">
        <v>2.38</v>
      </c>
      <c r="J242" s="807">
        <v>16.5</v>
      </c>
      <c r="K242" s="800">
        <v>1.19</v>
      </c>
      <c r="L242" s="799">
        <v>3</v>
      </c>
      <c r="M242" s="799">
        <v>28</v>
      </c>
      <c r="N242" s="801">
        <v>9.4499999999999993</v>
      </c>
      <c r="O242" s="799" t="s">
        <v>7495</v>
      </c>
      <c r="P242" s="814" t="s">
        <v>7966</v>
      </c>
      <c r="Q242" s="802"/>
      <c r="R242" s="815"/>
      <c r="S242" s="815"/>
      <c r="T242" s="815"/>
      <c r="U242" s="815"/>
      <c r="V242" s="816"/>
      <c r="W242" s="803">
        <v>14</v>
      </c>
    </row>
    <row r="243" spans="1:23" ht="14.4" customHeight="1" x14ac:dyDescent="0.3">
      <c r="A243" s="864" t="s">
        <v>7967</v>
      </c>
      <c r="B243" s="848"/>
      <c r="C243" s="849"/>
      <c r="D243" s="819"/>
      <c r="E243" s="861"/>
      <c r="F243" s="853"/>
      <c r="G243" s="809"/>
      <c r="H243" s="850">
        <v>1</v>
      </c>
      <c r="I243" s="851">
        <v>1.5</v>
      </c>
      <c r="J243" s="808">
        <v>3</v>
      </c>
      <c r="K243" s="854">
        <v>2.2999999999999998</v>
      </c>
      <c r="L243" s="852">
        <v>5</v>
      </c>
      <c r="M243" s="852">
        <v>43</v>
      </c>
      <c r="N243" s="855">
        <v>14.43</v>
      </c>
      <c r="O243" s="852" t="s">
        <v>7495</v>
      </c>
      <c r="P243" s="856" t="s">
        <v>7968</v>
      </c>
      <c r="Q243" s="857"/>
      <c r="R243" s="848"/>
      <c r="S243" s="848"/>
      <c r="T243" s="848"/>
      <c r="U243" s="848"/>
      <c r="V243" s="858"/>
      <c r="W243" s="810"/>
    </row>
    <row r="244" spans="1:23" ht="14.4" customHeight="1" x14ac:dyDescent="0.3">
      <c r="A244" s="864" t="s">
        <v>7969</v>
      </c>
      <c r="B244" s="848">
        <v>1</v>
      </c>
      <c r="C244" s="849">
        <v>4.7300000000000004</v>
      </c>
      <c r="D244" s="819">
        <v>8</v>
      </c>
      <c r="E244" s="861"/>
      <c r="F244" s="853"/>
      <c r="G244" s="809"/>
      <c r="H244" s="850"/>
      <c r="I244" s="851"/>
      <c r="J244" s="808"/>
      <c r="K244" s="854">
        <v>4.7300000000000004</v>
      </c>
      <c r="L244" s="852">
        <v>6</v>
      </c>
      <c r="M244" s="852">
        <v>55</v>
      </c>
      <c r="N244" s="855">
        <v>18.399999999999999</v>
      </c>
      <c r="O244" s="852" t="s">
        <v>7495</v>
      </c>
      <c r="P244" s="856" t="s">
        <v>7970</v>
      </c>
      <c r="Q244" s="857"/>
      <c r="R244" s="848"/>
      <c r="S244" s="848"/>
      <c r="T244" s="848"/>
      <c r="U244" s="848"/>
      <c r="V244" s="858"/>
      <c r="W244" s="810"/>
    </row>
    <row r="245" spans="1:23" ht="14.4" customHeight="1" x14ac:dyDescent="0.3">
      <c r="A245" s="863" t="s">
        <v>7971</v>
      </c>
      <c r="B245" s="815"/>
      <c r="C245" s="817"/>
      <c r="D245" s="818"/>
      <c r="E245" s="804">
        <v>2</v>
      </c>
      <c r="F245" s="805">
        <v>0.66</v>
      </c>
      <c r="G245" s="806">
        <v>3.5</v>
      </c>
      <c r="H245" s="799"/>
      <c r="I245" s="797"/>
      <c r="J245" s="798"/>
      <c r="K245" s="800">
        <v>0.26</v>
      </c>
      <c r="L245" s="799">
        <v>1</v>
      </c>
      <c r="M245" s="799">
        <v>11</v>
      </c>
      <c r="N245" s="801">
        <v>3.82</v>
      </c>
      <c r="O245" s="799" t="s">
        <v>7495</v>
      </c>
      <c r="P245" s="814" t="s">
        <v>7972</v>
      </c>
      <c r="Q245" s="802"/>
      <c r="R245" s="815"/>
      <c r="S245" s="815"/>
      <c r="T245" s="815"/>
      <c r="U245" s="815"/>
      <c r="V245" s="816"/>
      <c r="W245" s="803"/>
    </row>
    <row r="246" spans="1:23" ht="14.4" customHeight="1" x14ac:dyDescent="0.3">
      <c r="A246" s="864" t="s">
        <v>7973</v>
      </c>
      <c r="B246" s="848">
        <v>1</v>
      </c>
      <c r="C246" s="849">
        <v>0.47</v>
      </c>
      <c r="D246" s="819">
        <v>3</v>
      </c>
      <c r="E246" s="850"/>
      <c r="F246" s="851"/>
      <c r="G246" s="808"/>
      <c r="H246" s="852">
        <v>1</v>
      </c>
      <c r="I246" s="853">
        <v>0.47</v>
      </c>
      <c r="J246" s="809">
        <v>4</v>
      </c>
      <c r="K246" s="854">
        <v>0.47</v>
      </c>
      <c r="L246" s="852">
        <v>2</v>
      </c>
      <c r="M246" s="852">
        <v>19</v>
      </c>
      <c r="N246" s="855">
        <v>6.25</v>
      </c>
      <c r="O246" s="852" t="s">
        <v>7495</v>
      </c>
      <c r="P246" s="856" t="s">
        <v>7974</v>
      </c>
      <c r="Q246" s="857"/>
      <c r="R246" s="848"/>
      <c r="S246" s="848"/>
      <c r="T246" s="848"/>
      <c r="U246" s="848"/>
      <c r="V246" s="858"/>
      <c r="W246" s="810"/>
    </row>
    <row r="247" spans="1:23" ht="14.4" customHeight="1" x14ac:dyDescent="0.3">
      <c r="A247" s="864" t="s">
        <v>7975</v>
      </c>
      <c r="B247" s="848">
        <v>1</v>
      </c>
      <c r="C247" s="849">
        <v>1.01</v>
      </c>
      <c r="D247" s="819">
        <v>5</v>
      </c>
      <c r="E247" s="850">
        <v>1</v>
      </c>
      <c r="F247" s="851">
        <v>1.01</v>
      </c>
      <c r="G247" s="808">
        <v>8</v>
      </c>
      <c r="H247" s="852"/>
      <c r="I247" s="853"/>
      <c r="J247" s="809"/>
      <c r="K247" s="854">
        <v>1.01</v>
      </c>
      <c r="L247" s="852">
        <v>4</v>
      </c>
      <c r="M247" s="852">
        <v>36</v>
      </c>
      <c r="N247" s="855">
        <v>11.87</v>
      </c>
      <c r="O247" s="852" t="s">
        <v>7495</v>
      </c>
      <c r="P247" s="856" t="s">
        <v>7976</v>
      </c>
      <c r="Q247" s="857"/>
      <c r="R247" s="848"/>
      <c r="S247" s="848"/>
      <c r="T247" s="848"/>
      <c r="U247" s="848"/>
      <c r="V247" s="858"/>
      <c r="W247" s="810"/>
    </row>
    <row r="248" spans="1:23" ht="14.4" customHeight="1" x14ac:dyDescent="0.3">
      <c r="A248" s="863" t="s">
        <v>7977</v>
      </c>
      <c r="B248" s="794">
        <v>1</v>
      </c>
      <c r="C248" s="795">
        <v>0.68</v>
      </c>
      <c r="D248" s="796">
        <v>17</v>
      </c>
      <c r="E248" s="813"/>
      <c r="F248" s="797"/>
      <c r="G248" s="798"/>
      <c r="H248" s="799"/>
      <c r="I248" s="797"/>
      <c r="J248" s="798"/>
      <c r="K248" s="800">
        <v>0.28999999999999998</v>
      </c>
      <c r="L248" s="799">
        <v>1</v>
      </c>
      <c r="M248" s="799">
        <v>10</v>
      </c>
      <c r="N248" s="801">
        <v>3.42</v>
      </c>
      <c r="O248" s="799" t="s">
        <v>7495</v>
      </c>
      <c r="P248" s="814" t="s">
        <v>7978</v>
      </c>
      <c r="Q248" s="802"/>
      <c r="R248" s="815"/>
      <c r="S248" s="815"/>
      <c r="T248" s="815"/>
      <c r="U248" s="815"/>
      <c r="V248" s="816"/>
      <c r="W248" s="803"/>
    </row>
    <row r="249" spans="1:23" ht="14.4" customHeight="1" x14ac:dyDescent="0.3">
      <c r="A249" s="863" t="s">
        <v>7979</v>
      </c>
      <c r="B249" s="815"/>
      <c r="C249" s="817"/>
      <c r="D249" s="818"/>
      <c r="E249" s="813"/>
      <c r="F249" s="797"/>
      <c r="G249" s="798"/>
      <c r="H249" s="804">
        <v>1</v>
      </c>
      <c r="I249" s="805">
        <v>2.38</v>
      </c>
      <c r="J249" s="806">
        <v>18</v>
      </c>
      <c r="K249" s="800">
        <v>2.25</v>
      </c>
      <c r="L249" s="799">
        <v>7</v>
      </c>
      <c r="M249" s="799">
        <v>61</v>
      </c>
      <c r="N249" s="801">
        <v>20.399999999999999</v>
      </c>
      <c r="O249" s="799" t="s">
        <v>7495</v>
      </c>
      <c r="P249" s="814" t="s">
        <v>7980</v>
      </c>
      <c r="Q249" s="802"/>
      <c r="R249" s="815"/>
      <c r="S249" s="815"/>
      <c r="T249" s="815"/>
      <c r="U249" s="815"/>
      <c r="V249" s="816"/>
      <c r="W249" s="803"/>
    </row>
    <row r="250" spans="1:23" ht="14.4" customHeight="1" x14ac:dyDescent="0.3">
      <c r="A250" s="863" t="s">
        <v>7981</v>
      </c>
      <c r="B250" s="794">
        <v>1</v>
      </c>
      <c r="C250" s="795">
        <v>0.82</v>
      </c>
      <c r="D250" s="796">
        <v>3</v>
      </c>
      <c r="E250" s="813"/>
      <c r="F250" s="797"/>
      <c r="G250" s="798"/>
      <c r="H250" s="799"/>
      <c r="I250" s="797"/>
      <c r="J250" s="798"/>
      <c r="K250" s="800">
        <v>0.82</v>
      </c>
      <c r="L250" s="799">
        <v>3</v>
      </c>
      <c r="M250" s="799">
        <v>29</v>
      </c>
      <c r="N250" s="801">
        <v>9.7100000000000009</v>
      </c>
      <c r="O250" s="799" t="s">
        <v>7495</v>
      </c>
      <c r="P250" s="814" t="s">
        <v>7982</v>
      </c>
      <c r="Q250" s="802"/>
      <c r="R250" s="815"/>
      <c r="S250" s="815"/>
      <c r="T250" s="815"/>
      <c r="U250" s="815"/>
      <c r="V250" s="816"/>
      <c r="W250" s="803"/>
    </row>
    <row r="251" spans="1:23" ht="14.4" customHeight="1" x14ac:dyDescent="0.3">
      <c r="A251" s="864" t="s">
        <v>7983</v>
      </c>
      <c r="B251" s="859">
        <v>1</v>
      </c>
      <c r="C251" s="860">
        <v>1.22</v>
      </c>
      <c r="D251" s="812">
        <v>4</v>
      </c>
      <c r="E251" s="861"/>
      <c r="F251" s="853"/>
      <c r="G251" s="809"/>
      <c r="H251" s="852"/>
      <c r="I251" s="853"/>
      <c r="J251" s="809"/>
      <c r="K251" s="854">
        <v>1.22</v>
      </c>
      <c r="L251" s="852">
        <v>4</v>
      </c>
      <c r="M251" s="852">
        <v>32</v>
      </c>
      <c r="N251" s="855">
        <v>10.7</v>
      </c>
      <c r="O251" s="852" t="s">
        <v>7495</v>
      </c>
      <c r="P251" s="856" t="s">
        <v>7982</v>
      </c>
      <c r="Q251" s="857"/>
      <c r="R251" s="848"/>
      <c r="S251" s="848"/>
      <c r="T251" s="848"/>
      <c r="U251" s="848"/>
      <c r="V251" s="858"/>
      <c r="W251" s="810"/>
    </row>
    <row r="252" spans="1:23" ht="14.4" customHeight="1" x14ac:dyDescent="0.3">
      <c r="A252" s="863" t="s">
        <v>7984</v>
      </c>
      <c r="B252" s="794">
        <v>5</v>
      </c>
      <c r="C252" s="795">
        <v>2.98</v>
      </c>
      <c r="D252" s="796">
        <v>5.6</v>
      </c>
      <c r="E252" s="813">
        <v>2</v>
      </c>
      <c r="F252" s="797">
        <v>1.17</v>
      </c>
      <c r="G252" s="798">
        <v>3</v>
      </c>
      <c r="H252" s="799"/>
      <c r="I252" s="797"/>
      <c r="J252" s="798"/>
      <c r="K252" s="800">
        <v>0.57999999999999996</v>
      </c>
      <c r="L252" s="799">
        <v>2</v>
      </c>
      <c r="M252" s="799">
        <v>18</v>
      </c>
      <c r="N252" s="801">
        <v>5.92</v>
      </c>
      <c r="O252" s="799" t="s">
        <v>7495</v>
      </c>
      <c r="P252" s="814" t="s">
        <v>7985</v>
      </c>
      <c r="Q252" s="802"/>
      <c r="R252" s="815"/>
      <c r="S252" s="815"/>
      <c r="T252" s="815"/>
      <c r="U252" s="815"/>
      <c r="V252" s="816"/>
      <c r="W252" s="803"/>
    </row>
    <row r="253" spans="1:23" ht="14.4" customHeight="1" x14ac:dyDescent="0.3">
      <c r="A253" s="863" t="s">
        <v>7986</v>
      </c>
      <c r="B253" s="815">
        <v>12</v>
      </c>
      <c r="C253" s="817">
        <v>7.94</v>
      </c>
      <c r="D253" s="818">
        <v>8.8000000000000007</v>
      </c>
      <c r="E253" s="813">
        <v>8</v>
      </c>
      <c r="F253" s="797">
        <v>5.5</v>
      </c>
      <c r="G253" s="798">
        <v>10.6</v>
      </c>
      <c r="H253" s="804">
        <v>19</v>
      </c>
      <c r="I253" s="805">
        <v>13.12</v>
      </c>
      <c r="J253" s="807">
        <v>9.1999999999999993</v>
      </c>
      <c r="K253" s="800">
        <v>0.66</v>
      </c>
      <c r="L253" s="799">
        <v>2</v>
      </c>
      <c r="M253" s="799">
        <v>15</v>
      </c>
      <c r="N253" s="801">
        <v>5.13</v>
      </c>
      <c r="O253" s="799" t="s">
        <v>7495</v>
      </c>
      <c r="P253" s="814" t="s">
        <v>7987</v>
      </c>
      <c r="Q253" s="802"/>
      <c r="R253" s="815"/>
      <c r="S253" s="815"/>
      <c r="T253" s="815"/>
      <c r="U253" s="815"/>
      <c r="V253" s="816"/>
      <c r="W253" s="803">
        <v>78</v>
      </c>
    </row>
    <row r="254" spans="1:23" ht="14.4" customHeight="1" x14ac:dyDescent="0.3">
      <c r="A254" s="864" t="s">
        <v>7988</v>
      </c>
      <c r="B254" s="848">
        <v>7</v>
      </c>
      <c r="C254" s="849">
        <v>9.32</v>
      </c>
      <c r="D254" s="819">
        <v>13</v>
      </c>
      <c r="E254" s="861">
        <v>6</v>
      </c>
      <c r="F254" s="853">
        <v>8.33</v>
      </c>
      <c r="G254" s="809">
        <v>15.3</v>
      </c>
      <c r="H254" s="850">
        <v>4</v>
      </c>
      <c r="I254" s="851">
        <v>5.27</v>
      </c>
      <c r="J254" s="811">
        <v>10.5</v>
      </c>
      <c r="K254" s="854">
        <v>1.32</v>
      </c>
      <c r="L254" s="852">
        <v>3</v>
      </c>
      <c r="M254" s="852">
        <v>29</v>
      </c>
      <c r="N254" s="855">
        <v>9.66</v>
      </c>
      <c r="O254" s="852" t="s">
        <v>7495</v>
      </c>
      <c r="P254" s="856" t="s">
        <v>7989</v>
      </c>
      <c r="Q254" s="857"/>
      <c r="R254" s="848"/>
      <c r="S254" s="848"/>
      <c r="T254" s="848"/>
      <c r="U254" s="848"/>
      <c r="V254" s="858"/>
      <c r="W254" s="810">
        <v>6</v>
      </c>
    </row>
    <row r="255" spans="1:23" ht="14.4" customHeight="1" x14ac:dyDescent="0.3">
      <c r="A255" s="864" t="s">
        <v>7990</v>
      </c>
      <c r="B255" s="848">
        <v>2</v>
      </c>
      <c r="C255" s="849">
        <v>8.35</v>
      </c>
      <c r="D255" s="819">
        <v>17</v>
      </c>
      <c r="E255" s="861">
        <v>1</v>
      </c>
      <c r="F255" s="853">
        <v>4.18</v>
      </c>
      <c r="G255" s="809">
        <v>9</v>
      </c>
      <c r="H255" s="850">
        <v>6</v>
      </c>
      <c r="I255" s="851">
        <v>28.92</v>
      </c>
      <c r="J255" s="811">
        <v>29.8</v>
      </c>
      <c r="K255" s="854">
        <v>4.18</v>
      </c>
      <c r="L255" s="852">
        <v>6</v>
      </c>
      <c r="M255" s="852">
        <v>53</v>
      </c>
      <c r="N255" s="855">
        <v>17.5</v>
      </c>
      <c r="O255" s="852" t="s">
        <v>7495</v>
      </c>
      <c r="P255" s="856" t="s">
        <v>7991</v>
      </c>
      <c r="Q255" s="857"/>
      <c r="R255" s="848"/>
      <c r="S255" s="848"/>
      <c r="T255" s="848"/>
      <c r="U255" s="848"/>
      <c r="V255" s="858"/>
      <c r="W255" s="810">
        <v>88</v>
      </c>
    </row>
    <row r="256" spans="1:23" ht="14.4" customHeight="1" x14ac:dyDescent="0.3">
      <c r="A256" s="863" t="s">
        <v>7992</v>
      </c>
      <c r="B256" s="815">
        <v>1</v>
      </c>
      <c r="C256" s="817">
        <v>0.24</v>
      </c>
      <c r="D256" s="818">
        <v>5</v>
      </c>
      <c r="E256" s="813">
        <v>4</v>
      </c>
      <c r="F256" s="797">
        <v>0.96</v>
      </c>
      <c r="G256" s="798">
        <v>2.8</v>
      </c>
      <c r="H256" s="804">
        <v>2</v>
      </c>
      <c r="I256" s="805">
        <v>0.48</v>
      </c>
      <c r="J256" s="806">
        <v>2</v>
      </c>
      <c r="K256" s="800">
        <v>0.24</v>
      </c>
      <c r="L256" s="799">
        <v>1</v>
      </c>
      <c r="M256" s="799">
        <v>10</v>
      </c>
      <c r="N256" s="801">
        <v>3.44</v>
      </c>
      <c r="O256" s="799" t="s">
        <v>7495</v>
      </c>
      <c r="P256" s="814" t="s">
        <v>7993</v>
      </c>
      <c r="Q256" s="802"/>
      <c r="R256" s="815"/>
      <c r="S256" s="815"/>
      <c r="T256" s="815"/>
      <c r="U256" s="815"/>
      <c r="V256" s="816"/>
      <c r="W256" s="803"/>
    </row>
    <row r="257" spans="1:23" ht="14.4" customHeight="1" x14ac:dyDescent="0.3">
      <c r="A257" s="864" t="s">
        <v>7994</v>
      </c>
      <c r="B257" s="848"/>
      <c r="C257" s="849"/>
      <c r="D257" s="819"/>
      <c r="E257" s="861"/>
      <c r="F257" s="853"/>
      <c r="G257" s="809"/>
      <c r="H257" s="850">
        <v>2</v>
      </c>
      <c r="I257" s="851">
        <v>1.34</v>
      </c>
      <c r="J257" s="811">
        <v>11</v>
      </c>
      <c r="K257" s="854">
        <v>0.46</v>
      </c>
      <c r="L257" s="852">
        <v>2</v>
      </c>
      <c r="M257" s="852">
        <v>17</v>
      </c>
      <c r="N257" s="855">
        <v>5.5</v>
      </c>
      <c r="O257" s="852" t="s">
        <v>7495</v>
      </c>
      <c r="P257" s="856" t="s">
        <v>7995</v>
      </c>
      <c r="Q257" s="857"/>
      <c r="R257" s="848"/>
      <c r="S257" s="848"/>
      <c r="T257" s="848"/>
      <c r="U257" s="848"/>
      <c r="V257" s="858"/>
      <c r="W257" s="810">
        <v>14</v>
      </c>
    </row>
    <row r="258" spans="1:23" ht="14.4" customHeight="1" x14ac:dyDescent="0.3">
      <c r="A258" s="864" t="s">
        <v>7996</v>
      </c>
      <c r="B258" s="848">
        <v>1</v>
      </c>
      <c r="C258" s="849">
        <v>0.69</v>
      </c>
      <c r="D258" s="819">
        <v>2</v>
      </c>
      <c r="E258" s="861"/>
      <c r="F258" s="853"/>
      <c r="G258" s="809"/>
      <c r="H258" s="850"/>
      <c r="I258" s="851"/>
      <c r="J258" s="808"/>
      <c r="K258" s="854">
        <v>0.98</v>
      </c>
      <c r="L258" s="852">
        <v>3</v>
      </c>
      <c r="M258" s="852">
        <v>27</v>
      </c>
      <c r="N258" s="855">
        <v>9.11</v>
      </c>
      <c r="O258" s="852" t="s">
        <v>7495</v>
      </c>
      <c r="P258" s="856" t="s">
        <v>7997</v>
      </c>
      <c r="Q258" s="857"/>
      <c r="R258" s="848"/>
      <c r="S258" s="848"/>
      <c r="T258" s="848"/>
      <c r="U258" s="848"/>
      <c r="V258" s="858"/>
      <c r="W258" s="810"/>
    </row>
    <row r="259" spans="1:23" ht="14.4" customHeight="1" x14ac:dyDescent="0.3">
      <c r="A259" s="863" t="s">
        <v>7998</v>
      </c>
      <c r="B259" s="815"/>
      <c r="C259" s="817"/>
      <c r="D259" s="818"/>
      <c r="E259" s="804">
        <v>1</v>
      </c>
      <c r="F259" s="805">
        <v>3.44</v>
      </c>
      <c r="G259" s="806">
        <v>21</v>
      </c>
      <c r="H259" s="799"/>
      <c r="I259" s="797"/>
      <c r="J259" s="798"/>
      <c r="K259" s="800">
        <v>3.44</v>
      </c>
      <c r="L259" s="799">
        <v>5</v>
      </c>
      <c r="M259" s="799">
        <v>49</v>
      </c>
      <c r="N259" s="801">
        <v>16.28</v>
      </c>
      <c r="O259" s="799" t="s">
        <v>7495</v>
      </c>
      <c r="P259" s="814" t="s">
        <v>7999</v>
      </c>
      <c r="Q259" s="802"/>
      <c r="R259" s="815"/>
      <c r="S259" s="815"/>
      <c r="T259" s="815"/>
      <c r="U259" s="815"/>
      <c r="V259" s="816"/>
      <c r="W259" s="803"/>
    </row>
    <row r="260" spans="1:23" ht="14.4" customHeight="1" x14ac:dyDescent="0.3">
      <c r="A260" s="864" t="s">
        <v>8000</v>
      </c>
      <c r="B260" s="848">
        <v>1</v>
      </c>
      <c r="C260" s="849">
        <v>5.76</v>
      </c>
      <c r="D260" s="819">
        <v>12</v>
      </c>
      <c r="E260" s="850">
        <v>1</v>
      </c>
      <c r="F260" s="851">
        <v>5.76</v>
      </c>
      <c r="G260" s="808">
        <v>24</v>
      </c>
      <c r="H260" s="852"/>
      <c r="I260" s="853"/>
      <c r="J260" s="809"/>
      <c r="K260" s="854">
        <v>5.76</v>
      </c>
      <c r="L260" s="852">
        <v>7</v>
      </c>
      <c r="M260" s="852">
        <v>62</v>
      </c>
      <c r="N260" s="855">
        <v>20.82</v>
      </c>
      <c r="O260" s="852" t="s">
        <v>7495</v>
      </c>
      <c r="P260" s="856" t="s">
        <v>8001</v>
      </c>
      <c r="Q260" s="857"/>
      <c r="R260" s="848"/>
      <c r="S260" s="848"/>
      <c r="T260" s="848"/>
      <c r="U260" s="848"/>
      <c r="V260" s="858"/>
      <c r="W260" s="810"/>
    </row>
    <row r="261" spans="1:23" ht="14.4" customHeight="1" x14ac:dyDescent="0.3">
      <c r="A261" s="863" t="s">
        <v>8002</v>
      </c>
      <c r="B261" s="794">
        <v>1</v>
      </c>
      <c r="C261" s="795">
        <v>0.97</v>
      </c>
      <c r="D261" s="796">
        <v>9</v>
      </c>
      <c r="E261" s="813"/>
      <c r="F261" s="797"/>
      <c r="G261" s="798"/>
      <c r="H261" s="799"/>
      <c r="I261" s="797"/>
      <c r="J261" s="798"/>
      <c r="K261" s="800">
        <v>0.97</v>
      </c>
      <c r="L261" s="799">
        <v>3</v>
      </c>
      <c r="M261" s="799">
        <v>29</v>
      </c>
      <c r="N261" s="801">
        <v>9.5299999999999994</v>
      </c>
      <c r="O261" s="799" t="s">
        <v>7495</v>
      </c>
      <c r="P261" s="814" t="s">
        <v>8003</v>
      </c>
      <c r="Q261" s="802"/>
      <c r="R261" s="815"/>
      <c r="S261" s="815"/>
      <c r="T261" s="815"/>
      <c r="U261" s="815"/>
      <c r="V261" s="816"/>
      <c r="W261" s="803"/>
    </row>
    <row r="262" spans="1:23" ht="14.4" customHeight="1" x14ac:dyDescent="0.3">
      <c r="A262" s="863" t="s">
        <v>8004</v>
      </c>
      <c r="B262" s="794">
        <v>18</v>
      </c>
      <c r="C262" s="795">
        <v>17.8</v>
      </c>
      <c r="D262" s="796">
        <v>6.6</v>
      </c>
      <c r="E262" s="813">
        <v>10</v>
      </c>
      <c r="F262" s="797">
        <v>10.3</v>
      </c>
      <c r="G262" s="798">
        <v>8.5</v>
      </c>
      <c r="H262" s="799">
        <v>9</v>
      </c>
      <c r="I262" s="797">
        <v>8.9</v>
      </c>
      <c r="J262" s="807">
        <v>8</v>
      </c>
      <c r="K262" s="800">
        <v>0.99</v>
      </c>
      <c r="L262" s="799">
        <v>2</v>
      </c>
      <c r="M262" s="799">
        <v>19</v>
      </c>
      <c r="N262" s="801">
        <v>6.35</v>
      </c>
      <c r="O262" s="799" t="s">
        <v>7495</v>
      </c>
      <c r="P262" s="814" t="s">
        <v>8005</v>
      </c>
      <c r="Q262" s="802"/>
      <c r="R262" s="815"/>
      <c r="S262" s="815"/>
      <c r="T262" s="815"/>
      <c r="U262" s="815"/>
      <c r="V262" s="816"/>
      <c r="W262" s="803">
        <v>22</v>
      </c>
    </row>
    <row r="263" spans="1:23" ht="14.4" customHeight="1" x14ac:dyDescent="0.3">
      <c r="A263" s="864" t="s">
        <v>8006</v>
      </c>
      <c r="B263" s="859">
        <v>5</v>
      </c>
      <c r="C263" s="860">
        <v>9.99</v>
      </c>
      <c r="D263" s="812">
        <v>12.8</v>
      </c>
      <c r="E263" s="861">
        <v>3</v>
      </c>
      <c r="F263" s="853">
        <v>5.99</v>
      </c>
      <c r="G263" s="809">
        <v>13</v>
      </c>
      <c r="H263" s="852">
        <v>4</v>
      </c>
      <c r="I263" s="853">
        <v>7.56</v>
      </c>
      <c r="J263" s="809">
        <v>9</v>
      </c>
      <c r="K263" s="854">
        <v>2</v>
      </c>
      <c r="L263" s="852">
        <v>4</v>
      </c>
      <c r="M263" s="852">
        <v>40</v>
      </c>
      <c r="N263" s="855">
        <v>13.31</v>
      </c>
      <c r="O263" s="852" t="s">
        <v>7495</v>
      </c>
      <c r="P263" s="856" t="s">
        <v>8007</v>
      </c>
      <c r="Q263" s="857"/>
      <c r="R263" s="848"/>
      <c r="S263" s="848"/>
      <c r="T263" s="848"/>
      <c r="U263" s="848"/>
      <c r="V263" s="858"/>
      <c r="W263" s="810">
        <v>2</v>
      </c>
    </row>
    <row r="264" spans="1:23" ht="14.4" customHeight="1" x14ac:dyDescent="0.3">
      <c r="A264" s="864" t="s">
        <v>8008</v>
      </c>
      <c r="B264" s="859">
        <v>6</v>
      </c>
      <c r="C264" s="860">
        <v>26.25</v>
      </c>
      <c r="D264" s="812">
        <v>17.8</v>
      </c>
      <c r="E264" s="861">
        <v>6</v>
      </c>
      <c r="F264" s="853">
        <v>24.61</v>
      </c>
      <c r="G264" s="809">
        <v>17</v>
      </c>
      <c r="H264" s="852">
        <v>1</v>
      </c>
      <c r="I264" s="853">
        <v>4.0999999999999996</v>
      </c>
      <c r="J264" s="809">
        <v>6</v>
      </c>
      <c r="K264" s="854">
        <v>4.0999999999999996</v>
      </c>
      <c r="L264" s="852">
        <v>6</v>
      </c>
      <c r="M264" s="852">
        <v>55</v>
      </c>
      <c r="N264" s="855">
        <v>18.37</v>
      </c>
      <c r="O264" s="852" t="s">
        <v>7495</v>
      </c>
      <c r="P264" s="856" t="s">
        <v>8009</v>
      </c>
      <c r="Q264" s="857"/>
      <c r="R264" s="848"/>
      <c r="S264" s="848"/>
      <c r="T264" s="848"/>
      <c r="U264" s="848"/>
      <c r="V264" s="858"/>
      <c r="W264" s="810"/>
    </row>
    <row r="265" spans="1:23" ht="14.4" customHeight="1" x14ac:dyDescent="0.3">
      <c r="A265" s="863" t="s">
        <v>8010</v>
      </c>
      <c r="B265" s="794">
        <v>15</v>
      </c>
      <c r="C265" s="795">
        <v>10.09</v>
      </c>
      <c r="D265" s="796">
        <v>6.9</v>
      </c>
      <c r="E265" s="813">
        <v>12</v>
      </c>
      <c r="F265" s="797">
        <v>7.41</v>
      </c>
      <c r="G265" s="798">
        <v>4.4000000000000004</v>
      </c>
      <c r="H265" s="799">
        <v>14</v>
      </c>
      <c r="I265" s="797">
        <v>8.7200000000000006</v>
      </c>
      <c r="J265" s="807">
        <v>6.2</v>
      </c>
      <c r="K265" s="800">
        <v>0.62</v>
      </c>
      <c r="L265" s="799">
        <v>2</v>
      </c>
      <c r="M265" s="799">
        <v>17</v>
      </c>
      <c r="N265" s="801">
        <v>5.56</v>
      </c>
      <c r="O265" s="799" t="s">
        <v>7495</v>
      </c>
      <c r="P265" s="814" t="s">
        <v>8011</v>
      </c>
      <c r="Q265" s="802"/>
      <c r="R265" s="815"/>
      <c r="S265" s="815"/>
      <c r="T265" s="815"/>
      <c r="U265" s="815"/>
      <c r="V265" s="816"/>
      <c r="W265" s="803">
        <v>23</v>
      </c>
    </row>
    <row r="266" spans="1:23" ht="14.4" customHeight="1" x14ac:dyDescent="0.3">
      <c r="A266" s="864" t="s">
        <v>8012</v>
      </c>
      <c r="B266" s="859">
        <v>2</v>
      </c>
      <c r="C266" s="860">
        <v>2.21</v>
      </c>
      <c r="D266" s="812">
        <v>7</v>
      </c>
      <c r="E266" s="861">
        <v>1</v>
      </c>
      <c r="F266" s="853">
        <v>1.1100000000000001</v>
      </c>
      <c r="G266" s="809">
        <v>14</v>
      </c>
      <c r="H266" s="852">
        <v>2</v>
      </c>
      <c r="I266" s="853">
        <v>2.21</v>
      </c>
      <c r="J266" s="809">
        <v>9</v>
      </c>
      <c r="K266" s="854">
        <v>1.1100000000000001</v>
      </c>
      <c r="L266" s="852">
        <v>3</v>
      </c>
      <c r="M266" s="852">
        <v>31</v>
      </c>
      <c r="N266" s="855">
        <v>10.26</v>
      </c>
      <c r="O266" s="852" t="s">
        <v>7495</v>
      </c>
      <c r="P266" s="856" t="s">
        <v>8013</v>
      </c>
      <c r="Q266" s="857"/>
      <c r="R266" s="848"/>
      <c r="S266" s="848"/>
      <c r="T266" s="848"/>
      <c r="U266" s="848"/>
      <c r="V266" s="858"/>
      <c r="W266" s="810"/>
    </row>
    <row r="267" spans="1:23" ht="14.4" customHeight="1" thickBot="1" x14ac:dyDescent="0.35">
      <c r="A267" s="865" t="s">
        <v>8014</v>
      </c>
      <c r="B267" s="866">
        <v>2</v>
      </c>
      <c r="C267" s="867">
        <v>3.95</v>
      </c>
      <c r="D267" s="868">
        <v>17.5</v>
      </c>
      <c r="E267" s="869">
        <v>1</v>
      </c>
      <c r="F267" s="870">
        <v>1.98</v>
      </c>
      <c r="G267" s="871">
        <v>11</v>
      </c>
      <c r="H267" s="872">
        <v>2</v>
      </c>
      <c r="I267" s="870">
        <v>3.95</v>
      </c>
      <c r="J267" s="871">
        <v>11</v>
      </c>
      <c r="K267" s="873">
        <v>1.98</v>
      </c>
      <c r="L267" s="872">
        <v>5</v>
      </c>
      <c r="M267" s="872">
        <v>44</v>
      </c>
      <c r="N267" s="874">
        <v>14.74</v>
      </c>
      <c r="O267" s="872" t="s">
        <v>7495</v>
      </c>
      <c r="P267" s="875" t="s">
        <v>8015</v>
      </c>
      <c r="Q267" s="876"/>
      <c r="R267" s="877"/>
      <c r="S267" s="877"/>
      <c r="T267" s="877"/>
      <c r="U267" s="877"/>
      <c r="V267" s="878"/>
      <c r="W267" s="879">
        <v>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68:Q1048576">
    <cfRule type="cellIs" dxfId="12" priority="9" stopIfTrue="1" operator="lessThan">
      <formula>0</formula>
    </cfRule>
  </conditionalFormatting>
  <conditionalFormatting sqref="U268:U1048576">
    <cfRule type="cellIs" dxfId="11" priority="8" stopIfTrue="1" operator="greaterThan">
      <formula>0</formula>
    </cfRule>
  </conditionalFormatting>
  <conditionalFormatting sqref="V268:V1048576">
    <cfRule type="cellIs" dxfId="10" priority="7" stopIfTrue="1" operator="greaterThan">
      <formula>1</formula>
    </cfRule>
  </conditionalFormatting>
  <conditionalFormatting sqref="V268:V1048576">
    <cfRule type="cellIs" dxfId="9" priority="4" stopIfTrue="1" operator="greaterThan">
      <formula>1</formula>
    </cfRule>
  </conditionalFormatting>
  <conditionalFormatting sqref="U268:U1048576">
    <cfRule type="cellIs" dxfId="8" priority="5" stopIfTrue="1" operator="greaterThan">
      <formula>0</formula>
    </cfRule>
  </conditionalFormatting>
  <conditionalFormatting sqref="Q268:Q1048576">
    <cfRule type="cellIs" dxfId="7" priority="6" stopIfTrue="1" operator="lessThan">
      <formula>0</formula>
    </cfRule>
  </conditionalFormatting>
  <conditionalFormatting sqref="V5:V267">
    <cfRule type="cellIs" dxfId="6" priority="1" stopIfTrue="1" operator="greaterThan">
      <formula>1</formula>
    </cfRule>
  </conditionalFormatting>
  <conditionalFormatting sqref="U5:U267">
    <cfRule type="cellIs" dxfId="5" priority="2" stopIfTrue="1" operator="greaterThan">
      <formula>0</formula>
    </cfRule>
  </conditionalFormatting>
  <conditionalFormatting sqref="Q5:Q2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10798501</v>
      </c>
      <c r="C3" s="352">
        <f t="shared" ref="C3:L3" si="0">SUBTOTAL(9,C6:C1048576)</f>
        <v>11</v>
      </c>
      <c r="D3" s="352">
        <f t="shared" si="0"/>
        <v>11626507</v>
      </c>
      <c r="E3" s="352">
        <f t="shared" si="0"/>
        <v>17.907269999640491</v>
      </c>
      <c r="F3" s="352">
        <f t="shared" si="0"/>
        <v>12883974</v>
      </c>
      <c r="G3" s="355">
        <f>IF(B3&lt;&gt;0,F3/B3,"")</f>
        <v>1.1931261570471678</v>
      </c>
      <c r="H3" s="351">
        <f t="shared" si="0"/>
        <v>2713482.55</v>
      </c>
      <c r="I3" s="352">
        <f t="shared" si="0"/>
        <v>2</v>
      </c>
      <c r="J3" s="352">
        <f t="shared" si="0"/>
        <v>2156544.459999999</v>
      </c>
      <c r="K3" s="352">
        <f t="shared" si="0"/>
        <v>1.7808618194868839</v>
      </c>
      <c r="L3" s="352">
        <f t="shared" si="0"/>
        <v>2580185.1999999997</v>
      </c>
      <c r="M3" s="353">
        <f>IF(H3&lt;&gt;0,L3/H3,"")</f>
        <v>0.95087591405369454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0"/>
      <c r="B5" s="881">
        <v>2012</v>
      </c>
      <c r="C5" s="882"/>
      <c r="D5" s="882">
        <v>2013</v>
      </c>
      <c r="E5" s="882"/>
      <c r="F5" s="882">
        <v>2014</v>
      </c>
      <c r="G5" s="774" t="s">
        <v>2</v>
      </c>
      <c r="H5" s="881">
        <v>2012</v>
      </c>
      <c r="I5" s="882"/>
      <c r="J5" s="882">
        <v>2013</v>
      </c>
      <c r="K5" s="882"/>
      <c r="L5" s="882">
        <v>2014</v>
      </c>
      <c r="M5" s="774" t="s">
        <v>2</v>
      </c>
    </row>
    <row r="6" spans="1:13" ht="14.4" customHeight="1" x14ac:dyDescent="0.3">
      <c r="A6" s="737" t="s">
        <v>6403</v>
      </c>
      <c r="B6" s="775"/>
      <c r="C6" s="723"/>
      <c r="D6" s="775"/>
      <c r="E6" s="723"/>
      <c r="F6" s="775">
        <v>0</v>
      </c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6405</v>
      </c>
      <c r="B7" s="789"/>
      <c r="C7" s="650"/>
      <c r="D7" s="789">
        <v>46</v>
      </c>
      <c r="E7" s="650"/>
      <c r="F7" s="789"/>
      <c r="G7" s="666"/>
      <c r="H7" s="789"/>
      <c r="I7" s="650"/>
      <c r="J7" s="789"/>
      <c r="K7" s="650"/>
      <c r="L7" s="789"/>
      <c r="M7" s="689"/>
    </row>
    <row r="8" spans="1:13" ht="14.4" customHeight="1" x14ac:dyDescent="0.3">
      <c r="A8" s="676" t="s">
        <v>6409</v>
      </c>
      <c r="B8" s="789"/>
      <c r="C8" s="650"/>
      <c r="D8" s="789">
        <v>126</v>
      </c>
      <c r="E8" s="650"/>
      <c r="F8" s="789"/>
      <c r="G8" s="666"/>
      <c r="H8" s="789"/>
      <c r="I8" s="650"/>
      <c r="J8" s="789"/>
      <c r="K8" s="650"/>
      <c r="L8" s="789"/>
      <c r="M8" s="689"/>
    </row>
    <row r="9" spans="1:13" ht="14.4" customHeight="1" x14ac:dyDescent="0.3">
      <c r="A9" s="676" t="s">
        <v>6413</v>
      </c>
      <c r="B9" s="789">
        <v>474</v>
      </c>
      <c r="C9" s="650">
        <v>1</v>
      </c>
      <c r="D9" s="789">
        <v>3672</v>
      </c>
      <c r="E9" s="650">
        <v>7.7468354430379751</v>
      </c>
      <c r="F9" s="789"/>
      <c r="G9" s="666"/>
      <c r="H9" s="789"/>
      <c r="I9" s="650"/>
      <c r="J9" s="789">
        <v>1638.24</v>
      </c>
      <c r="K9" s="650"/>
      <c r="L9" s="789"/>
      <c r="M9" s="689"/>
    </row>
    <row r="10" spans="1:13" ht="14.4" customHeight="1" x14ac:dyDescent="0.3">
      <c r="A10" s="676" t="s">
        <v>6416</v>
      </c>
      <c r="B10" s="789">
        <v>5149</v>
      </c>
      <c r="C10" s="650">
        <v>1</v>
      </c>
      <c r="D10" s="789">
        <v>3119</v>
      </c>
      <c r="E10" s="650">
        <v>0.60574868906583801</v>
      </c>
      <c r="F10" s="789"/>
      <c r="G10" s="666"/>
      <c r="H10" s="789"/>
      <c r="I10" s="650"/>
      <c r="J10" s="789"/>
      <c r="K10" s="650"/>
      <c r="L10" s="789"/>
      <c r="M10" s="689"/>
    </row>
    <row r="11" spans="1:13" ht="14.4" customHeight="1" x14ac:dyDescent="0.3">
      <c r="A11" s="676" t="s">
        <v>8017</v>
      </c>
      <c r="B11" s="789">
        <v>431219</v>
      </c>
      <c r="C11" s="650">
        <v>1</v>
      </c>
      <c r="D11" s="789">
        <v>832328</v>
      </c>
      <c r="E11" s="650">
        <v>1.9301746908183546</v>
      </c>
      <c r="F11" s="789">
        <v>825244</v>
      </c>
      <c r="G11" s="666">
        <v>1.9137468432513409</v>
      </c>
      <c r="H11" s="789">
        <v>621760.25000000023</v>
      </c>
      <c r="I11" s="650">
        <v>1</v>
      </c>
      <c r="J11" s="789">
        <v>664142.60000000009</v>
      </c>
      <c r="K11" s="650">
        <v>1.0681651006155506</v>
      </c>
      <c r="L11" s="789">
        <v>652894.34999999974</v>
      </c>
      <c r="M11" s="689">
        <v>1.0500741242303597</v>
      </c>
    </row>
    <row r="12" spans="1:13" ht="14.4" customHeight="1" x14ac:dyDescent="0.3">
      <c r="A12" s="676" t="s">
        <v>8018</v>
      </c>
      <c r="B12" s="789"/>
      <c r="C12" s="650"/>
      <c r="D12" s="789"/>
      <c r="E12" s="650"/>
      <c r="F12" s="789">
        <v>1261</v>
      </c>
      <c r="G12" s="666"/>
      <c r="H12" s="789"/>
      <c r="I12" s="650"/>
      <c r="J12" s="789"/>
      <c r="K12" s="650"/>
      <c r="L12" s="789"/>
      <c r="M12" s="689"/>
    </row>
    <row r="13" spans="1:13" ht="14.4" customHeight="1" x14ac:dyDescent="0.3">
      <c r="A13" s="676" t="s">
        <v>6426</v>
      </c>
      <c r="B13" s="789">
        <v>229581</v>
      </c>
      <c r="C13" s="650">
        <v>1</v>
      </c>
      <c r="D13" s="789">
        <v>176103</v>
      </c>
      <c r="E13" s="650">
        <v>0.76706260535497273</v>
      </c>
      <c r="F13" s="789">
        <v>474545</v>
      </c>
      <c r="G13" s="666">
        <v>2.0670046737317112</v>
      </c>
      <c r="H13" s="789"/>
      <c r="I13" s="650"/>
      <c r="J13" s="789"/>
      <c r="K13" s="650"/>
      <c r="L13" s="789"/>
      <c r="M13" s="689"/>
    </row>
    <row r="14" spans="1:13" ht="14.4" customHeight="1" x14ac:dyDescent="0.3">
      <c r="A14" s="676" t="s">
        <v>8019</v>
      </c>
      <c r="B14" s="789">
        <v>1071070</v>
      </c>
      <c r="C14" s="650">
        <v>1</v>
      </c>
      <c r="D14" s="789">
        <v>777131</v>
      </c>
      <c r="E14" s="650">
        <v>0.72556508911649098</v>
      </c>
      <c r="F14" s="789">
        <v>1032377</v>
      </c>
      <c r="G14" s="666">
        <v>0.96387444331369565</v>
      </c>
      <c r="H14" s="789"/>
      <c r="I14" s="650"/>
      <c r="J14" s="789"/>
      <c r="K14" s="650"/>
      <c r="L14" s="789"/>
      <c r="M14" s="689"/>
    </row>
    <row r="15" spans="1:13" ht="14.4" customHeight="1" x14ac:dyDescent="0.3">
      <c r="A15" s="676" t="s">
        <v>8020</v>
      </c>
      <c r="B15" s="789">
        <v>2051075</v>
      </c>
      <c r="C15" s="650">
        <v>1</v>
      </c>
      <c r="D15" s="789">
        <v>1598076</v>
      </c>
      <c r="E15" s="650">
        <v>0.77914069451385248</v>
      </c>
      <c r="F15" s="789">
        <v>1856824</v>
      </c>
      <c r="G15" s="666">
        <v>0.90529307802006265</v>
      </c>
      <c r="H15" s="789">
        <v>2091722.2999999998</v>
      </c>
      <c r="I15" s="650">
        <v>1</v>
      </c>
      <c r="J15" s="789">
        <v>1490763.6199999989</v>
      </c>
      <c r="K15" s="650">
        <v>0.71269671887133346</v>
      </c>
      <c r="L15" s="789">
        <v>1927290.8499999999</v>
      </c>
      <c r="M15" s="689">
        <v>0.92138944543451107</v>
      </c>
    </row>
    <row r="16" spans="1:13" ht="14.4" customHeight="1" x14ac:dyDescent="0.3">
      <c r="A16" s="676" t="s">
        <v>8021</v>
      </c>
      <c r="B16" s="789">
        <v>661972</v>
      </c>
      <c r="C16" s="650">
        <v>1</v>
      </c>
      <c r="D16" s="789">
        <v>605102</v>
      </c>
      <c r="E16" s="650">
        <v>0.91409002193446254</v>
      </c>
      <c r="F16" s="789">
        <v>736886</v>
      </c>
      <c r="G16" s="666">
        <v>1.1131679285528693</v>
      </c>
      <c r="H16" s="789"/>
      <c r="I16" s="650"/>
      <c r="J16" s="789"/>
      <c r="K16" s="650"/>
      <c r="L16" s="789"/>
      <c r="M16" s="689"/>
    </row>
    <row r="17" spans="1:13" ht="14.4" customHeight="1" x14ac:dyDescent="0.3">
      <c r="A17" s="676" t="s">
        <v>8022</v>
      </c>
      <c r="B17" s="789">
        <v>4703076</v>
      </c>
      <c r="C17" s="650">
        <v>1</v>
      </c>
      <c r="D17" s="789">
        <v>5738763</v>
      </c>
      <c r="E17" s="650">
        <v>1.2202148126034962</v>
      </c>
      <c r="F17" s="789">
        <v>6460335</v>
      </c>
      <c r="G17" s="666">
        <v>1.3736403579274501</v>
      </c>
      <c r="H17" s="789"/>
      <c r="I17" s="650"/>
      <c r="J17" s="789"/>
      <c r="K17" s="650"/>
      <c r="L17" s="789"/>
      <c r="M17" s="689"/>
    </row>
    <row r="18" spans="1:13" ht="14.4" customHeight="1" x14ac:dyDescent="0.3">
      <c r="A18" s="676" t="s">
        <v>8023</v>
      </c>
      <c r="B18" s="789">
        <v>552939</v>
      </c>
      <c r="C18" s="650">
        <v>1</v>
      </c>
      <c r="D18" s="789">
        <v>461552</v>
      </c>
      <c r="E18" s="650">
        <v>0.8347249877472922</v>
      </c>
      <c r="F18" s="789">
        <v>571600</v>
      </c>
      <c r="G18" s="666">
        <v>1.0337487498621005</v>
      </c>
      <c r="H18" s="789"/>
      <c r="I18" s="650"/>
      <c r="J18" s="789"/>
      <c r="K18" s="650"/>
      <c r="L18" s="789"/>
      <c r="M18" s="689"/>
    </row>
    <row r="19" spans="1:13" ht="14.4" customHeight="1" x14ac:dyDescent="0.3">
      <c r="A19" s="676" t="s">
        <v>8024</v>
      </c>
      <c r="B19" s="789">
        <v>13187</v>
      </c>
      <c r="C19" s="650">
        <v>1</v>
      </c>
      <c r="D19" s="789">
        <v>14120</v>
      </c>
      <c r="E19" s="650">
        <v>1.0707514976871162</v>
      </c>
      <c r="F19" s="789">
        <v>1765</v>
      </c>
      <c r="G19" s="666">
        <v>0.13384393721088952</v>
      </c>
      <c r="H19" s="789"/>
      <c r="I19" s="650"/>
      <c r="J19" s="789"/>
      <c r="K19" s="650"/>
      <c r="L19" s="789"/>
      <c r="M19" s="689"/>
    </row>
    <row r="20" spans="1:13" ht="14.4" customHeight="1" thickBot="1" x14ac:dyDescent="0.35">
      <c r="A20" s="777" t="s">
        <v>8025</v>
      </c>
      <c r="B20" s="776">
        <v>1078759</v>
      </c>
      <c r="C20" s="656">
        <v>1</v>
      </c>
      <c r="D20" s="776">
        <v>1416369</v>
      </c>
      <c r="E20" s="656">
        <v>1.3129614677606398</v>
      </c>
      <c r="F20" s="776">
        <v>923137</v>
      </c>
      <c r="G20" s="667">
        <v>0.85573978988819566</v>
      </c>
      <c r="H20" s="776"/>
      <c r="I20" s="656"/>
      <c r="J20" s="776"/>
      <c r="K20" s="656"/>
      <c r="L20" s="776"/>
      <c r="M20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8827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81956.329999999987</v>
      </c>
      <c r="G3" s="215">
        <f t="shared" si="0"/>
        <v>13511983.550000001</v>
      </c>
      <c r="H3" s="216"/>
      <c r="I3" s="216"/>
      <c r="J3" s="211">
        <f t="shared" si="0"/>
        <v>81192.25</v>
      </c>
      <c r="K3" s="215">
        <f t="shared" si="0"/>
        <v>13783051.459999999</v>
      </c>
      <c r="L3" s="216"/>
      <c r="M3" s="216"/>
      <c r="N3" s="211">
        <f t="shared" si="0"/>
        <v>87453.799999999988</v>
      </c>
      <c r="O3" s="215">
        <f t="shared" si="0"/>
        <v>15464159.199999997</v>
      </c>
      <c r="P3" s="181">
        <f>IF(G3=0,"",O3/G3)</f>
        <v>1.1444773554360934</v>
      </c>
      <c r="Q3" s="213">
        <f>IF(N3=0,"",O3/N3)</f>
        <v>176.82661245137433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6429</v>
      </c>
      <c r="B6" s="723" t="s">
        <v>8026</v>
      </c>
      <c r="C6" s="723" t="s">
        <v>6270</v>
      </c>
      <c r="D6" s="723" t="s">
        <v>8027</v>
      </c>
      <c r="E6" s="723" t="s">
        <v>8028</v>
      </c>
      <c r="F6" s="229"/>
      <c r="G6" s="229"/>
      <c r="H6" s="229"/>
      <c r="I6" s="229"/>
      <c r="J6" s="229"/>
      <c r="K6" s="229"/>
      <c r="L6" s="229"/>
      <c r="M6" s="229"/>
      <c r="N6" s="229">
        <v>0</v>
      </c>
      <c r="O6" s="229">
        <v>0</v>
      </c>
      <c r="P6" s="728"/>
      <c r="Q6" s="736"/>
    </row>
    <row r="7" spans="1:17" ht="14.4" customHeight="1" x14ac:dyDescent="0.3">
      <c r="A7" s="649" t="s">
        <v>6431</v>
      </c>
      <c r="B7" s="650" t="s">
        <v>8029</v>
      </c>
      <c r="C7" s="650" t="s">
        <v>6270</v>
      </c>
      <c r="D7" s="650" t="s">
        <v>8030</v>
      </c>
      <c r="E7" s="650" t="s">
        <v>8031</v>
      </c>
      <c r="F7" s="653"/>
      <c r="G7" s="653"/>
      <c r="H7" s="653"/>
      <c r="I7" s="653"/>
      <c r="J7" s="653">
        <v>1</v>
      </c>
      <c r="K7" s="653">
        <v>46</v>
      </c>
      <c r="L7" s="653"/>
      <c r="M7" s="653">
        <v>46</v>
      </c>
      <c r="N7" s="653"/>
      <c r="O7" s="653"/>
      <c r="P7" s="666"/>
      <c r="Q7" s="654"/>
    </row>
    <row r="8" spans="1:17" ht="14.4" customHeight="1" x14ac:dyDescent="0.3">
      <c r="A8" s="649" t="s">
        <v>7465</v>
      </c>
      <c r="B8" s="650" t="s">
        <v>8032</v>
      </c>
      <c r="C8" s="650" t="s">
        <v>6270</v>
      </c>
      <c r="D8" s="650" t="s">
        <v>8033</v>
      </c>
      <c r="E8" s="650" t="s">
        <v>8034</v>
      </c>
      <c r="F8" s="653"/>
      <c r="G8" s="653"/>
      <c r="H8" s="653"/>
      <c r="I8" s="653"/>
      <c r="J8" s="653">
        <v>2</v>
      </c>
      <c r="K8" s="653">
        <v>126</v>
      </c>
      <c r="L8" s="653"/>
      <c r="M8" s="653">
        <v>63</v>
      </c>
      <c r="N8" s="653"/>
      <c r="O8" s="653"/>
      <c r="P8" s="666"/>
      <c r="Q8" s="654"/>
    </row>
    <row r="9" spans="1:17" ht="14.4" customHeight="1" x14ac:dyDescent="0.3">
      <c r="A9" s="649" t="s">
        <v>7471</v>
      </c>
      <c r="B9" s="650" t="s">
        <v>8035</v>
      </c>
      <c r="C9" s="650" t="s">
        <v>6270</v>
      </c>
      <c r="D9" s="650" t="s">
        <v>8036</v>
      </c>
      <c r="E9" s="650" t="s">
        <v>8037</v>
      </c>
      <c r="F9" s="653">
        <v>1</v>
      </c>
      <c r="G9" s="653">
        <v>218</v>
      </c>
      <c r="H9" s="653">
        <v>1</v>
      </c>
      <c r="I9" s="653">
        <v>218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7471</v>
      </c>
      <c r="B10" s="650" t="s">
        <v>8035</v>
      </c>
      <c r="C10" s="650" t="s">
        <v>6270</v>
      </c>
      <c r="D10" s="650" t="s">
        <v>8027</v>
      </c>
      <c r="E10" s="650" t="s">
        <v>8028</v>
      </c>
      <c r="F10" s="653">
        <v>1</v>
      </c>
      <c r="G10" s="653">
        <v>256</v>
      </c>
      <c r="H10" s="653">
        <v>1</v>
      </c>
      <c r="I10" s="653">
        <v>256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7471</v>
      </c>
      <c r="B11" s="650" t="s">
        <v>8035</v>
      </c>
      <c r="C11" s="650" t="s">
        <v>6270</v>
      </c>
      <c r="D11" s="650" t="s">
        <v>8038</v>
      </c>
      <c r="E11" s="650" t="s">
        <v>8039</v>
      </c>
      <c r="F11" s="653"/>
      <c r="G11" s="653"/>
      <c r="H11" s="653"/>
      <c r="I11" s="653"/>
      <c r="J11" s="653">
        <v>2</v>
      </c>
      <c r="K11" s="653">
        <v>1110</v>
      </c>
      <c r="L11" s="653"/>
      <c r="M11" s="653">
        <v>555</v>
      </c>
      <c r="N11" s="653"/>
      <c r="O11" s="653"/>
      <c r="P11" s="666"/>
      <c r="Q11" s="654"/>
    </row>
    <row r="12" spans="1:17" ht="14.4" customHeight="1" x14ac:dyDescent="0.3">
      <c r="A12" s="649" t="s">
        <v>7471</v>
      </c>
      <c r="B12" s="650" t="s">
        <v>8040</v>
      </c>
      <c r="C12" s="650" t="s">
        <v>6235</v>
      </c>
      <c r="D12" s="650" t="s">
        <v>8041</v>
      </c>
      <c r="E12" s="650" t="s">
        <v>8042</v>
      </c>
      <c r="F12" s="653"/>
      <c r="G12" s="653"/>
      <c r="H12" s="653"/>
      <c r="I12" s="653"/>
      <c r="J12" s="653">
        <v>0.3</v>
      </c>
      <c r="K12" s="653">
        <v>1638.24</v>
      </c>
      <c r="L12" s="653"/>
      <c r="M12" s="653">
        <v>5460.8</v>
      </c>
      <c r="N12" s="653"/>
      <c r="O12" s="653"/>
      <c r="P12" s="666"/>
      <c r="Q12" s="654"/>
    </row>
    <row r="13" spans="1:17" ht="14.4" customHeight="1" x14ac:dyDescent="0.3">
      <c r="A13" s="649" t="s">
        <v>7471</v>
      </c>
      <c r="B13" s="650" t="s">
        <v>8040</v>
      </c>
      <c r="C13" s="650" t="s">
        <v>6270</v>
      </c>
      <c r="D13" s="650" t="s">
        <v>8036</v>
      </c>
      <c r="E13" s="650" t="s">
        <v>8037</v>
      </c>
      <c r="F13" s="653"/>
      <c r="G13" s="653"/>
      <c r="H13" s="653"/>
      <c r="I13" s="653"/>
      <c r="J13" s="653">
        <v>2</v>
      </c>
      <c r="K13" s="653">
        <v>438</v>
      </c>
      <c r="L13" s="653"/>
      <c r="M13" s="653">
        <v>219</v>
      </c>
      <c r="N13" s="653"/>
      <c r="O13" s="653"/>
      <c r="P13" s="666"/>
      <c r="Q13" s="654"/>
    </row>
    <row r="14" spans="1:17" ht="14.4" customHeight="1" x14ac:dyDescent="0.3">
      <c r="A14" s="649" t="s">
        <v>7471</v>
      </c>
      <c r="B14" s="650" t="s">
        <v>8040</v>
      </c>
      <c r="C14" s="650" t="s">
        <v>6270</v>
      </c>
      <c r="D14" s="650" t="s">
        <v>8043</v>
      </c>
      <c r="E14" s="650" t="s">
        <v>8044</v>
      </c>
      <c r="F14" s="653"/>
      <c r="G14" s="653"/>
      <c r="H14" s="653"/>
      <c r="I14" s="653"/>
      <c r="J14" s="653">
        <v>1</v>
      </c>
      <c r="K14" s="653">
        <v>1014</v>
      </c>
      <c r="L14" s="653"/>
      <c r="M14" s="653">
        <v>1014</v>
      </c>
      <c r="N14" s="653"/>
      <c r="O14" s="653"/>
      <c r="P14" s="666"/>
      <c r="Q14" s="654"/>
    </row>
    <row r="15" spans="1:17" ht="14.4" customHeight="1" x14ac:dyDescent="0.3">
      <c r="A15" s="649" t="s">
        <v>7471</v>
      </c>
      <c r="B15" s="650" t="s">
        <v>8040</v>
      </c>
      <c r="C15" s="650" t="s">
        <v>6270</v>
      </c>
      <c r="D15" s="650" t="s">
        <v>8038</v>
      </c>
      <c r="E15" s="650" t="s">
        <v>8039</v>
      </c>
      <c r="F15" s="653"/>
      <c r="G15" s="653"/>
      <c r="H15" s="653"/>
      <c r="I15" s="653"/>
      <c r="J15" s="653">
        <v>2</v>
      </c>
      <c r="K15" s="653">
        <v>1110</v>
      </c>
      <c r="L15" s="653"/>
      <c r="M15" s="653">
        <v>555</v>
      </c>
      <c r="N15" s="653"/>
      <c r="O15" s="653"/>
      <c r="P15" s="666"/>
      <c r="Q15" s="654"/>
    </row>
    <row r="16" spans="1:17" ht="14.4" customHeight="1" x14ac:dyDescent="0.3">
      <c r="A16" s="649" t="s">
        <v>7474</v>
      </c>
      <c r="B16" s="650" t="s">
        <v>8045</v>
      </c>
      <c r="C16" s="650" t="s">
        <v>6270</v>
      </c>
      <c r="D16" s="650" t="s">
        <v>8046</v>
      </c>
      <c r="E16" s="650" t="s">
        <v>8047</v>
      </c>
      <c r="F16" s="653">
        <v>1</v>
      </c>
      <c r="G16" s="653">
        <v>107</v>
      </c>
      <c r="H16" s="653">
        <v>1</v>
      </c>
      <c r="I16" s="653">
        <v>107</v>
      </c>
      <c r="J16" s="653">
        <v>3</v>
      </c>
      <c r="K16" s="653">
        <v>324</v>
      </c>
      <c r="L16" s="653">
        <v>3.02803738317757</v>
      </c>
      <c r="M16" s="653">
        <v>108</v>
      </c>
      <c r="N16" s="653"/>
      <c r="O16" s="653"/>
      <c r="P16" s="666"/>
      <c r="Q16" s="654"/>
    </row>
    <row r="17" spans="1:17" ht="14.4" customHeight="1" x14ac:dyDescent="0.3">
      <c r="A17" s="649" t="s">
        <v>7474</v>
      </c>
      <c r="B17" s="650" t="s">
        <v>8045</v>
      </c>
      <c r="C17" s="650" t="s">
        <v>6270</v>
      </c>
      <c r="D17" s="650" t="s">
        <v>8048</v>
      </c>
      <c r="E17" s="650" t="s">
        <v>8049</v>
      </c>
      <c r="F17" s="653">
        <v>1</v>
      </c>
      <c r="G17" s="653">
        <v>126</v>
      </c>
      <c r="H17" s="653">
        <v>1</v>
      </c>
      <c r="I17" s="653">
        <v>126</v>
      </c>
      <c r="J17" s="653"/>
      <c r="K17" s="653"/>
      <c r="L17" s="653"/>
      <c r="M17" s="653"/>
      <c r="N17" s="653"/>
      <c r="O17" s="653"/>
      <c r="P17" s="666"/>
      <c r="Q17" s="654"/>
    </row>
    <row r="18" spans="1:17" ht="14.4" customHeight="1" x14ac:dyDescent="0.3">
      <c r="A18" s="649" t="s">
        <v>7474</v>
      </c>
      <c r="B18" s="650" t="s">
        <v>8045</v>
      </c>
      <c r="C18" s="650" t="s">
        <v>6270</v>
      </c>
      <c r="D18" s="650" t="s">
        <v>8050</v>
      </c>
      <c r="E18" s="650" t="s">
        <v>8051</v>
      </c>
      <c r="F18" s="653">
        <v>1</v>
      </c>
      <c r="G18" s="653">
        <v>36</v>
      </c>
      <c r="H18" s="653">
        <v>1</v>
      </c>
      <c r="I18" s="653">
        <v>36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7474</v>
      </c>
      <c r="B19" s="650" t="s">
        <v>8045</v>
      </c>
      <c r="C19" s="650" t="s">
        <v>6270</v>
      </c>
      <c r="D19" s="650" t="s">
        <v>8052</v>
      </c>
      <c r="E19" s="650" t="s">
        <v>8053</v>
      </c>
      <c r="F19" s="653"/>
      <c r="G19" s="653"/>
      <c r="H19" s="653"/>
      <c r="I19" s="653"/>
      <c r="J19" s="653">
        <v>1</v>
      </c>
      <c r="K19" s="653">
        <v>251</v>
      </c>
      <c r="L19" s="653"/>
      <c r="M19" s="653">
        <v>251</v>
      </c>
      <c r="N19" s="653"/>
      <c r="O19" s="653"/>
      <c r="P19" s="666"/>
      <c r="Q19" s="654"/>
    </row>
    <row r="20" spans="1:17" ht="14.4" customHeight="1" x14ac:dyDescent="0.3">
      <c r="A20" s="649" t="s">
        <v>7474</v>
      </c>
      <c r="B20" s="650" t="s">
        <v>8045</v>
      </c>
      <c r="C20" s="650" t="s">
        <v>6270</v>
      </c>
      <c r="D20" s="650" t="s">
        <v>8054</v>
      </c>
      <c r="E20" s="650" t="s">
        <v>8055</v>
      </c>
      <c r="F20" s="653">
        <v>1</v>
      </c>
      <c r="G20" s="653">
        <v>660</v>
      </c>
      <c r="H20" s="653">
        <v>1</v>
      </c>
      <c r="I20" s="653">
        <v>660</v>
      </c>
      <c r="J20" s="653"/>
      <c r="K20" s="653"/>
      <c r="L20" s="653"/>
      <c r="M20" s="653"/>
      <c r="N20" s="653"/>
      <c r="O20" s="653"/>
      <c r="P20" s="666"/>
      <c r="Q20" s="654"/>
    </row>
    <row r="21" spans="1:17" ht="14.4" customHeight="1" x14ac:dyDescent="0.3">
      <c r="A21" s="649" t="s">
        <v>7474</v>
      </c>
      <c r="B21" s="650" t="s">
        <v>8045</v>
      </c>
      <c r="C21" s="650" t="s">
        <v>6270</v>
      </c>
      <c r="D21" s="650" t="s">
        <v>8056</v>
      </c>
      <c r="E21" s="650" t="s">
        <v>8057</v>
      </c>
      <c r="F21" s="653">
        <v>1</v>
      </c>
      <c r="G21" s="653">
        <v>325</v>
      </c>
      <c r="H21" s="653">
        <v>1</v>
      </c>
      <c r="I21" s="653">
        <v>325</v>
      </c>
      <c r="J21" s="653"/>
      <c r="K21" s="653"/>
      <c r="L21" s="653"/>
      <c r="M21" s="653"/>
      <c r="N21" s="653"/>
      <c r="O21" s="653"/>
      <c r="P21" s="666"/>
      <c r="Q21" s="654"/>
    </row>
    <row r="22" spans="1:17" ht="14.4" customHeight="1" x14ac:dyDescent="0.3">
      <c r="A22" s="649" t="s">
        <v>7474</v>
      </c>
      <c r="B22" s="650" t="s">
        <v>8045</v>
      </c>
      <c r="C22" s="650" t="s">
        <v>6270</v>
      </c>
      <c r="D22" s="650" t="s">
        <v>8058</v>
      </c>
      <c r="E22" s="650" t="s">
        <v>8059</v>
      </c>
      <c r="F22" s="653">
        <v>4</v>
      </c>
      <c r="G22" s="653">
        <v>1816</v>
      </c>
      <c r="H22" s="653">
        <v>1</v>
      </c>
      <c r="I22" s="653">
        <v>454</v>
      </c>
      <c r="J22" s="653">
        <v>1</v>
      </c>
      <c r="K22" s="653">
        <v>457</v>
      </c>
      <c r="L22" s="653">
        <v>0.25165198237885461</v>
      </c>
      <c r="M22" s="653">
        <v>457</v>
      </c>
      <c r="N22" s="653"/>
      <c r="O22" s="653"/>
      <c r="P22" s="666"/>
      <c r="Q22" s="654"/>
    </row>
    <row r="23" spans="1:17" ht="14.4" customHeight="1" x14ac:dyDescent="0.3">
      <c r="A23" s="649" t="s">
        <v>7474</v>
      </c>
      <c r="B23" s="650" t="s">
        <v>8045</v>
      </c>
      <c r="C23" s="650" t="s">
        <v>6270</v>
      </c>
      <c r="D23" s="650" t="s">
        <v>8060</v>
      </c>
      <c r="E23" s="650" t="s">
        <v>8061</v>
      </c>
      <c r="F23" s="653">
        <v>14</v>
      </c>
      <c r="G23" s="653">
        <v>1092</v>
      </c>
      <c r="H23" s="653">
        <v>1</v>
      </c>
      <c r="I23" s="653">
        <v>78</v>
      </c>
      <c r="J23" s="653">
        <v>14</v>
      </c>
      <c r="K23" s="653">
        <v>1106</v>
      </c>
      <c r="L23" s="653">
        <v>1.0128205128205128</v>
      </c>
      <c r="M23" s="653">
        <v>79</v>
      </c>
      <c r="N23" s="653"/>
      <c r="O23" s="653"/>
      <c r="P23" s="666"/>
      <c r="Q23" s="654"/>
    </row>
    <row r="24" spans="1:17" ht="14.4" customHeight="1" x14ac:dyDescent="0.3">
      <c r="A24" s="649" t="s">
        <v>7474</v>
      </c>
      <c r="B24" s="650" t="s">
        <v>8045</v>
      </c>
      <c r="C24" s="650" t="s">
        <v>6270</v>
      </c>
      <c r="D24" s="650" t="s">
        <v>8062</v>
      </c>
      <c r="E24" s="650" t="s">
        <v>8063</v>
      </c>
      <c r="F24" s="653">
        <v>3</v>
      </c>
      <c r="G24" s="653">
        <v>489</v>
      </c>
      <c r="H24" s="653">
        <v>1</v>
      </c>
      <c r="I24" s="653">
        <v>163</v>
      </c>
      <c r="J24" s="653">
        <v>2</v>
      </c>
      <c r="K24" s="653">
        <v>328</v>
      </c>
      <c r="L24" s="653">
        <v>0.67075664621676889</v>
      </c>
      <c r="M24" s="653">
        <v>164</v>
      </c>
      <c r="N24" s="653"/>
      <c r="O24" s="653"/>
      <c r="P24" s="666"/>
      <c r="Q24" s="654"/>
    </row>
    <row r="25" spans="1:17" ht="14.4" customHeight="1" x14ac:dyDescent="0.3">
      <c r="A25" s="649" t="s">
        <v>7474</v>
      </c>
      <c r="B25" s="650" t="s">
        <v>8045</v>
      </c>
      <c r="C25" s="650" t="s">
        <v>6270</v>
      </c>
      <c r="D25" s="650" t="s">
        <v>8064</v>
      </c>
      <c r="E25" s="650" t="s">
        <v>8065</v>
      </c>
      <c r="F25" s="653">
        <v>3</v>
      </c>
      <c r="G25" s="653">
        <v>498</v>
      </c>
      <c r="H25" s="653">
        <v>1</v>
      </c>
      <c r="I25" s="653">
        <v>166</v>
      </c>
      <c r="J25" s="653">
        <v>1</v>
      </c>
      <c r="K25" s="653">
        <v>167</v>
      </c>
      <c r="L25" s="653">
        <v>0.3353413654618474</v>
      </c>
      <c r="M25" s="653">
        <v>167</v>
      </c>
      <c r="N25" s="653"/>
      <c r="O25" s="653"/>
      <c r="P25" s="666"/>
      <c r="Q25" s="654"/>
    </row>
    <row r="26" spans="1:17" ht="14.4" customHeight="1" x14ac:dyDescent="0.3">
      <c r="A26" s="649" t="s">
        <v>7474</v>
      </c>
      <c r="B26" s="650" t="s">
        <v>8045</v>
      </c>
      <c r="C26" s="650" t="s">
        <v>6270</v>
      </c>
      <c r="D26" s="650" t="s">
        <v>8066</v>
      </c>
      <c r="E26" s="650" t="s">
        <v>8067</v>
      </c>
      <c r="F26" s="653"/>
      <c r="G26" s="653"/>
      <c r="H26" s="653"/>
      <c r="I26" s="653"/>
      <c r="J26" s="653">
        <v>2</v>
      </c>
      <c r="K26" s="653">
        <v>486</v>
      </c>
      <c r="L26" s="653"/>
      <c r="M26" s="653">
        <v>243</v>
      </c>
      <c r="N26" s="653"/>
      <c r="O26" s="653"/>
      <c r="P26" s="666"/>
      <c r="Q26" s="654"/>
    </row>
    <row r="27" spans="1:17" ht="14.4" customHeight="1" x14ac:dyDescent="0.3">
      <c r="A27" s="649" t="s">
        <v>8068</v>
      </c>
      <c r="B27" s="650" t="s">
        <v>8069</v>
      </c>
      <c r="C27" s="650" t="s">
        <v>6235</v>
      </c>
      <c r="D27" s="650" t="s">
        <v>8070</v>
      </c>
      <c r="E27" s="650" t="s">
        <v>8071</v>
      </c>
      <c r="F27" s="653"/>
      <c r="G27" s="653"/>
      <c r="H27" s="653"/>
      <c r="I27" s="653"/>
      <c r="J27" s="653"/>
      <c r="K27" s="653"/>
      <c r="L27" s="653"/>
      <c r="M27" s="653"/>
      <c r="N27" s="653">
        <v>0.8</v>
      </c>
      <c r="O27" s="653">
        <v>1582.42</v>
      </c>
      <c r="P27" s="666"/>
      <c r="Q27" s="654">
        <v>1978.0250000000001</v>
      </c>
    </row>
    <row r="28" spans="1:17" ht="14.4" customHeight="1" x14ac:dyDescent="0.3">
      <c r="A28" s="649" t="s">
        <v>8068</v>
      </c>
      <c r="B28" s="650" t="s">
        <v>8069</v>
      </c>
      <c r="C28" s="650" t="s">
        <v>6235</v>
      </c>
      <c r="D28" s="650" t="s">
        <v>8072</v>
      </c>
      <c r="E28" s="650" t="s">
        <v>8042</v>
      </c>
      <c r="F28" s="653"/>
      <c r="G28" s="653"/>
      <c r="H28" s="653"/>
      <c r="I28" s="653"/>
      <c r="J28" s="653">
        <v>0.4</v>
      </c>
      <c r="K28" s="653">
        <v>434.96000000000004</v>
      </c>
      <c r="L28" s="653"/>
      <c r="M28" s="653">
        <v>1087.4000000000001</v>
      </c>
      <c r="N28" s="653">
        <v>0.2</v>
      </c>
      <c r="O28" s="653">
        <v>218.43</v>
      </c>
      <c r="P28" s="666"/>
      <c r="Q28" s="654">
        <v>1092.1499999999999</v>
      </c>
    </row>
    <row r="29" spans="1:17" ht="14.4" customHeight="1" x14ac:dyDescent="0.3">
      <c r="A29" s="649" t="s">
        <v>8068</v>
      </c>
      <c r="B29" s="650" t="s">
        <v>8069</v>
      </c>
      <c r="C29" s="650" t="s">
        <v>6235</v>
      </c>
      <c r="D29" s="650" t="s">
        <v>8073</v>
      </c>
      <c r="E29" s="650" t="s">
        <v>8042</v>
      </c>
      <c r="F29" s="653">
        <v>8.1000000000000014</v>
      </c>
      <c r="G29" s="653">
        <v>17539.13</v>
      </c>
      <c r="H29" s="653">
        <v>1</v>
      </c>
      <c r="I29" s="653">
        <v>2165.3246913580242</v>
      </c>
      <c r="J29" s="653">
        <v>6.85</v>
      </c>
      <c r="K29" s="653">
        <v>14877.07</v>
      </c>
      <c r="L29" s="653">
        <v>0.84822166207787952</v>
      </c>
      <c r="M29" s="653">
        <v>2171.8350364963503</v>
      </c>
      <c r="N29" s="653">
        <v>6</v>
      </c>
      <c r="O29" s="653">
        <v>13105.890000000001</v>
      </c>
      <c r="P29" s="666">
        <v>0.74723717767072828</v>
      </c>
      <c r="Q29" s="654">
        <v>2184.3150000000001</v>
      </c>
    </row>
    <row r="30" spans="1:17" ht="14.4" customHeight="1" x14ac:dyDescent="0.3">
      <c r="A30" s="649" t="s">
        <v>8068</v>
      </c>
      <c r="B30" s="650" t="s">
        <v>8069</v>
      </c>
      <c r="C30" s="650" t="s">
        <v>6235</v>
      </c>
      <c r="D30" s="650" t="s">
        <v>8074</v>
      </c>
      <c r="E30" s="650" t="s">
        <v>8075</v>
      </c>
      <c r="F30" s="653">
        <v>0.25</v>
      </c>
      <c r="G30" s="653">
        <v>234.14999999999998</v>
      </c>
      <c r="H30" s="653">
        <v>1</v>
      </c>
      <c r="I30" s="653">
        <v>936.59999999999991</v>
      </c>
      <c r="J30" s="653">
        <v>0.05</v>
      </c>
      <c r="K30" s="653">
        <v>47.24</v>
      </c>
      <c r="L30" s="653">
        <v>0.20175101430706815</v>
      </c>
      <c r="M30" s="653">
        <v>944.8</v>
      </c>
      <c r="N30" s="653">
        <v>0.1</v>
      </c>
      <c r="O30" s="653">
        <v>94.48</v>
      </c>
      <c r="P30" s="666">
        <v>0.40350202861413631</v>
      </c>
      <c r="Q30" s="654">
        <v>944.8</v>
      </c>
    </row>
    <row r="31" spans="1:17" ht="14.4" customHeight="1" x14ac:dyDescent="0.3">
      <c r="A31" s="649" t="s">
        <v>8068</v>
      </c>
      <c r="B31" s="650" t="s">
        <v>8069</v>
      </c>
      <c r="C31" s="650" t="s">
        <v>6520</v>
      </c>
      <c r="D31" s="650" t="s">
        <v>8076</v>
      </c>
      <c r="E31" s="650" t="s">
        <v>6230</v>
      </c>
      <c r="F31" s="653">
        <v>150</v>
      </c>
      <c r="G31" s="653">
        <v>679.5</v>
      </c>
      <c r="H31" s="653">
        <v>1</v>
      </c>
      <c r="I31" s="653">
        <v>4.53</v>
      </c>
      <c r="J31" s="653">
        <v>150</v>
      </c>
      <c r="K31" s="653">
        <v>699</v>
      </c>
      <c r="L31" s="653">
        <v>1.0286975717439293</v>
      </c>
      <c r="M31" s="653">
        <v>4.66</v>
      </c>
      <c r="N31" s="653">
        <v>330</v>
      </c>
      <c r="O31" s="653">
        <v>1683</v>
      </c>
      <c r="P31" s="666">
        <v>2.4768211920529803</v>
      </c>
      <c r="Q31" s="654">
        <v>5.0999999999999996</v>
      </c>
    </row>
    <row r="32" spans="1:17" ht="14.4" customHeight="1" x14ac:dyDescent="0.3">
      <c r="A32" s="649" t="s">
        <v>8068</v>
      </c>
      <c r="B32" s="650" t="s">
        <v>8069</v>
      </c>
      <c r="C32" s="650" t="s">
        <v>6520</v>
      </c>
      <c r="D32" s="650" t="s">
        <v>8077</v>
      </c>
      <c r="E32" s="650" t="s">
        <v>6230</v>
      </c>
      <c r="F32" s="653">
        <v>45</v>
      </c>
      <c r="G32" s="653">
        <v>292.5</v>
      </c>
      <c r="H32" s="653">
        <v>1</v>
      </c>
      <c r="I32" s="653">
        <v>6.5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8068</v>
      </c>
      <c r="B33" s="650" t="s">
        <v>8069</v>
      </c>
      <c r="C33" s="650" t="s">
        <v>6520</v>
      </c>
      <c r="D33" s="650" t="s">
        <v>8078</v>
      </c>
      <c r="E33" s="650" t="s">
        <v>6230</v>
      </c>
      <c r="F33" s="653">
        <v>505</v>
      </c>
      <c r="G33" s="653">
        <v>8044.65</v>
      </c>
      <c r="H33" s="653">
        <v>1</v>
      </c>
      <c r="I33" s="653">
        <v>15.93</v>
      </c>
      <c r="J33" s="653"/>
      <c r="K33" s="653"/>
      <c r="L33" s="653"/>
      <c r="M33" s="653"/>
      <c r="N33" s="653">
        <v>540</v>
      </c>
      <c r="O33" s="653">
        <v>10324.799999999999</v>
      </c>
      <c r="P33" s="666">
        <v>1.2834368182580969</v>
      </c>
      <c r="Q33" s="654">
        <v>19.119999999999997</v>
      </c>
    </row>
    <row r="34" spans="1:17" ht="14.4" customHeight="1" x14ac:dyDescent="0.3">
      <c r="A34" s="649" t="s">
        <v>8068</v>
      </c>
      <c r="B34" s="650" t="s">
        <v>8069</v>
      </c>
      <c r="C34" s="650" t="s">
        <v>6520</v>
      </c>
      <c r="D34" s="650" t="s">
        <v>8079</v>
      </c>
      <c r="E34" s="650" t="s">
        <v>6230</v>
      </c>
      <c r="F34" s="653"/>
      <c r="G34" s="653"/>
      <c r="H34" s="653"/>
      <c r="I34" s="653"/>
      <c r="J34" s="653">
        <v>1</v>
      </c>
      <c r="K34" s="653">
        <v>2261.84</v>
      </c>
      <c r="L34" s="653"/>
      <c r="M34" s="653">
        <v>2261.84</v>
      </c>
      <c r="N34" s="653">
        <v>1</v>
      </c>
      <c r="O34" s="653">
        <v>2195.35</v>
      </c>
      <c r="P34" s="666"/>
      <c r="Q34" s="654">
        <v>2195.35</v>
      </c>
    </row>
    <row r="35" spans="1:17" ht="14.4" customHeight="1" x14ac:dyDescent="0.3">
      <c r="A35" s="649" t="s">
        <v>8068</v>
      </c>
      <c r="B35" s="650" t="s">
        <v>8069</v>
      </c>
      <c r="C35" s="650" t="s">
        <v>6520</v>
      </c>
      <c r="D35" s="650" t="s">
        <v>8080</v>
      </c>
      <c r="E35" s="650" t="s">
        <v>6230</v>
      </c>
      <c r="F35" s="653"/>
      <c r="G35" s="653"/>
      <c r="H35" s="653"/>
      <c r="I35" s="653"/>
      <c r="J35" s="653">
        <v>643</v>
      </c>
      <c r="K35" s="653">
        <v>1974.01</v>
      </c>
      <c r="L35" s="653"/>
      <c r="M35" s="653">
        <v>3.07</v>
      </c>
      <c r="N35" s="653">
        <v>2169</v>
      </c>
      <c r="O35" s="653">
        <v>7070.94</v>
      </c>
      <c r="P35" s="666"/>
      <c r="Q35" s="654">
        <v>3.26</v>
      </c>
    </row>
    <row r="36" spans="1:17" ht="14.4" customHeight="1" x14ac:dyDescent="0.3">
      <c r="A36" s="649" t="s">
        <v>8068</v>
      </c>
      <c r="B36" s="650" t="s">
        <v>8069</v>
      </c>
      <c r="C36" s="650" t="s">
        <v>6520</v>
      </c>
      <c r="D36" s="650" t="s">
        <v>8081</v>
      </c>
      <c r="E36" s="650" t="s">
        <v>6230</v>
      </c>
      <c r="F36" s="653">
        <v>8675</v>
      </c>
      <c r="G36" s="653">
        <v>273228.67999999993</v>
      </c>
      <c r="H36" s="653">
        <v>1</v>
      </c>
      <c r="I36" s="653">
        <v>31.496101440922182</v>
      </c>
      <c r="J36" s="653">
        <v>6239</v>
      </c>
      <c r="K36" s="653">
        <v>207146.98</v>
      </c>
      <c r="L36" s="653">
        <v>0.758145081987733</v>
      </c>
      <c r="M36" s="653">
        <v>33.201952235935245</v>
      </c>
      <c r="N36" s="653">
        <v>6063</v>
      </c>
      <c r="O36" s="653">
        <v>201897.9</v>
      </c>
      <c r="P36" s="666">
        <v>0.73893377518055592</v>
      </c>
      <c r="Q36" s="654">
        <v>33.299999999999997</v>
      </c>
    </row>
    <row r="37" spans="1:17" ht="14.4" customHeight="1" x14ac:dyDescent="0.3">
      <c r="A37" s="649" t="s">
        <v>8068</v>
      </c>
      <c r="B37" s="650" t="s">
        <v>8069</v>
      </c>
      <c r="C37" s="650" t="s">
        <v>6520</v>
      </c>
      <c r="D37" s="650" t="s">
        <v>8082</v>
      </c>
      <c r="E37" s="650" t="s">
        <v>6230</v>
      </c>
      <c r="F37" s="653">
        <v>17800</v>
      </c>
      <c r="G37" s="653">
        <v>319973</v>
      </c>
      <c r="H37" s="653">
        <v>1</v>
      </c>
      <c r="I37" s="653">
        <v>17.976011235955056</v>
      </c>
      <c r="J37" s="653">
        <v>22600</v>
      </c>
      <c r="K37" s="653">
        <v>436701.5</v>
      </c>
      <c r="L37" s="653">
        <v>1.3648073431195757</v>
      </c>
      <c r="M37" s="653">
        <v>19.323075221238938</v>
      </c>
      <c r="N37" s="653">
        <v>20895</v>
      </c>
      <c r="O37" s="653">
        <v>404109.3</v>
      </c>
      <c r="P37" s="666">
        <v>1.2629481237479412</v>
      </c>
      <c r="Q37" s="654">
        <v>19.34</v>
      </c>
    </row>
    <row r="38" spans="1:17" ht="14.4" customHeight="1" x14ac:dyDescent="0.3">
      <c r="A38" s="649" t="s">
        <v>8068</v>
      </c>
      <c r="B38" s="650" t="s">
        <v>8069</v>
      </c>
      <c r="C38" s="650" t="s">
        <v>6257</v>
      </c>
      <c r="D38" s="650" t="s">
        <v>8083</v>
      </c>
      <c r="E38" s="650" t="s">
        <v>8084</v>
      </c>
      <c r="F38" s="653">
        <v>2</v>
      </c>
      <c r="G38" s="653">
        <v>1768.64</v>
      </c>
      <c r="H38" s="653">
        <v>1</v>
      </c>
      <c r="I38" s="653">
        <v>884.32</v>
      </c>
      <c r="J38" s="653"/>
      <c r="K38" s="653"/>
      <c r="L38" s="653"/>
      <c r="M38" s="653"/>
      <c r="N38" s="653">
        <v>12</v>
      </c>
      <c r="O38" s="653">
        <v>10611.84</v>
      </c>
      <c r="P38" s="666">
        <v>6</v>
      </c>
      <c r="Q38" s="654">
        <v>884.32</v>
      </c>
    </row>
    <row r="39" spans="1:17" ht="14.4" customHeight="1" x14ac:dyDescent="0.3">
      <c r="A39" s="649" t="s">
        <v>8068</v>
      </c>
      <c r="B39" s="650" t="s">
        <v>8069</v>
      </c>
      <c r="C39" s="650" t="s">
        <v>6270</v>
      </c>
      <c r="D39" s="650" t="s">
        <v>8085</v>
      </c>
      <c r="E39" s="650" t="s">
        <v>8086</v>
      </c>
      <c r="F39" s="653">
        <v>1</v>
      </c>
      <c r="G39" s="653">
        <v>2982</v>
      </c>
      <c r="H39" s="653">
        <v>1</v>
      </c>
      <c r="I39" s="653">
        <v>2982</v>
      </c>
      <c r="J39" s="653"/>
      <c r="K39" s="653"/>
      <c r="L39" s="653"/>
      <c r="M39" s="653"/>
      <c r="N39" s="653"/>
      <c r="O39" s="653"/>
      <c r="P39" s="666"/>
      <c r="Q39" s="654"/>
    </row>
    <row r="40" spans="1:17" ht="14.4" customHeight="1" x14ac:dyDescent="0.3">
      <c r="A40" s="649" t="s">
        <v>8068</v>
      </c>
      <c r="B40" s="650" t="s">
        <v>8069</v>
      </c>
      <c r="C40" s="650" t="s">
        <v>6270</v>
      </c>
      <c r="D40" s="650" t="s">
        <v>8087</v>
      </c>
      <c r="E40" s="650" t="s">
        <v>8088</v>
      </c>
      <c r="F40" s="653"/>
      <c r="G40" s="653"/>
      <c r="H40" s="653"/>
      <c r="I40" s="653"/>
      <c r="J40" s="653"/>
      <c r="K40" s="653"/>
      <c r="L40" s="653"/>
      <c r="M40" s="653"/>
      <c r="N40" s="653">
        <v>1</v>
      </c>
      <c r="O40" s="653">
        <v>1175</v>
      </c>
      <c r="P40" s="666"/>
      <c r="Q40" s="654">
        <v>1175</v>
      </c>
    </row>
    <row r="41" spans="1:17" ht="14.4" customHeight="1" x14ac:dyDescent="0.3">
      <c r="A41" s="649" t="s">
        <v>8068</v>
      </c>
      <c r="B41" s="650" t="s">
        <v>8069</v>
      </c>
      <c r="C41" s="650" t="s">
        <v>6270</v>
      </c>
      <c r="D41" s="650" t="s">
        <v>8089</v>
      </c>
      <c r="E41" s="650" t="s">
        <v>8090</v>
      </c>
      <c r="F41" s="653"/>
      <c r="G41" s="653"/>
      <c r="H41" s="653"/>
      <c r="I41" s="653"/>
      <c r="J41" s="653">
        <v>1</v>
      </c>
      <c r="K41" s="653">
        <v>654</v>
      </c>
      <c r="L41" s="653"/>
      <c r="M41" s="653">
        <v>654</v>
      </c>
      <c r="N41" s="653">
        <v>1</v>
      </c>
      <c r="O41" s="653">
        <v>654</v>
      </c>
      <c r="P41" s="666"/>
      <c r="Q41" s="654">
        <v>654</v>
      </c>
    </row>
    <row r="42" spans="1:17" ht="14.4" customHeight="1" x14ac:dyDescent="0.3">
      <c r="A42" s="649" t="s">
        <v>8068</v>
      </c>
      <c r="B42" s="650" t="s">
        <v>8069</v>
      </c>
      <c r="C42" s="650" t="s">
        <v>6270</v>
      </c>
      <c r="D42" s="650" t="s">
        <v>8091</v>
      </c>
      <c r="E42" s="650" t="s">
        <v>8092</v>
      </c>
      <c r="F42" s="653"/>
      <c r="G42" s="653"/>
      <c r="H42" s="653"/>
      <c r="I42" s="653"/>
      <c r="J42" s="653">
        <v>2</v>
      </c>
      <c r="K42" s="653">
        <v>1370</v>
      </c>
      <c r="L42" s="653"/>
      <c r="M42" s="653">
        <v>685</v>
      </c>
      <c r="N42" s="653"/>
      <c r="O42" s="653"/>
      <c r="P42" s="666"/>
      <c r="Q42" s="654"/>
    </row>
    <row r="43" spans="1:17" ht="14.4" customHeight="1" x14ac:dyDescent="0.3">
      <c r="A43" s="649" t="s">
        <v>8068</v>
      </c>
      <c r="B43" s="650" t="s">
        <v>8069</v>
      </c>
      <c r="C43" s="650" t="s">
        <v>6270</v>
      </c>
      <c r="D43" s="650" t="s">
        <v>8093</v>
      </c>
      <c r="E43" s="650" t="s">
        <v>8094</v>
      </c>
      <c r="F43" s="653">
        <v>2</v>
      </c>
      <c r="G43" s="653">
        <v>3502</v>
      </c>
      <c r="H43" s="653">
        <v>1</v>
      </c>
      <c r="I43" s="653">
        <v>1751</v>
      </c>
      <c r="J43" s="653">
        <v>3</v>
      </c>
      <c r="K43" s="653">
        <v>5262</v>
      </c>
      <c r="L43" s="653">
        <v>1.5025699600228442</v>
      </c>
      <c r="M43" s="653">
        <v>1754</v>
      </c>
      <c r="N43" s="653">
        <v>7</v>
      </c>
      <c r="O43" s="653">
        <v>12302</v>
      </c>
      <c r="P43" s="666">
        <v>3.5128498001142203</v>
      </c>
      <c r="Q43" s="654">
        <v>1757.4285714285713</v>
      </c>
    </row>
    <row r="44" spans="1:17" ht="14.4" customHeight="1" x14ac:dyDescent="0.3">
      <c r="A44" s="649" t="s">
        <v>8068</v>
      </c>
      <c r="B44" s="650" t="s">
        <v>8069</v>
      </c>
      <c r="C44" s="650" t="s">
        <v>6270</v>
      </c>
      <c r="D44" s="650" t="s">
        <v>8095</v>
      </c>
      <c r="E44" s="650" t="s">
        <v>8096</v>
      </c>
      <c r="F44" s="653">
        <v>123</v>
      </c>
      <c r="G44" s="653">
        <v>422013</v>
      </c>
      <c r="H44" s="653">
        <v>1</v>
      </c>
      <c r="I44" s="653">
        <v>3431</v>
      </c>
      <c r="J44" s="653">
        <v>177</v>
      </c>
      <c r="K44" s="653">
        <v>608349</v>
      </c>
      <c r="L44" s="653">
        <v>1.4415409003988029</v>
      </c>
      <c r="M44" s="653">
        <v>3437</v>
      </c>
      <c r="N44" s="653">
        <v>171</v>
      </c>
      <c r="O44" s="653">
        <v>589040</v>
      </c>
      <c r="P44" s="666">
        <v>1.3957863857274539</v>
      </c>
      <c r="Q44" s="654">
        <v>3444.6783625730995</v>
      </c>
    </row>
    <row r="45" spans="1:17" ht="14.4" customHeight="1" x14ac:dyDescent="0.3">
      <c r="A45" s="649" t="s">
        <v>8068</v>
      </c>
      <c r="B45" s="650" t="s">
        <v>8069</v>
      </c>
      <c r="C45" s="650" t="s">
        <v>6270</v>
      </c>
      <c r="D45" s="650" t="s">
        <v>8097</v>
      </c>
      <c r="E45" s="650" t="s">
        <v>8098</v>
      </c>
      <c r="F45" s="653"/>
      <c r="G45" s="653"/>
      <c r="H45" s="653"/>
      <c r="I45" s="653"/>
      <c r="J45" s="653">
        <v>15</v>
      </c>
      <c r="K45" s="653">
        <v>214920</v>
      </c>
      <c r="L45" s="653"/>
      <c r="M45" s="653">
        <v>14328</v>
      </c>
      <c r="N45" s="653">
        <v>15</v>
      </c>
      <c r="O45" s="653">
        <v>214976</v>
      </c>
      <c r="P45" s="666"/>
      <c r="Q45" s="654">
        <v>14331.733333333334</v>
      </c>
    </row>
    <row r="46" spans="1:17" ht="14.4" customHeight="1" x14ac:dyDescent="0.3">
      <c r="A46" s="649" t="s">
        <v>8068</v>
      </c>
      <c r="B46" s="650" t="s">
        <v>8069</v>
      </c>
      <c r="C46" s="650" t="s">
        <v>6270</v>
      </c>
      <c r="D46" s="650" t="s">
        <v>8099</v>
      </c>
      <c r="E46" s="650" t="s">
        <v>8100</v>
      </c>
      <c r="F46" s="653"/>
      <c r="G46" s="653"/>
      <c r="H46" s="653"/>
      <c r="I46" s="653"/>
      <c r="J46" s="653">
        <v>1</v>
      </c>
      <c r="K46" s="653">
        <v>1286</v>
      </c>
      <c r="L46" s="653"/>
      <c r="M46" s="653">
        <v>1286</v>
      </c>
      <c r="N46" s="653">
        <v>3</v>
      </c>
      <c r="O46" s="653">
        <v>3870</v>
      </c>
      <c r="P46" s="666"/>
      <c r="Q46" s="654">
        <v>1290</v>
      </c>
    </row>
    <row r="47" spans="1:17" ht="14.4" customHeight="1" x14ac:dyDescent="0.3">
      <c r="A47" s="649" t="s">
        <v>8068</v>
      </c>
      <c r="B47" s="650" t="s">
        <v>8069</v>
      </c>
      <c r="C47" s="650" t="s">
        <v>6270</v>
      </c>
      <c r="D47" s="650" t="s">
        <v>8101</v>
      </c>
      <c r="E47" s="650" t="s">
        <v>8102</v>
      </c>
      <c r="F47" s="653">
        <v>1</v>
      </c>
      <c r="G47" s="653">
        <v>486</v>
      </c>
      <c r="H47" s="653">
        <v>1</v>
      </c>
      <c r="I47" s="653">
        <v>486</v>
      </c>
      <c r="J47" s="653">
        <v>1</v>
      </c>
      <c r="K47" s="653">
        <v>487</v>
      </c>
      <c r="L47" s="653">
        <v>1.0020576131687242</v>
      </c>
      <c r="M47" s="653">
        <v>487</v>
      </c>
      <c r="N47" s="653">
        <v>2</v>
      </c>
      <c r="O47" s="653">
        <v>974</v>
      </c>
      <c r="P47" s="666">
        <v>2.0041152263374484</v>
      </c>
      <c r="Q47" s="654">
        <v>487</v>
      </c>
    </row>
    <row r="48" spans="1:17" ht="14.4" customHeight="1" x14ac:dyDescent="0.3">
      <c r="A48" s="649" t="s">
        <v>8068</v>
      </c>
      <c r="B48" s="650" t="s">
        <v>8069</v>
      </c>
      <c r="C48" s="650" t="s">
        <v>6270</v>
      </c>
      <c r="D48" s="650" t="s">
        <v>8103</v>
      </c>
      <c r="E48" s="650" t="s">
        <v>8104</v>
      </c>
      <c r="F48" s="653">
        <v>1</v>
      </c>
      <c r="G48" s="653">
        <v>2236</v>
      </c>
      <c r="H48" s="653">
        <v>1</v>
      </c>
      <c r="I48" s="653">
        <v>2236</v>
      </c>
      <c r="J48" s="653"/>
      <c r="K48" s="653"/>
      <c r="L48" s="653"/>
      <c r="M48" s="653"/>
      <c r="N48" s="653">
        <v>1</v>
      </c>
      <c r="O48" s="653">
        <v>2253</v>
      </c>
      <c r="P48" s="666">
        <v>1.007602862254025</v>
      </c>
      <c r="Q48" s="654">
        <v>2253</v>
      </c>
    </row>
    <row r="49" spans="1:17" ht="14.4" customHeight="1" x14ac:dyDescent="0.3">
      <c r="A49" s="649" t="s">
        <v>8105</v>
      </c>
      <c r="B49" s="650" t="s">
        <v>8106</v>
      </c>
      <c r="C49" s="650" t="s">
        <v>6270</v>
      </c>
      <c r="D49" s="650" t="s">
        <v>8107</v>
      </c>
      <c r="E49" s="650" t="s">
        <v>8108</v>
      </c>
      <c r="F49" s="653"/>
      <c r="G49" s="653"/>
      <c r="H49" s="653"/>
      <c r="I49" s="653"/>
      <c r="J49" s="653"/>
      <c r="K49" s="653"/>
      <c r="L49" s="653"/>
      <c r="M49" s="653"/>
      <c r="N49" s="653">
        <v>1</v>
      </c>
      <c r="O49" s="653">
        <v>1261</v>
      </c>
      <c r="P49" s="666"/>
      <c r="Q49" s="654">
        <v>1261</v>
      </c>
    </row>
    <row r="50" spans="1:17" ht="14.4" customHeight="1" x14ac:dyDescent="0.3">
      <c r="A50" s="649" t="s">
        <v>7490</v>
      </c>
      <c r="B50" s="650" t="s">
        <v>8106</v>
      </c>
      <c r="C50" s="650" t="s">
        <v>6270</v>
      </c>
      <c r="D50" s="650" t="s">
        <v>8109</v>
      </c>
      <c r="E50" s="650" t="s">
        <v>8110</v>
      </c>
      <c r="F50" s="653">
        <v>2</v>
      </c>
      <c r="G50" s="653">
        <v>590</v>
      </c>
      <c r="H50" s="653">
        <v>1</v>
      </c>
      <c r="I50" s="653">
        <v>295</v>
      </c>
      <c r="J50" s="653">
        <v>1</v>
      </c>
      <c r="K50" s="653">
        <v>297</v>
      </c>
      <c r="L50" s="653">
        <v>0.50338983050847452</v>
      </c>
      <c r="M50" s="653">
        <v>297</v>
      </c>
      <c r="N50" s="653">
        <v>5</v>
      </c>
      <c r="O50" s="653">
        <v>1489</v>
      </c>
      <c r="P50" s="666">
        <v>2.5237288135593219</v>
      </c>
      <c r="Q50" s="654">
        <v>297.8</v>
      </c>
    </row>
    <row r="51" spans="1:17" ht="14.4" customHeight="1" x14ac:dyDescent="0.3">
      <c r="A51" s="649" t="s">
        <v>7490</v>
      </c>
      <c r="B51" s="650" t="s">
        <v>8106</v>
      </c>
      <c r="C51" s="650" t="s">
        <v>6270</v>
      </c>
      <c r="D51" s="650" t="s">
        <v>8107</v>
      </c>
      <c r="E51" s="650" t="s">
        <v>8108</v>
      </c>
      <c r="F51" s="653">
        <v>6</v>
      </c>
      <c r="G51" s="653">
        <v>7416</v>
      </c>
      <c r="H51" s="653">
        <v>1</v>
      </c>
      <c r="I51" s="653">
        <v>1236</v>
      </c>
      <c r="J51" s="653">
        <v>4</v>
      </c>
      <c r="K51" s="653">
        <v>4980</v>
      </c>
      <c r="L51" s="653">
        <v>0.67152103559870546</v>
      </c>
      <c r="M51" s="653">
        <v>1245</v>
      </c>
      <c r="N51" s="653">
        <v>17</v>
      </c>
      <c r="O51" s="653">
        <v>21229</v>
      </c>
      <c r="P51" s="666">
        <v>2.8625943905070117</v>
      </c>
      <c r="Q51" s="654">
        <v>1248.7647058823529</v>
      </c>
    </row>
    <row r="52" spans="1:17" ht="14.4" customHeight="1" x14ac:dyDescent="0.3">
      <c r="A52" s="649" t="s">
        <v>7490</v>
      </c>
      <c r="B52" s="650" t="s">
        <v>8106</v>
      </c>
      <c r="C52" s="650" t="s">
        <v>6270</v>
      </c>
      <c r="D52" s="650" t="s">
        <v>8111</v>
      </c>
      <c r="E52" s="650" t="s">
        <v>8112</v>
      </c>
      <c r="F52" s="653"/>
      <c r="G52" s="653"/>
      <c r="H52" s="653"/>
      <c r="I52" s="653"/>
      <c r="J52" s="653"/>
      <c r="K52" s="653"/>
      <c r="L52" s="653"/>
      <c r="M52" s="653"/>
      <c r="N52" s="653">
        <v>14</v>
      </c>
      <c r="O52" s="653">
        <v>131618</v>
      </c>
      <c r="P52" s="666"/>
      <c r="Q52" s="654">
        <v>9401.2857142857138</v>
      </c>
    </row>
    <row r="53" spans="1:17" ht="14.4" customHeight="1" x14ac:dyDescent="0.3">
      <c r="A53" s="649" t="s">
        <v>7490</v>
      </c>
      <c r="B53" s="650" t="s">
        <v>8106</v>
      </c>
      <c r="C53" s="650" t="s">
        <v>6270</v>
      </c>
      <c r="D53" s="650" t="s">
        <v>8113</v>
      </c>
      <c r="E53" s="650" t="s">
        <v>8114</v>
      </c>
      <c r="F53" s="653">
        <v>3</v>
      </c>
      <c r="G53" s="653">
        <v>29106</v>
      </c>
      <c r="H53" s="653">
        <v>1</v>
      </c>
      <c r="I53" s="653">
        <v>9702</v>
      </c>
      <c r="J53" s="653">
        <v>2</v>
      </c>
      <c r="K53" s="653">
        <v>19494</v>
      </c>
      <c r="L53" s="653">
        <v>0.66975881261595549</v>
      </c>
      <c r="M53" s="653">
        <v>9747</v>
      </c>
      <c r="N53" s="653">
        <v>6</v>
      </c>
      <c r="O53" s="653">
        <v>58644</v>
      </c>
      <c r="P53" s="666">
        <v>2.0148423005565861</v>
      </c>
      <c r="Q53" s="654">
        <v>9774</v>
      </c>
    </row>
    <row r="54" spans="1:17" ht="14.4" customHeight="1" x14ac:dyDescent="0.3">
      <c r="A54" s="649" t="s">
        <v>7490</v>
      </c>
      <c r="B54" s="650" t="s">
        <v>8106</v>
      </c>
      <c r="C54" s="650" t="s">
        <v>6270</v>
      </c>
      <c r="D54" s="650" t="s">
        <v>8115</v>
      </c>
      <c r="E54" s="650" t="s">
        <v>8116</v>
      </c>
      <c r="F54" s="653"/>
      <c r="G54" s="653"/>
      <c r="H54" s="653"/>
      <c r="I54" s="653"/>
      <c r="J54" s="653"/>
      <c r="K54" s="653"/>
      <c r="L54" s="653"/>
      <c r="M54" s="653"/>
      <c r="N54" s="653">
        <v>4</v>
      </c>
      <c r="O54" s="653">
        <v>4008</v>
      </c>
      <c r="P54" s="666"/>
      <c r="Q54" s="654">
        <v>1002</v>
      </c>
    </row>
    <row r="55" spans="1:17" ht="14.4" customHeight="1" x14ac:dyDescent="0.3">
      <c r="A55" s="649" t="s">
        <v>7490</v>
      </c>
      <c r="B55" s="650" t="s">
        <v>8106</v>
      </c>
      <c r="C55" s="650" t="s">
        <v>6270</v>
      </c>
      <c r="D55" s="650" t="s">
        <v>8117</v>
      </c>
      <c r="E55" s="650" t="s">
        <v>8118</v>
      </c>
      <c r="F55" s="653">
        <v>12</v>
      </c>
      <c r="G55" s="653">
        <v>26652</v>
      </c>
      <c r="H55" s="653">
        <v>1</v>
      </c>
      <c r="I55" s="653">
        <v>2221</v>
      </c>
      <c r="J55" s="653">
        <v>9</v>
      </c>
      <c r="K55" s="653">
        <v>20097</v>
      </c>
      <c r="L55" s="653">
        <v>0.75405222872579913</v>
      </c>
      <c r="M55" s="653">
        <v>2233</v>
      </c>
      <c r="N55" s="653">
        <v>55</v>
      </c>
      <c r="O55" s="653">
        <v>122983</v>
      </c>
      <c r="P55" s="666">
        <v>4.6144004202311271</v>
      </c>
      <c r="Q55" s="654">
        <v>2236.0545454545454</v>
      </c>
    </row>
    <row r="56" spans="1:17" ht="14.4" customHeight="1" x14ac:dyDescent="0.3">
      <c r="A56" s="649" t="s">
        <v>7490</v>
      </c>
      <c r="B56" s="650" t="s">
        <v>8106</v>
      </c>
      <c r="C56" s="650" t="s">
        <v>6270</v>
      </c>
      <c r="D56" s="650" t="s">
        <v>8119</v>
      </c>
      <c r="E56" s="650" t="s">
        <v>8120</v>
      </c>
      <c r="F56" s="653"/>
      <c r="G56" s="653"/>
      <c r="H56" s="653"/>
      <c r="I56" s="653"/>
      <c r="J56" s="653"/>
      <c r="K56" s="653"/>
      <c r="L56" s="653"/>
      <c r="M56" s="653"/>
      <c r="N56" s="653">
        <v>2</v>
      </c>
      <c r="O56" s="653">
        <v>732</v>
      </c>
      <c r="P56" s="666"/>
      <c r="Q56" s="654">
        <v>366</v>
      </c>
    </row>
    <row r="57" spans="1:17" ht="14.4" customHeight="1" x14ac:dyDescent="0.3">
      <c r="A57" s="649" t="s">
        <v>7490</v>
      </c>
      <c r="B57" s="650" t="s">
        <v>8121</v>
      </c>
      <c r="C57" s="650" t="s">
        <v>6270</v>
      </c>
      <c r="D57" s="650" t="s">
        <v>8122</v>
      </c>
      <c r="E57" s="650" t="s">
        <v>8123</v>
      </c>
      <c r="F57" s="653">
        <v>2</v>
      </c>
      <c r="G57" s="653">
        <v>432</v>
      </c>
      <c r="H57" s="653">
        <v>1</v>
      </c>
      <c r="I57" s="653">
        <v>216</v>
      </c>
      <c r="J57" s="653"/>
      <c r="K57" s="653"/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7490</v>
      </c>
      <c r="B58" s="650" t="s">
        <v>8121</v>
      </c>
      <c r="C58" s="650" t="s">
        <v>6270</v>
      </c>
      <c r="D58" s="650" t="s">
        <v>8124</v>
      </c>
      <c r="E58" s="650" t="s">
        <v>8125</v>
      </c>
      <c r="F58" s="653">
        <v>2</v>
      </c>
      <c r="G58" s="653">
        <v>988</v>
      </c>
      <c r="H58" s="653">
        <v>1</v>
      </c>
      <c r="I58" s="653">
        <v>494</v>
      </c>
      <c r="J58" s="653"/>
      <c r="K58" s="653"/>
      <c r="L58" s="653"/>
      <c r="M58" s="653"/>
      <c r="N58" s="653"/>
      <c r="O58" s="653"/>
      <c r="P58" s="666"/>
      <c r="Q58" s="654"/>
    </row>
    <row r="59" spans="1:17" ht="14.4" customHeight="1" x14ac:dyDescent="0.3">
      <c r="A59" s="649" t="s">
        <v>7490</v>
      </c>
      <c r="B59" s="650" t="s">
        <v>8121</v>
      </c>
      <c r="C59" s="650" t="s">
        <v>6270</v>
      </c>
      <c r="D59" s="650" t="s">
        <v>8126</v>
      </c>
      <c r="E59" s="650" t="s">
        <v>8127</v>
      </c>
      <c r="F59" s="653">
        <v>1</v>
      </c>
      <c r="G59" s="653">
        <v>294</v>
      </c>
      <c r="H59" s="653">
        <v>1</v>
      </c>
      <c r="I59" s="653">
        <v>294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7490</v>
      </c>
      <c r="B60" s="650" t="s">
        <v>8121</v>
      </c>
      <c r="C60" s="650" t="s">
        <v>6270</v>
      </c>
      <c r="D60" s="650" t="s">
        <v>8128</v>
      </c>
      <c r="E60" s="650" t="s">
        <v>8129</v>
      </c>
      <c r="F60" s="653">
        <v>20</v>
      </c>
      <c r="G60" s="653">
        <v>7000</v>
      </c>
      <c r="H60" s="653">
        <v>1</v>
      </c>
      <c r="I60" s="653">
        <v>350</v>
      </c>
      <c r="J60" s="653">
        <v>10</v>
      </c>
      <c r="K60" s="653">
        <v>3500</v>
      </c>
      <c r="L60" s="653">
        <v>0.5</v>
      </c>
      <c r="M60" s="653">
        <v>350</v>
      </c>
      <c r="N60" s="653">
        <v>10</v>
      </c>
      <c r="O60" s="653">
        <v>3505</v>
      </c>
      <c r="P60" s="666">
        <v>0.50071428571428567</v>
      </c>
      <c r="Q60" s="654">
        <v>350.5</v>
      </c>
    </row>
    <row r="61" spans="1:17" ht="14.4" customHeight="1" x14ac:dyDescent="0.3">
      <c r="A61" s="649" t="s">
        <v>7490</v>
      </c>
      <c r="B61" s="650" t="s">
        <v>8121</v>
      </c>
      <c r="C61" s="650" t="s">
        <v>6270</v>
      </c>
      <c r="D61" s="650" t="s">
        <v>8130</v>
      </c>
      <c r="E61" s="650" t="s">
        <v>8131</v>
      </c>
      <c r="F61" s="653">
        <v>451</v>
      </c>
      <c r="G61" s="653">
        <v>28864</v>
      </c>
      <c r="H61" s="653">
        <v>1</v>
      </c>
      <c r="I61" s="653">
        <v>64</v>
      </c>
      <c r="J61" s="653">
        <v>404</v>
      </c>
      <c r="K61" s="653">
        <v>26260</v>
      </c>
      <c r="L61" s="653">
        <v>0.90978381374722839</v>
      </c>
      <c r="M61" s="653">
        <v>65</v>
      </c>
      <c r="N61" s="653">
        <v>356</v>
      </c>
      <c r="O61" s="653">
        <v>23140</v>
      </c>
      <c r="P61" s="666">
        <v>0.80169068736141902</v>
      </c>
      <c r="Q61" s="654">
        <v>65</v>
      </c>
    </row>
    <row r="62" spans="1:17" ht="14.4" customHeight="1" x14ac:dyDescent="0.3">
      <c r="A62" s="649" t="s">
        <v>7490</v>
      </c>
      <c r="B62" s="650" t="s">
        <v>8121</v>
      </c>
      <c r="C62" s="650" t="s">
        <v>6270</v>
      </c>
      <c r="D62" s="650" t="s">
        <v>8132</v>
      </c>
      <c r="E62" s="650" t="s">
        <v>8133</v>
      </c>
      <c r="F62" s="653">
        <v>1</v>
      </c>
      <c r="G62" s="653">
        <v>542</v>
      </c>
      <c r="H62" s="653">
        <v>1</v>
      </c>
      <c r="I62" s="653">
        <v>542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7490</v>
      </c>
      <c r="B63" s="650" t="s">
        <v>8121</v>
      </c>
      <c r="C63" s="650" t="s">
        <v>6270</v>
      </c>
      <c r="D63" s="650" t="s">
        <v>8134</v>
      </c>
      <c r="E63" s="650" t="s">
        <v>8135</v>
      </c>
      <c r="F63" s="653">
        <v>2</v>
      </c>
      <c r="G63" s="653">
        <v>1178</v>
      </c>
      <c r="H63" s="653">
        <v>1</v>
      </c>
      <c r="I63" s="653">
        <v>589</v>
      </c>
      <c r="J63" s="653">
        <v>2</v>
      </c>
      <c r="K63" s="653">
        <v>1180</v>
      </c>
      <c r="L63" s="653">
        <v>1.0016977928692699</v>
      </c>
      <c r="M63" s="653">
        <v>590</v>
      </c>
      <c r="N63" s="653"/>
      <c r="O63" s="653"/>
      <c r="P63" s="666"/>
      <c r="Q63" s="654"/>
    </row>
    <row r="64" spans="1:17" ht="14.4" customHeight="1" x14ac:dyDescent="0.3">
      <c r="A64" s="649" t="s">
        <v>7490</v>
      </c>
      <c r="B64" s="650" t="s">
        <v>8121</v>
      </c>
      <c r="C64" s="650" t="s">
        <v>6270</v>
      </c>
      <c r="D64" s="650" t="s">
        <v>8136</v>
      </c>
      <c r="E64" s="650" t="s">
        <v>8137</v>
      </c>
      <c r="F64" s="653">
        <v>1</v>
      </c>
      <c r="G64" s="653">
        <v>614</v>
      </c>
      <c r="H64" s="653">
        <v>1</v>
      </c>
      <c r="I64" s="653">
        <v>614</v>
      </c>
      <c r="J64" s="653">
        <v>1</v>
      </c>
      <c r="K64" s="653">
        <v>615</v>
      </c>
      <c r="L64" s="653">
        <v>1.001628664495114</v>
      </c>
      <c r="M64" s="653">
        <v>615</v>
      </c>
      <c r="N64" s="653"/>
      <c r="O64" s="653"/>
      <c r="P64" s="666"/>
      <c r="Q64" s="654"/>
    </row>
    <row r="65" spans="1:17" ht="14.4" customHeight="1" x14ac:dyDescent="0.3">
      <c r="A65" s="649" t="s">
        <v>7490</v>
      </c>
      <c r="B65" s="650" t="s">
        <v>8121</v>
      </c>
      <c r="C65" s="650" t="s">
        <v>6270</v>
      </c>
      <c r="D65" s="650" t="s">
        <v>8138</v>
      </c>
      <c r="E65" s="650" t="s">
        <v>8139</v>
      </c>
      <c r="F65" s="653">
        <v>1</v>
      </c>
      <c r="G65" s="653">
        <v>149</v>
      </c>
      <c r="H65" s="653">
        <v>1</v>
      </c>
      <c r="I65" s="653">
        <v>149</v>
      </c>
      <c r="J65" s="653"/>
      <c r="K65" s="653"/>
      <c r="L65" s="653"/>
      <c r="M65" s="653"/>
      <c r="N65" s="653"/>
      <c r="O65" s="653"/>
      <c r="P65" s="666"/>
      <c r="Q65" s="654"/>
    </row>
    <row r="66" spans="1:17" ht="14.4" customHeight="1" x14ac:dyDescent="0.3">
      <c r="A66" s="649" t="s">
        <v>7490</v>
      </c>
      <c r="B66" s="650" t="s">
        <v>8121</v>
      </c>
      <c r="C66" s="650" t="s">
        <v>6270</v>
      </c>
      <c r="D66" s="650" t="s">
        <v>8140</v>
      </c>
      <c r="E66" s="650" t="s">
        <v>8141</v>
      </c>
      <c r="F66" s="653">
        <v>30</v>
      </c>
      <c r="G66" s="653">
        <v>690</v>
      </c>
      <c r="H66" s="653">
        <v>1</v>
      </c>
      <c r="I66" s="653">
        <v>23</v>
      </c>
      <c r="J66" s="653">
        <v>25</v>
      </c>
      <c r="K66" s="653">
        <v>575</v>
      </c>
      <c r="L66" s="653">
        <v>0.83333333333333337</v>
      </c>
      <c r="M66" s="653">
        <v>23</v>
      </c>
      <c r="N66" s="653">
        <v>16</v>
      </c>
      <c r="O66" s="653">
        <v>380</v>
      </c>
      <c r="P66" s="666">
        <v>0.55072463768115942</v>
      </c>
      <c r="Q66" s="654">
        <v>23.75</v>
      </c>
    </row>
    <row r="67" spans="1:17" ht="14.4" customHeight="1" x14ac:dyDescent="0.3">
      <c r="A67" s="649" t="s">
        <v>7490</v>
      </c>
      <c r="B67" s="650" t="s">
        <v>8121</v>
      </c>
      <c r="C67" s="650" t="s">
        <v>6270</v>
      </c>
      <c r="D67" s="650" t="s">
        <v>8142</v>
      </c>
      <c r="E67" s="650" t="s">
        <v>8143</v>
      </c>
      <c r="F67" s="653">
        <v>12</v>
      </c>
      <c r="G67" s="653">
        <v>648</v>
      </c>
      <c r="H67" s="653">
        <v>1</v>
      </c>
      <c r="I67" s="653">
        <v>54</v>
      </c>
      <c r="J67" s="653">
        <v>13</v>
      </c>
      <c r="K67" s="653">
        <v>702</v>
      </c>
      <c r="L67" s="653">
        <v>1.0833333333333333</v>
      </c>
      <c r="M67" s="653">
        <v>54</v>
      </c>
      <c r="N67" s="653">
        <v>24</v>
      </c>
      <c r="O67" s="653">
        <v>1296</v>
      </c>
      <c r="P67" s="666">
        <v>2</v>
      </c>
      <c r="Q67" s="654">
        <v>54</v>
      </c>
    </row>
    <row r="68" spans="1:17" ht="14.4" customHeight="1" x14ac:dyDescent="0.3">
      <c r="A68" s="649" t="s">
        <v>7490</v>
      </c>
      <c r="B68" s="650" t="s">
        <v>8121</v>
      </c>
      <c r="C68" s="650" t="s">
        <v>6270</v>
      </c>
      <c r="D68" s="650" t="s">
        <v>8144</v>
      </c>
      <c r="E68" s="650" t="s">
        <v>8145</v>
      </c>
      <c r="F68" s="653">
        <v>1091</v>
      </c>
      <c r="G68" s="653">
        <v>84007</v>
      </c>
      <c r="H68" s="653">
        <v>1</v>
      </c>
      <c r="I68" s="653">
        <v>77</v>
      </c>
      <c r="J68" s="653">
        <v>913</v>
      </c>
      <c r="K68" s="653">
        <v>70301</v>
      </c>
      <c r="L68" s="653">
        <v>0.83684692942254812</v>
      </c>
      <c r="M68" s="653">
        <v>77</v>
      </c>
      <c r="N68" s="653">
        <v>929</v>
      </c>
      <c r="O68" s="653">
        <v>71533</v>
      </c>
      <c r="P68" s="666">
        <v>0.85151237396883594</v>
      </c>
      <c r="Q68" s="654">
        <v>77</v>
      </c>
    </row>
    <row r="69" spans="1:17" ht="14.4" customHeight="1" x14ac:dyDescent="0.3">
      <c r="A69" s="649" t="s">
        <v>7490</v>
      </c>
      <c r="B69" s="650" t="s">
        <v>8121</v>
      </c>
      <c r="C69" s="650" t="s">
        <v>6270</v>
      </c>
      <c r="D69" s="650" t="s">
        <v>8146</v>
      </c>
      <c r="E69" s="650" t="s">
        <v>8147</v>
      </c>
      <c r="F69" s="653">
        <v>109</v>
      </c>
      <c r="G69" s="653">
        <v>2398</v>
      </c>
      <c r="H69" s="653">
        <v>1</v>
      </c>
      <c r="I69" s="653">
        <v>22</v>
      </c>
      <c r="J69" s="653">
        <v>60</v>
      </c>
      <c r="K69" s="653">
        <v>1320</v>
      </c>
      <c r="L69" s="653">
        <v>0.55045871559633031</v>
      </c>
      <c r="M69" s="653">
        <v>22</v>
      </c>
      <c r="N69" s="653">
        <v>45</v>
      </c>
      <c r="O69" s="653">
        <v>1014</v>
      </c>
      <c r="P69" s="666">
        <v>0.42285237698081735</v>
      </c>
      <c r="Q69" s="654">
        <v>22.533333333333335</v>
      </c>
    </row>
    <row r="70" spans="1:17" ht="14.4" customHeight="1" x14ac:dyDescent="0.3">
      <c r="A70" s="649" t="s">
        <v>7490</v>
      </c>
      <c r="B70" s="650" t="s">
        <v>8121</v>
      </c>
      <c r="C70" s="650" t="s">
        <v>6270</v>
      </c>
      <c r="D70" s="650" t="s">
        <v>8148</v>
      </c>
      <c r="E70" s="650" t="s">
        <v>8149</v>
      </c>
      <c r="F70" s="653">
        <v>58</v>
      </c>
      <c r="G70" s="653">
        <v>12122</v>
      </c>
      <c r="H70" s="653">
        <v>1</v>
      </c>
      <c r="I70" s="653">
        <v>209</v>
      </c>
      <c r="J70" s="653">
        <v>34</v>
      </c>
      <c r="K70" s="653">
        <v>7106</v>
      </c>
      <c r="L70" s="653">
        <v>0.58620689655172409</v>
      </c>
      <c r="M70" s="653">
        <v>209</v>
      </c>
      <c r="N70" s="653"/>
      <c r="O70" s="653"/>
      <c r="P70" s="666"/>
      <c r="Q70" s="654"/>
    </row>
    <row r="71" spans="1:17" ht="14.4" customHeight="1" x14ac:dyDescent="0.3">
      <c r="A71" s="649" t="s">
        <v>7490</v>
      </c>
      <c r="B71" s="650" t="s">
        <v>8121</v>
      </c>
      <c r="C71" s="650" t="s">
        <v>6270</v>
      </c>
      <c r="D71" s="650" t="s">
        <v>8150</v>
      </c>
      <c r="E71" s="650" t="s">
        <v>8151</v>
      </c>
      <c r="F71" s="653">
        <v>1</v>
      </c>
      <c r="G71" s="653">
        <v>66</v>
      </c>
      <c r="H71" s="653">
        <v>1</v>
      </c>
      <c r="I71" s="653">
        <v>66</v>
      </c>
      <c r="J71" s="653">
        <v>19</v>
      </c>
      <c r="K71" s="653">
        <v>1254</v>
      </c>
      <c r="L71" s="653">
        <v>19</v>
      </c>
      <c r="M71" s="653">
        <v>66</v>
      </c>
      <c r="N71" s="653">
        <v>12</v>
      </c>
      <c r="O71" s="653">
        <v>792</v>
      </c>
      <c r="P71" s="666">
        <v>12</v>
      </c>
      <c r="Q71" s="654">
        <v>66</v>
      </c>
    </row>
    <row r="72" spans="1:17" ht="14.4" customHeight="1" x14ac:dyDescent="0.3">
      <c r="A72" s="649" t="s">
        <v>7490</v>
      </c>
      <c r="B72" s="650" t="s">
        <v>8121</v>
      </c>
      <c r="C72" s="650" t="s">
        <v>6270</v>
      </c>
      <c r="D72" s="650" t="s">
        <v>8152</v>
      </c>
      <c r="E72" s="650" t="s">
        <v>8153</v>
      </c>
      <c r="F72" s="653">
        <v>31</v>
      </c>
      <c r="G72" s="653">
        <v>10757</v>
      </c>
      <c r="H72" s="653">
        <v>1</v>
      </c>
      <c r="I72" s="653">
        <v>347</v>
      </c>
      <c r="J72" s="653">
        <v>31</v>
      </c>
      <c r="K72" s="653">
        <v>10788</v>
      </c>
      <c r="L72" s="653">
        <v>1.0028818443804035</v>
      </c>
      <c r="M72" s="653">
        <v>348</v>
      </c>
      <c r="N72" s="653">
        <v>15</v>
      </c>
      <c r="O72" s="653">
        <v>5235</v>
      </c>
      <c r="P72" s="666">
        <v>0.48665984940039042</v>
      </c>
      <c r="Q72" s="654">
        <v>349</v>
      </c>
    </row>
    <row r="73" spans="1:17" ht="14.4" customHeight="1" x14ac:dyDescent="0.3">
      <c r="A73" s="649" t="s">
        <v>7490</v>
      </c>
      <c r="B73" s="650" t="s">
        <v>8121</v>
      </c>
      <c r="C73" s="650" t="s">
        <v>6270</v>
      </c>
      <c r="D73" s="650" t="s">
        <v>8154</v>
      </c>
      <c r="E73" s="650" t="s">
        <v>8155</v>
      </c>
      <c r="F73" s="653">
        <v>74</v>
      </c>
      <c r="G73" s="653">
        <v>1702</v>
      </c>
      <c r="H73" s="653">
        <v>1</v>
      </c>
      <c r="I73" s="653">
        <v>23</v>
      </c>
      <c r="J73" s="653">
        <v>34</v>
      </c>
      <c r="K73" s="653">
        <v>816</v>
      </c>
      <c r="L73" s="653">
        <v>0.47943595769682729</v>
      </c>
      <c r="M73" s="653">
        <v>24</v>
      </c>
      <c r="N73" s="653">
        <v>28</v>
      </c>
      <c r="O73" s="653">
        <v>672</v>
      </c>
      <c r="P73" s="666">
        <v>0.39482961222091656</v>
      </c>
      <c r="Q73" s="654">
        <v>24</v>
      </c>
    </row>
    <row r="74" spans="1:17" ht="14.4" customHeight="1" x14ac:dyDescent="0.3">
      <c r="A74" s="649" t="s">
        <v>7490</v>
      </c>
      <c r="B74" s="650" t="s">
        <v>8121</v>
      </c>
      <c r="C74" s="650" t="s">
        <v>6270</v>
      </c>
      <c r="D74" s="650" t="s">
        <v>8156</v>
      </c>
      <c r="E74" s="650" t="s">
        <v>8157</v>
      </c>
      <c r="F74" s="653">
        <v>2</v>
      </c>
      <c r="G74" s="653">
        <v>1474</v>
      </c>
      <c r="H74" s="653">
        <v>1</v>
      </c>
      <c r="I74" s="653">
        <v>737</v>
      </c>
      <c r="J74" s="653"/>
      <c r="K74" s="653"/>
      <c r="L74" s="653"/>
      <c r="M74" s="653"/>
      <c r="N74" s="653"/>
      <c r="O74" s="653"/>
      <c r="P74" s="666"/>
      <c r="Q74" s="654"/>
    </row>
    <row r="75" spans="1:17" ht="14.4" customHeight="1" x14ac:dyDescent="0.3">
      <c r="A75" s="649" t="s">
        <v>7490</v>
      </c>
      <c r="B75" s="650" t="s">
        <v>8121</v>
      </c>
      <c r="C75" s="650" t="s">
        <v>6270</v>
      </c>
      <c r="D75" s="650" t="s">
        <v>8158</v>
      </c>
      <c r="E75" s="650" t="s">
        <v>8159</v>
      </c>
      <c r="F75" s="653">
        <v>12</v>
      </c>
      <c r="G75" s="653">
        <v>2160</v>
      </c>
      <c r="H75" s="653">
        <v>1</v>
      </c>
      <c r="I75" s="653">
        <v>180</v>
      </c>
      <c r="J75" s="653">
        <v>13</v>
      </c>
      <c r="K75" s="653">
        <v>2340</v>
      </c>
      <c r="L75" s="653">
        <v>1.0833333333333333</v>
      </c>
      <c r="M75" s="653">
        <v>180</v>
      </c>
      <c r="N75" s="653">
        <v>19</v>
      </c>
      <c r="O75" s="653">
        <v>3420</v>
      </c>
      <c r="P75" s="666">
        <v>1.5833333333333333</v>
      </c>
      <c r="Q75" s="654">
        <v>180</v>
      </c>
    </row>
    <row r="76" spans="1:17" ht="14.4" customHeight="1" x14ac:dyDescent="0.3">
      <c r="A76" s="649" t="s">
        <v>7490</v>
      </c>
      <c r="B76" s="650" t="s">
        <v>8121</v>
      </c>
      <c r="C76" s="650" t="s">
        <v>6270</v>
      </c>
      <c r="D76" s="650" t="s">
        <v>8160</v>
      </c>
      <c r="E76" s="650" t="s">
        <v>8161</v>
      </c>
      <c r="F76" s="653">
        <v>7</v>
      </c>
      <c r="G76" s="653">
        <v>1771</v>
      </c>
      <c r="H76" s="653">
        <v>1</v>
      </c>
      <c r="I76" s="653">
        <v>253</v>
      </c>
      <c r="J76" s="653">
        <v>5</v>
      </c>
      <c r="K76" s="653">
        <v>1265</v>
      </c>
      <c r="L76" s="653">
        <v>0.7142857142857143</v>
      </c>
      <c r="M76" s="653">
        <v>253</v>
      </c>
      <c r="N76" s="653">
        <v>68</v>
      </c>
      <c r="O76" s="653">
        <v>17204</v>
      </c>
      <c r="P76" s="666">
        <v>9.7142857142857135</v>
      </c>
      <c r="Q76" s="654">
        <v>253</v>
      </c>
    </row>
    <row r="77" spans="1:17" ht="14.4" customHeight="1" x14ac:dyDescent="0.3">
      <c r="A77" s="649" t="s">
        <v>7490</v>
      </c>
      <c r="B77" s="650" t="s">
        <v>8121</v>
      </c>
      <c r="C77" s="650" t="s">
        <v>6270</v>
      </c>
      <c r="D77" s="650" t="s">
        <v>8162</v>
      </c>
      <c r="E77" s="650" t="s">
        <v>8163</v>
      </c>
      <c r="F77" s="653">
        <v>1</v>
      </c>
      <c r="G77" s="653">
        <v>264</v>
      </c>
      <c r="H77" s="653">
        <v>1</v>
      </c>
      <c r="I77" s="653">
        <v>264</v>
      </c>
      <c r="J77" s="653"/>
      <c r="K77" s="653"/>
      <c r="L77" s="653"/>
      <c r="M77" s="653"/>
      <c r="N77" s="653"/>
      <c r="O77" s="653"/>
      <c r="P77" s="666"/>
      <c r="Q77" s="654"/>
    </row>
    <row r="78" spans="1:17" ht="14.4" customHeight="1" x14ac:dyDescent="0.3">
      <c r="A78" s="649" t="s">
        <v>7490</v>
      </c>
      <c r="B78" s="650" t="s">
        <v>8121</v>
      </c>
      <c r="C78" s="650" t="s">
        <v>6270</v>
      </c>
      <c r="D78" s="650" t="s">
        <v>8164</v>
      </c>
      <c r="E78" s="650" t="s">
        <v>8165</v>
      </c>
      <c r="F78" s="653"/>
      <c r="G78" s="653"/>
      <c r="H78" s="653"/>
      <c r="I78" s="653"/>
      <c r="J78" s="653">
        <v>1</v>
      </c>
      <c r="K78" s="653">
        <v>189</v>
      </c>
      <c r="L78" s="653"/>
      <c r="M78" s="653">
        <v>189</v>
      </c>
      <c r="N78" s="653"/>
      <c r="O78" s="653"/>
      <c r="P78" s="666"/>
      <c r="Q78" s="654"/>
    </row>
    <row r="79" spans="1:17" ht="14.4" customHeight="1" x14ac:dyDescent="0.3">
      <c r="A79" s="649" t="s">
        <v>7490</v>
      </c>
      <c r="B79" s="650" t="s">
        <v>8121</v>
      </c>
      <c r="C79" s="650" t="s">
        <v>6270</v>
      </c>
      <c r="D79" s="650" t="s">
        <v>8166</v>
      </c>
      <c r="E79" s="650" t="s">
        <v>8167</v>
      </c>
      <c r="F79" s="653">
        <v>14</v>
      </c>
      <c r="G79" s="653">
        <v>3024</v>
      </c>
      <c r="H79" s="653">
        <v>1</v>
      </c>
      <c r="I79" s="653">
        <v>216</v>
      </c>
      <c r="J79" s="653">
        <v>14</v>
      </c>
      <c r="K79" s="653">
        <v>3024</v>
      </c>
      <c r="L79" s="653">
        <v>1</v>
      </c>
      <c r="M79" s="653">
        <v>216</v>
      </c>
      <c r="N79" s="653">
        <v>26</v>
      </c>
      <c r="O79" s="653">
        <v>5616</v>
      </c>
      <c r="P79" s="666">
        <v>1.8571428571428572</v>
      </c>
      <c r="Q79" s="654">
        <v>216</v>
      </c>
    </row>
    <row r="80" spans="1:17" ht="14.4" customHeight="1" x14ac:dyDescent="0.3">
      <c r="A80" s="649" t="s">
        <v>7490</v>
      </c>
      <c r="B80" s="650" t="s">
        <v>8121</v>
      </c>
      <c r="C80" s="650" t="s">
        <v>6270</v>
      </c>
      <c r="D80" s="650" t="s">
        <v>8168</v>
      </c>
      <c r="E80" s="650" t="s">
        <v>8169</v>
      </c>
      <c r="F80" s="653"/>
      <c r="G80" s="653"/>
      <c r="H80" s="653"/>
      <c r="I80" s="653"/>
      <c r="J80" s="653"/>
      <c r="K80" s="653"/>
      <c r="L80" s="653"/>
      <c r="M80" s="653"/>
      <c r="N80" s="653">
        <v>1</v>
      </c>
      <c r="O80" s="653">
        <v>35</v>
      </c>
      <c r="P80" s="666"/>
      <c r="Q80" s="654">
        <v>35</v>
      </c>
    </row>
    <row r="81" spans="1:17" ht="14.4" customHeight="1" x14ac:dyDescent="0.3">
      <c r="A81" s="649" t="s">
        <v>7490</v>
      </c>
      <c r="B81" s="650" t="s">
        <v>8121</v>
      </c>
      <c r="C81" s="650" t="s">
        <v>6270</v>
      </c>
      <c r="D81" s="650" t="s">
        <v>1842</v>
      </c>
      <c r="E81" s="650" t="s">
        <v>8170</v>
      </c>
      <c r="F81" s="653">
        <v>1</v>
      </c>
      <c r="G81" s="653">
        <v>589</v>
      </c>
      <c r="H81" s="653">
        <v>1</v>
      </c>
      <c r="I81" s="653">
        <v>589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7490</v>
      </c>
      <c r="B82" s="650" t="s">
        <v>8121</v>
      </c>
      <c r="C82" s="650" t="s">
        <v>6270</v>
      </c>
      <c r="D82" s="650" t="s">
        <v>8171</v>
      </c>
      <c r="E82" s="650" t="s">
        <v>8172</v>
      </c>
      <c r="F82" s="653">
        <v>2</v>
      </c>
      <c r="G82" s="653">
        <v>100</v>
      </c>
      <c r="H82" s="653">
        <v>1</v>
      </c>
      <c r="I82" s="653">
        <v>50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7490</v>
      </c>
      <c r="B83" s="650" t="s">
        <v>8121</v>
      </c>
      <c r="C83" s="650" t="s">
        <v>6270</v>
      </c>
      <c r="D83" s="650" t="s">
        <v>8173</v>
      </c>
      <c r="E83" s="650" t="s">
        <v>8174</v>
      </c>
      <c r="F83" s="653">
        <v>1</v>
      </c>
      <c r="G83" s="653">
        <v>544</v>
      </c>
      <c r="H83" s="653">
        <v>1</v>
      </c>
      <c r="I83" s="653">
        <v>544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7490</v>
      </c>
      <c r="B84" s="650" t="s">
        <v>8121</v>
      </c>
      <c r="C84" s="650" t="s">
        <v>6270</v>
      </c>
      <c r="D84" s="650" t="s">
        <v>8175</v>
      </c>
      <c r="E84" s="650" t="s">
        <v>8176</v>
      </c>
      <c r="F84" s="653">
        <v>2</v>
      </c>
      <c r="G84" s="653">
        <v>1468</v>
      </c>
      <c r="H84" s="653">
        <v>1</v>
      </c>
      <c r="I84" s="653">
        <v>734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7490</v>
      </c>
      <c r="B85" s="650" t="s">
        <v>8121</v>
      </c>
      <c r="C85" s="650" t="s">
        <v>6270</v>
      </c>
      <c r="D85" s="650" t="s">
        <v>8177</v>
      </c>
      <c r="E85" s="650" t="s">
        <v>8178</v>
      </c>
      <c r="F85" s="653">
        <v>1</v>
      </c>
      <c r="G85" s="653">
        <v>344</v>
      </c>
      <c r="H85" s="653">
        <v>1</v>
      </c>
      <c r="I85" s="653">
        <v>344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7490</v>
      </c>
      <c r="B86" s="650" t="s">
        <v>8121</v>
      </c>
      <c r="C86" s="650" t="s">
        <v>6270</v>
      </c>
      <c r="D86" s="650" t="s">
        <v>8179</v>
      </c>
      <c r="E86" s="650" t="s">
        <v>8180</v>
      </c>
      <c r="F86" s="653">
        <v>1</v>
      </c>
      <c r="G86" s="653">
        <v>750</v>
      </c>
      <c r="H86" s="653">
        <v>1</v>
      </c>
      <c r="I86" s="653">
        <v>750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7490</v>
      </c>
      <c r="B87" s="650" t="s">
        <v>8121</v>
      </c>
      <c r="C87" s="650" t="s">
        <v>6270</v>
      </c>
      <c r="D87" s="650" t="s">
        <v>8181</v>
      </c>
      <c r="E87" s="650" t="s">
        <v>8182</v>
      </c>
      <c r="F87" s="653">
        <v>1</v>
      </c>
      <c r="G87" s="653">
        <v>229</v>
      </c>
      <c r="H87" s="653">
        <v>1</v>
      </c>
      <c r="I87" s="653">
        <v>229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7490</v>
      </c>
      <c r="B88" s="650" t="s">
        <v>8121</v>
      </c>
      <c r="C88" s="650" t="s">
        <v>6270</v>
      </c>
      <c r="D88" s="650" t="s">
        <v>8183</v>
      </c>
      <c r="E88" s="650" t="s">
        <v>8184</v>
      </c>
      <c r="F88" s="653">
        <v>1</v>
      </c>
      <c r="G88" s="653">
        <v>649</v>
      </c>
      <c r="H88" s="653">
        <v>1</v>
      </c>
      <c r="I88" s="653">
        <v>649</v>
      </c>
      <c r="J88" s="653"/>
      <c r="K88" s="653"/>
      <c r="L88" s="653"/>
      <c r="M88" s="653"/>
      <c r="N88" s="653"/>
      <c r="O88" s="653"/>
      <c r="P88" s="666"/>
      <c r="Q88" s="654"/>
    </row>
    <row r="89" spans="1:17" ht="14.4" customHeight="1" x14ac:dyDescent="0.3">
      <c r="A89" s="649" t="s">
        <v>8185</v>
      </c>
      <c r="B89" s="650" t="s">
        <v>8186</v>
      </c>
      <c r="C89" s="650" t="s">
        <v>6270</v>
      </c>
      <c r="D89" s="650" t="s">
        <v>8187</v>
      </c>
      <c r="E89" s="650" t="s">
        <v>8188</v>
      </c>
      <c r="F89" s="653">
        <v>831</v>
      </c>
      <c r="G89" s="653">
        <v>22437</v>
      </c>
      <c r="H89" s="653">
        <v>1</v>
      </c>
      <c r="I89" s="653">
        <v>27</v>
      </c>
      <c r="J89" s="653">
        <v>575</v>
      </c>
      <c r="K89" s="653">
        <v>15525</v>
      </c>
      <c r="L89" s="653">
        <v>0.69193742478941034</v>
      </c>
      <c r="M89" s="653">
        <v>27</v>
      </c>
      <c r="N89" s="653">
        <v>680</v>
      </c>
      <c r="O89" s="653">
        <v>18360</v>
      </c>
      <c r="P89" s="666">
        <v>0.81829121540312877</v>
      </c>
      <c r="Q89" s="654">
        <v>27</v>
      </c>
    </row>
    <row r="90" spans="1:17" ht="14.4" customHeight="1" x14ac:dyDescent="0.3">
      <c r="A90" s="649" t="s">
        <v>8185</v>
      </c>
      <c r="B90" s="650" t="s">
        <v>8186</v>
      </c>
      <c r="C90" s="650" t="s">
        <v>6270</v>
      </c>
      <c r="D90" s="650" t="s">
        <v>8189</v>
      </c>
      <c r="E90" s="650" t="s">
        <v>8190</v>
      </c>
      <c r="F90" s="653">
        <v>750</v>
      </c>
      <c r="G90" s="653">
        <v>40500</v>
      </c>
      <c r="H90" s="653">
        <v>1</v>
      </c>
      <c r="I90" s="653">
        <v>54</v>
      </c>
      <c r="J90" s="653">
        <v>489</v>
      </c>
      <c r="K90" s="653">
        <v>26406</v>
      </c>
      <c r="L90" s="653">
        <v>0.65200000000000002</v>
      </c>
      <c r="M90" s="653">
        <v>54</v>
      </c>
      <c r="N90" s="653">
        <v>559</v>
      </c>
      <c r="O90" s="653">
        <v>30186</v>
      </c>
      <c r="P90" s="666">
        <v>0.74533333333333329</v>
      </c>
      <c r="Q90" s="654">
        <v>54</v>
      </c>
    </row>
    <row r="91" spans="1:17" ht="14.4" customHeight="1" x14ac:dyDescent="0.3">
      <c r="A91" s="649" t="s">
        <v>8185</v>
      </c>
      <c r="B91" s="650" t="s">
        <v>8186</v>
      </c>
      <c r="C91" s="650" t="s">
        <v>6270</v>
      </c>
      <c r="D91" s="650" t="s">
        <v>8191</v>
      </c>
      <c r="E91" s="650" t="s">
        <v>8192</v>
      </c>
      <c r="F91" s="653">
        <v>836</v>
      </c>
      <c r="G91" s="653">
        <v>20064</v>
      </c>
      <c r="H91" s="653">
        <v>1</v>
      </c>
      <c r="I91" s="653">
        <v>24</v>
      </c>
      <c r="J91" s="653">
        <v>572</v>
      </c>
      <c r="K91" s="653">
        <v>13728</v>
      </c>
      <c r="L91" s="653">
        <v>0.68421052631578949</v>
      </c>
      <c r="M91" s="653">
        <v>24</v>
      </c>
      <c r="N91" s="653">
        <v>673</v>
      </c>
      <c r="O91" s="653">
        <v>16152</v>
      </c>
      <c r="P91" s="666">
        <v>0.80502392344497609</v>
      </c>
      <c r="Q91" s="654">
        <v>24</v>
      </c>
    </row>
    <row r="92" spans="1:17" ht="14.4" customHeight="1" x14ac:dyDescent="0.3">
      <c r="A92" s="649" t="s">
        <v>8185</v>
      </c>
      <c r="B92" s="650" t="s">
        <v>8186</v>
      </c>
      <c r="C92" s="650" t="s">
        <v>6270</v>
      </c>
      <c r="D92" s="650" t="s">
        <v>8193</v>
      </c>
      <c r="E92" s="650" t="s">
        <v>8194</v>
      </c>
      <c r="F92" s="653">
        <v>946</v>
      </c>
      <c r="G92" s="653">
        <v>25542</v>
      </c>
      <c r="H92" s="653">
        <v>1</v>
      </c>
      <c r="I92" s="653">
        <v>27</v>
      </c>
      <c r="J92" s="653">
        <v>711</v>
      </c>
      <c r="K92" s="653">
        <v>19197</v>
      </c>
      <c r="L92" s="653">
        <v>0.7515856236786469</v>
      </c>
      <c r="M92" s="653">
        <v>27</v>
      </c>
      <c r="N92" s="653">
        <v>890</v>
      </c>
      <c r="O92" s="653">
        <v>24030</v>
      </c>
      <c r="P92" s="666">
        <v>0.94080338266384778</v>
      </c>
      <c r="Q92" s="654">
        <v>27</v>
      </c>
    </row>
    <row r="93" spans="1:17" ht="14.4" customHeight="1" x14ac:dyDescent="0.3">
      <c r="A93" s="649" t="s">
        <v>8185</v>
      </c>
      <c r="B93" s="650" t="s">
        <v>8186</v>
      </c>
      <c r="C93" s="650" t="s">
        <v>6270</v>
      </c>
      <c r="D93" s="650" t="s">
        <v>8195</v>
      </c>
      <c r="E93" s="650" t="s">
        <v>8196</v>
      </c>
      <c r="F93" s="653">
        <v>26</v>
      </c>
      <c r="G93" s="653">
        <v>1456</v>
      </c>
      <c r="H93" s="653">
        <v>1</v>
      </c>
      <c r="I93" s="653">
        <v>56</v>
      </c>
      <c r="J93" s="653">
        <v>21</v>
      </c>
      <c r="K93" s="653">
        <v>1176</v>
      </c>
      <c r="L93" s="653">
        <v>0.80769230769230771</v>
      </c>
      <c r="M93" s="653">
        <v>56</v>
      </c>
      <c r="N93" s="653">
        <v>6</v>
      </c>
      <c r="O93" s="653">
        <v>337</v>
      </c>
      <c r="P93" s="666">
        <v>0.23145604395604397</v>
      </c>
      <c r="Q93" s="654">
        <v>56.166666666666664</v>
      </c>
    </row>
    <row r="94" spans="1:17" ht="14.4" customHeight="1" x14ac:dyDescent="0.3">
      <c r="A94" s="649" t="s">
        <v>8185</v>
      </c>
      <c r="B94" s="650" t="s">
        <v>8186</v>
      </c>
      <c r="C94" s="650" t="s">
        <v>6270</v>
      </c>
      <c r="D94" s="650" t="s">
        <v>8197</v>
      </c>
      <c r="E94" s="650" t="s">
        <v>8198</v>
      </c>
      <c r="F94" s="653">
        <v>782</v>
      </c>
      <c r="G94" s="653">
        <v>21114</v>
      </c>
      <c r="H94" s="653">
        <v>1</v>
      </c>
      <c r="I94" s="653">
        <v>27</v>
      </c>
      <c r="J94" s="653">
        <v>522</v>
      </c>
      <c r="K94" s="653">
        <v>14094</v>
      </c>
      <c r="L94" s="653">
        <v>0.6675191815856778</v>
      </c>
      <c r="M94" s="653">
        <v>27</v>
      </c>
      <c r="N94" s="653">
        <v>626</v>
      </c>
      <c r="O94" s="653">
        <v>16902</v>
      </c>
      <c r="P94" s="666">
        <v>0.80051150895140666</v>
      </c>
      <c r="Q94" s="654">
        <v>27</v>
      </c>
    </row>
    <row r="95" spans="1:17" ht="14.4" customHeight="1" x14ac:dyDescent="0.3">
      <c r="A95" s="649" t="s">
        <v>8185</v>
      </c>
      <c r="B95" s="650" t="s">
        <v>8186</v>
      </c>
      <c r="C95" s="650" t="s">
        <v>6270</v>
      </c>
      <c r="D95" s="650" t="s">
        <v>8199</v>
      </c>
      <c r="E95" s="650" t="s">
        <v>8200</v>
      </c>
      <c r="F95" s="653">
        <v>2285</v>
      </c>
      <c r="G95" s="653">
        <v>50270</v>
      </c>
      <c r="H95" s="653">
        <v>1</v>
      </c>
      <c r="I95" s="653">
        <v>22</v>
      </c>
      <c r="J95" s="653">
        <v>1961</v>
      </c>
      <c r="K95" s="653">
        <v>43142</v>
      </c>
      <c r="L95" s="653">
        <v>0.85820568927789931</v>
      </c>
      <c r="M95" s="653">
        <v>22</v>
      </c>
      <c r="N95" s="653">
        <v>2081</v>
      </c>
      <c r="O95" s="653">
        <v>45782</v>
      </c>
      <c r="P95" s="666">
        <v>0.91072210065645509</v>
      </c>
      <c r="Q95" s="654">
        <v>22</v>
      </c>
    </row>
    <row r="96" spans="1:17" ht="14.4" customHeight="1" x14ac:dyDescent="0.3">
      <c r="A96" s="649" t="s">
        <v>8185</v>
      </c>
      <c r="B96" s="650" t="s">
        <v>8186</v>
      </c>
      <c r="C96" s="650" t="s">
        <v>6270</v>
      </c>
      <c r="D96" s="650" t="s">
        <v>8201</v>
      </c>
      <c r="E96" s="650" t="s">
        <v>8202</v>
      </c>
      <c r="F96" s="653">
        <v>10</v>
      </c>
      <c r="G96" s="653">
        <v>680</v>
      </c>
      <c r="H96" s="653">
        <v>1</v>
      </c>
      <c r="I96" s="653">
        <v>68</v>
      </c>
      <c r="J96" s="653">
        <v>15</v>
      </c>
      <c r="K96" s="653">
        <v>1020</v>
      </c>
      <c r="L96" s="653">
        <v>1.5</v>
      </c>
      <c r="M96" s="653">
        <v>68</v>
      </c>
      <c r="N96" s="653">
        <v>27</v>
      </c>
      <c r="O96" s="653">
        <v>1836</v>
      </c>
      <c r="P96" s="666">
        <v>2.7</v>
      </c>
      <c r="Q96" s="654">
        <v>68</v>
      </c>
    </row>
    <row r="97" spans="1:17" ht="14.4" customHeight="1" x14ac:dyDescent="0.3">
      <c r="A97" s="649" t="s">
        <v>8185</v>
      </c>
      <c r="B97" s="650" t="s">
        <v>8186</v>
      </c>
      <c r="C97" s="650" t="s">
        <v>6270</v>
      </c>
      <c r="D97" s="650" t="s">
        <v>8203</v>
      </c>
      <c r="E97" s="650" t="s">
        <v>8204</v>
      </c>
      <c r="F97" s="653">
        <v>19</v>
      </c>
      <c r="G97" s="653">
        <v>1178</v>
      </c>
      <c r="H97" s="653">
        <v>1</v>
      </c>
      <c r="I97" s="653">
        <v>62</v>
      </c>
      <c r="J97" s="653">
        <v>13</v>
      </c>
      <c r="K97" s="653">
        <v>806</v>
      </c>
      <c r="L97" s="653">
        <v>0.68421052631578949</v>
      </c>
      <c r="M97" s="653">
        <v>62</v>
      </c>
      <c r="N97" s="653">
        <v>28</v>
      </c>
      <c r="O97" s="653">
        <v>1736</v>
      </c>
      <c r="P97" s="666">
        <v>1.4736842105263157</v>
      </c>
      <c r="Q97" s="654">
        <v>62</v>
      </c>
    </row>
    <row r="98" spans="1:17" ht="14.4" customHeight="1" x14ac:dyDescent="0.3">
      <c r="A98" s="649" t="s">
        <v>8185</v>
      </c>
      <c r="B98" s="650" t="s">
        <v>8186</v>
      </c>
      <c r="C98" s="650" t="s">
        <v>6270</v>
      </c>
      <c r="D98" s="650" t="s">
        <v>8205</v>
      </c>
      <c r="E98" s="650" t="s">
        <v>8206</v>
      </c>
      <c r="F98" s="653">
        <v>58</v>
      </c>
      <c r="G98" s="653">
        <v>3538</v>
      </c>
      <c r="H98" s="653">
        <v>1</v>
      </c>
      <c r="I98" s="653">
        <v>61</v>
      </c>
      <c r="J98" s="653">
        <v>31</v>
      </c>
      <c r="K98" s="653">
        <v>1891</v>
      </c>
      <c r="L98" s="653">
        <v>0.53448275862068961</v>
      </c>
      <c r="M98" s="653">
        <v>61</v>
      </c>
      <c r="N98" s="653">
        <v>33</v>
      </c>
      <c r="O98" s="653">
        <v>2032</v>
      </c>
      <c r="P98" s="666">
        <v>0.57433578292820797</v>
      </c>
      <c r="Q98" s="654">
        <v>61.575757575757578</v>
      </c>
    </row>
    <row r="99" spans="1:17" ht="14.4" customHeight="1" x14ac:dyDescent="0.3">
      <c r="A99" s="649" t="s">
        <v>8185</v>
      </c>
      <c r="B99" s="650" t="s">
        <v>8186</v>
      </c>
      <c r="C99" s="650" t="s">
        <v>6270</v>
      </c>
      <c r="D99" s="650" t="s">
        <v>8207</v>
      </c>
      <c r="E99" s="650" t="s">
        <v>8208</v>
      </c>
      <c r="F99" s="653">
        <v>2</v>
      </c>
      <c r="G99" s="653">
        <v>788</v>
      </c>
      <c r="H99" s="653">
        <v>1</v>
      </c>
      <c r="I99" s="653">
        <v>394</v>
      </c>
      <c r="J99" s="653"/>
      <c r="K99" s="653"/>
      <c r="L99" s="653"/>
      <c r="M99" s="653"/>
      <c r="N99" s="653">
        <v>1</v>
      </c>
      <c r="O99" s="653">
        <v>394</v>
      </c>
      <c r="P99" s="666">
        <v>0.5</v>
      </c>
      <c r="Q99" s="654">
        <v>394</v>
      </c>
    </row>
    <row r="100" spans="1:17" ht="14.4" customHeight="1" x14ac:dyDescent="0.3">
      <c r="A100" s="649" t="s">
        <v>8185</v>
      </c>
      <c r="B100" s="650" t="s">
        <v>8186</v>
      </c>
      <c r="C100" s="650" t="s">
        <v>6270</v>
      </c>
      <c r="D100" s="650" t="s">
        <v>8209</v>
      </c>
      <c r="E100" s="650" t="s">
        <v>8210</v>
      </c>
      <c r="F100" s="653"/>
      <c r="G100" s="653"/>
      <c r="H100" s="653"/>
      <c r="I100" s="653"/>
      <c r="J100" s="653">
        <v>31</v>
      </c>
      <c r="K100" s="653">
        <v>2511</v>
      </c>
      <c r="L100" s="653"/>
      <c r="M100" s="653">
        <v>81</v>
      </c>
      <c r="N100" s="653">
        <v>22</v>
      </c>
      <c r="O100" s="653">
        <v>1792</v>
      </c>
      <c r="P100" s="666"/>
      <c r="Q100" s="654">
        <v>81.454545454545453</v>
      </c>
    </row>
    <row r="101" spans="1:17" ht="14.4" customHeight="1" x14ac:dyDescent="0.3">
      <c r="A101" s="649" t="s">
        <v>8185</v>
      </c>
      <c r="B101" s="650" t="s">
        <v>8186</v>
      </c>
      <c r="C101" s="650" t="s">
        <v>6270</v>
      </c>
      <c r="D101" s="650" t="s">
        <v>8211</v>
      </c>
      <c r="E101" s="650" t="s">
        <v>8212</v>
      </c>
      <c r="F101" s="653">
        <v>73</v>
      </c>
      <c r="G101" s="653">
        <v>72051</v>
      </c>
      <c r="H101" s="653">
        <v>1</v>
      </c>
      <c r="I101" s="653">
        <v>987</v>
      </c>
      <c r="J101" s="653">
        <v>47</v>
      </c>
      <c r="K101" s="653">
        <v>46389</v>
      </c>
      <c r="L101" s="653">
        <v>0.64383561643835618</v>
      </c>
      <c r="M101" s="653">
        <v>987</v>
      </c>
      <c r="N101" s="653">
        <v>78</v>
      </c>
      <c r="O101" s="653">
        <v>76986</v>
      </c>
      <c r="P101" s="666">
        <v>1.0684931506849316</v>
      </c>
      <c r="Q101" s="654">
        <v>987</v>
      </c>
    </row>
    <row r="102" spans="1:17" ht="14.4" customHeight="1" x14ac:dyDescent="0.3">
      <c r="A102" s="649" t="s">
        <v>8185</v>
      </c>
      <c r="B102" s="650" t="s">
        <v>8186</v>
      </c>
      <c r="C102" s="650" t="s">
        <v>6270</v>
      </c>
      <c r="D102" s="650" t="s">
        <v>8213</v>
      </c>
      <c r="E102" s="650" t="s">
        <v>8214</v>
      </c>
      <c r="F102" s="653"/>
      <c r="G102" s="653"/>
      <c r="H102" s="653"/>
      <c r="I102" s="653"/>
      <c r="J102" s="653">
        <v>1</v>
      </c>
      <c r="K102" s="653">
        <v>30</v>
      </c>
      <c r="L102" s="653"/>
      <c r="M102" s="653">
        <v>30</v>
      </c>
      <c r="N102" s="653"/>
      <c r="O102" s="653"/>
      <c r="P102" s="666"/>
      <c r="Q102" s="654"/>
    </row>
    <row r="103" spans="1:17" ht="14.4" customHeight="1" x14ac:dyDescent="0.3">
      <c r="A103" s="649" t="s">
        <v>8185</v>
      </c>
      <c r="B103" s="650" t="s">
        <v>8186</v>
      </c>
      <c r="C103" s="650" t="s">
        <v>6270</v>
      </c>
      <c r="D103" s="650" t="s">
        <v>8215</v>
      </c>
      <c r="E103" s="650" t="s">
        <v>8216</v>
      </c>
      <c r="F103" s="653">
        <v>3</v>
      </c>
      <c r="G103" s="653">
        <v>189</v>
      </c>
      <c r="H103" s="653">
        <v>1</v>
      </c>
      <c r="I103" s="653">
        <v>63</v>
      </c>
      <c r="J103" s="653">
        <v>1</v>
      </c>
      <c r="K103" s="653">
        <v>63</v>
      </c>
      <c r="L103" s="653">
        <v>0.33333333333333331</v>
      </c>
      <c r="M103" s="653">
        <v>63</v>
      </c>
      <c r="N103" s="653">
        <v>1</v>
      </c>
      <c r="O103" s="653">
        <v>63</v>
      </c>
      <c r="P103" s="666">
        <v>0.33333333333333331</v>
      </c>
      <c r="Q103" s="654">
        <v>63</v>
      </c>
    </row>
    <row r="104" spans="1:17" ht="14.4" customHeight="1" x14ac:dyDescent="0.3">
      <c r="A104" s="649" t="s">
        <v>8185</v>
      </c>
      <c r="B104" s="650" t="s">
        <v>8186</v>
      </c>
      <c r="C104" s="650" t="s">
        <v>6270</v>
      </c>
      <c r="D104" s="650" t="s">
        <v>8217</v>
      </c>
      <c r="E104" s="650" t="s">
        <v>8218</v>
      </c>
      <c r="F104" s="653">
        <v>96</v>
      </c>
      <c r="G104" s="653">
        <v>1632</v>
      </c>
      <c r="H104" s="653">
        <v>1</v>
      </c>
      <c r="I104" s="653">
        <v>17</v>
      </c>
      <c r="J104" s="653">
        <v>15</v>
      </c>
      <c r="K104" s="653">
        <v>255</v>
      </c>
      <c r="L104" s="653">
        <v>0.15625</v>
      </c>
      <c r="M104" s="653">
        <v>17</v>
      </c>
      <c r="N104" s="653">
        <v>7</v>
      </c>
      <c r="O104" s="653">
        <v>119</v>
      </c>
      <c r="P104" s="666">
        <v>7.2916666666666671E-2</v>
      </c>
      <c r="Q104" s="654">
        <v>17</v>
      </c>
    </row>
    <row r="105" spans="1:17" ht="14.4" customHeight="1" x14ac:dyDescent="0.3">
      <c r="A105" s="649" t="s">
        <v>8185</v>
      </c>
      <c r="B105" s="650" t="s">
        <v>8186</v>
      </c>
      <c r="C105" s="650" t="s">
        <v>6270</v>
      </c>
      <c r="D105" s="650" t="s">
        <v>8219</v>
      </c>
      <c r="E105" s="650" t="s">
        <v>8220</v>
      </c>
      <c r="F105" s="653">
        <v>1</v>
      </c>
      <c r="G105" s="653">
        <v>62</v>
      </c>
      <c r="H105" s="653">
        <v>1</v>
      </c>
      <c r="I105" s="653">
        <v>62</v>
      </c>
      <c r="J105" s="653"/>
      <c r="K105" s="653"/>
      <c r="L105" s="653"/>
      <c r="M105" s="653"/>
      <c r="N105" s="653">
        <v>1</v>
      </c>
      <c r="O105" s="653">
        <v>63</v>
      </c>
      <c r="P105" s="666">
        <v>1.0161290322580645</v>
      </c>
      <c r="Q105" s="654">
        <v>63</v>
      </c>
    </row>
    <row r="106" spans="1:17" ht="14.4" customHeight="1" x14ac:dyDescent="0.3">
      <c r="A106" s="649" t="s">
        <v>8185</v>
      </c>
      <c r="B106" s="650" t="s">
        <v>8186</v>
      </c>
      <c r="C106" s="650" t="s">
        <v>6270</v>
      </c>
      <c r="D106" s="650" t="s">
        <v>8221</v>
      </c>
      <c r="E106" s="650" t="s">
        <v>8222</v>
      </c>
      <c r="F106" s="653">
        <v>4</v>
      </c>
      <c r="G106" s="653">
        <v>188</v>
      </c>
      <c r="H106" s="653">
        <v>1</v>
      </c>
      <c r="I106" s="653">
        <v>47</v>
      </c>
      <c r="J106" s="653">
        <v>13</v>
      </c>
      <c r="K106" s="653">
        <v>611</v>
      </c>
      <c r="L106" s="653">
        <v>3.25</v>
      </c>
      <c r="M106" s="653">
        <v>47</v>
      </c>
      <c r="N106" s="653">
        <v>17</v>
      </c>
      <c r="O106" s="653">
        <v>799</v>
      </c>
      <c r="P106" s="666">
        <v>4.25</v>
      </c>
      <c r="Q106" s="654">
        <v>47</v>
      </c>
    </row>
    <row r="107" spans="1:17" ht="14.4" customHeight="1" x14ac:dyDescent="0.3">
      <c r="A107" s="649" t="s">
        <v>8185</v>
      </c>
      <c r="B107" s="650" t="s">
        <v>8186</v>
      </c>
      <c r="C107" s="650" t="s">
        <v>6270</v>
      </c>
      <c r="D107" s="650" t="s">
        <v>8223</v>
      </c>
      <c r="E107" s="650" t="s">
        <v>8224</v>
      </c>
      <c r="F107" s="653">
        <v>6</v>
      </c>
      <c r="G107" s="653">
        <v>360</v>
      </c>
      <c r="H107" s="653">
        <v>1</v>
      </c>
      <c r="I107" s="653">
        <v>60</v>
      </c>
      <c r="J107" s="653">
        <v>3</v>
      </c>
      <c r="K107" s="653">
        <v>180</v>
      </c>
      <c r="L107" s="653">
        <v>0.5</v>
      </c>
      <c r="M107" s="653">
        <v>60</v>
      </c>
      <c r="N107" s="653">
        <v>5</v>
      </c>
      <c r="O107" s="653">
        <v>300</v>
      </c>
      <c r="P107" s="666">
        <v>0.83333333333333337</v>
      </c>
      <c r="Q107" s="654">
        <v>60</v>
      </c>
    </row>
    <row r="108" spans="1:17" ht="14.4" customHeight="1" x14ac:dyDescent="0.3">
      <c r="A108" s="649" t="s">
        <v>8185</v>
      </c>
      <c r="B108" s="650" t="s">
        <v>8186</v>
      </c>
      <c r="C108" s="650" t="s">
        <v>6270</v>
      </c>
      <c r="D108" s="650" t="s">
        <v>8225</v>
      </c>
      <c r="E108" s="650" t="s">
        <v>8226</v>
      </c>
      <c r="F108" s="653">
        <v>1</v>
      </c>
      <c r="G108" s="653">
        <v>61</v>
      </c>
      <c r="H108" s="653">
        <v>1</v>
      </c>
      <c r="I108" s="653">
        <v>61</v>
      </c>
      <c r="J108" s="653"/>
      <c r="K108" s="653"/>
      <c r="L108" s="653"/>
      <c r="M108" s="653"/>
      <c r="N108" s="653"/>
      <c r="O108" s="653"/>
      <c r="P108" s="666"/>
      <c r="Q108" s="654"/>
    </row>
    <row r="109" spans="1:17" ht="14.4" customHeight="1" x14ac:dyDescent="0.3">
      <c r="A109" s="649" t="s">
        <v>8185</v>
      </c>
      <c r="B109" s="650" t="s">
        <v>8186</v>
      </c>
      <c r="C109" s="650" t="s">
        <v>6270</v>
      </c>
      <c r="D109" s="650" t="s">
        <v>8227</v>
      </c>
      <c r="E109" s="650" t="s">
        <v>8228</v>
      </c>
      <c r="F109" s="653">
        <v>4</v>
      </c>
      <c r="G109" s="653">
        <v>76</v>
      </c>
      <c r="H109" s="653">
        <v>1</v>
      </c>
      <c r="I109" s="653">
        <v>19</v>
      </c>
      <c r="J109" s="653">
        <v>2</v>
      </c>
      <c r="K109" s="653">
        <v>38</v>
      </c>
      <c r="L109" s="653">
        <v>0.5</v>
      </c>
      <c r="M109" s="653">
        <v>19</v>
      </c>
      <c r="N109" s="653">
        <v>1</v>
      </c>
      <c r="O109" s="653">
        <v>19</v>
      </c>
      <c r="P109" s="666">
        <v>0.25</v>
      </c>
      <c r="Q109" s="654">
        <v>19</v>
      </c>
    </row>
    <row r="110" spans="1:17" ht="14.4" customHeight="1" x14ac:dyDescent="0.3">
      <c r="A110" s="649" t="s">
        <v>8185</v>
      </c>
      <c r="B110" s="650" t="s">
        <v>8186</v>
      </c>
      <c r="C110" s="650" t="s">
        <v>6270</v>
      </c>
      <c r="D110" s="650" t="s">
        <v>8229</v>
      </c>
      <c r="E110" s="650" t="s">
        <v>8230</v>
      </c>
      <c r="F110" s="653">
        <v>1</v>
      </c>
      <c r="G110" s="653">
        <v>391</v>
      </c>
      <c r="H110" s="653">
        <v>1</v>
      </c>
      <c r="I110" s="653">
        <v>391</v>
      </c>
      <c r="J110" s="653"/>
      <c r="K110" s="653"/>
      <c r="L110" s="653"/>
      <c r="M110" s="653"/>
      <c r="N110" s="653"/>
      <c r="O110" s="653"/>
      <c r="P110" s="666"/>
      <c r="Q110" s="654"/>
    </row>
    <row r="111" spans="1:17" ht="14.4" customHeight="1" x14ac:dyDescent="0.3">
      <c r="A111" s="649" t="s">
        <v>8185</v>
      </c>
      <c r="B111" s="650" t="s">
        <v>8186</v>
      </c>
      <c r="C111" s="650" t="s">
        <v>6270</v>
      </c>
      <c r="D111" s="650" t="s">
        <v>8231</v>
      </c>
      <c r="E111" s="650" t="s">
        <v>8232</v>
      </c>
      <c r="F111" s="653"/>
      <c r="G111" s="653"/>
      <c r="H111" s="653"/>
      <c r="I111" s="653"/>
      <c r="J111" s="653">
        <v>2</v>
      </c>
      <c r="K111" s="653">
        <v>922</v>
      </c>
      <c r="L111" s="653"/>
      <c r="M111" s="653">
        <v>461</v>
      </c>
      <c r="N111" s="653">
        <v>4</v>
      </c>
      <c r="O111" s="653">
        <v>1848</v>
      </c>
      <c r="P111" s="666"/>
      <c r="Q111" s="654">
        <v>462</v>
      </c>
    </row>
    <row r="112" spans="1:17" ht="14.4" customHeight="1" x14ac:dyDescent="0.3">
      <c r="A112" s="649" t="s">
        <v>8185</v>
      </c>
      <c r="B112" s="650" t="s">
        <v>8186</v>
      </c>
      <c r="C112" s="650" t="s">
        <v>6270</v>
      </c>
      <c r="D112" s="650" t="s">
        <v>8233</v>
      </c>
      <c r="E112" s="650" t="s">
        <v>8234</v>
      </c>
      <c r="F112" s="653">
        <v>23</v>
      </c>
      <c r="G112" s="653">
        <v>19550</v>
      </c>
      <c r="H112" s="653">
        <v>1</v>
      </c>
      <c r="I112" s="653">
        <v>850</v>
      </c>
      <c r="J112" s="653">
        <v>26</v>
      </c>
      <c r="K112" s="653">
        <v>22126</v>
      </c>
      <c r="L112" s="653">
        <v>1.131764705882353</v>
      </c>
      <c r="M112" s="653">
        <v>851</v>
      </c>
      <c r="N112" s="653">
        <v>34</v>
      </c>
      <c r="O112" s="653">
        <v>28954</v>
      </c>
      <c r="P112" s="666">
        <v>1.4810230179028132</v>
      </c>
      <c r="Q112" s="654">
        <v>851.58823529411768</v>
      </c>
    </row>
    <row r="113" spans="1:17" ht="14.4" customHeight="1" x14ac:dyDescent="0.3">
      <c r="A113" s="649" t="s">
        <v>8185</v>
      </c>
      <c r="B113" s="650" t="s">
        <v>8186</v>
      </c>
      <c r="C113" s="650" t="s">
        <v>6270</v>
      </c>
      <c r="D113" s="650" t="s">
        <v>8235</v>
      </c>
      <c r="E113" s="650" t="s">
        <v>8236</v>
      </c>
      <c r="F113" s="653">
        <v>1</v>
      </c>
      <c r="G113" s="653">
        <v>166</v>
      </c>
      <c r="H113" s="653">
        <v>1</v>
      </c>
      <c r="I113" s="653">
        <v>166</v>
      </c>
      <c r="J113" s="653"/>
      <c r="K113" s="653"/>
      <c r="L113" s="653"/>
      <c r="M113" s="653"/>
      <c r="N113" s="653">
        <v>1</v>
      </c>
      <c r="O113" s="653">
        <v>166</v>
      </c>
      <c r="P113" s="666">
        <v>1</v>
      </c>
      <c r="Q113" s="654">
        <v>166</v>
      </c>
    </row>
    <row r="114" spans="1:17" ht="14.4" customHeight="1" x14ac:dyDescent="0.3">
      <c r="A114" s="649" t="s">
        <v>8185</v>
      </c>
      <c r="B114" s="650" t="s">
        <v>8186</v>
      </c>
      <c r="C114" s="650" t="s">
        <v>6270</v>
      </c>
      <c r="D114" s="650" t="s">
        <v>8237</v>
      </c>
      <c r="E114" s="650" t="s">
        <v>8238</v>
      </c>
      <c r="F114" s="653"/>
      <c r="G114" s="653"/>
      <c r="H114" s="653"/>
      <c r="I114" s="653"/>
      <c r="J114" s="653">
        <v>1</v>
      </c>
      <c r="K114" s="653">
        <v>165</v>
      </c>
      <c r="L114" s="653"/>
      <c r="M114" s="653">
        <v>165</v>
      </c>
      <c r="N114" s="653">
        <v>1</v>
      </c>
      <c r="O114" s="653">
        <v>165</v>
      </c>
      <c r="P114" s="666"/>
      <c r="Q114" s="654">
        <v>165</v>
      </c>
    </row>
    <row r="115" spans="1:17" ht="14.4" customHeight="1" x14ac:dyDescent="0.3">
      <c r="A115" s="649" t="s">
        <v>8185</v>
      </c>
      <c r="B115" s="650" t="s">
        <v>8186</v>
      </c>
      <c r="C115" s="650" t="s">
        <v>6270</v>
      </c>
      <c r="D115" s="650" t="s">
        <v>8239</v>
      </c>
      <c r="E115" s="650" t="s">
        <v>8240</v>
      </c>
      <c r="F115" s="653"/>
      <c r="G115" s="653"/>
      <c r="H115" s="653"/>
      <c r="I115" s="653"/>
      <c r="J115" s="653">
        <v>1</v>
      </c>
      <c r="K115" s="653">
        <v>236</v>
      </c>
      <c r="L115" s="653"/>
      <c r="M115" s="653">
        <v>236</v>
      </c>
      <c r="N115" s="653">
        <v>3</v>
      </c>
      <c r="O115" s="653">
        <v>710</v>
      </c>
      <c r="P115" s="666"/>
      <c r="Q115" s="654">
        <v>236.66666666666666</v>
      </c>
    </row>
    <row r="116" spans="1:17" ht="14.4" customHeight="1" x14ac:dyDescent="0.3">
      <c r="A116" s="649" t="s">
        <v>8185</v>
      </c>
      <c r="B116" s="650" t="s">
        <v>8186</v>
      </c>
      <c r="C116" s="650" t="s">
        <v>6270</v>
      </c>
      <c r="D116" s="650" t="s">
        <v>8241</v>
      </c>
      <c r="E116" s="650" t="s">
        <v>8242</v>
      </c>
      <c r="F116" s="653">
        <v>1</v>
      </c>
      <c r="G116" s="653">
        <v>308</v>
      </c>
      <c r="H116" s="653">
        <v>1</v>
      </c>
      <c r="I116" s="653">
        <v>308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8185</v>
      </c>
      <c r="B117" s="650" t="s">
        <v>8186</v>
      </c>
      <c r="C117" s="650" t="s">
        <v>6270</v>
      </c>
      <c r="D117" s="650" t="s">
        <v>8243</v>
      </c>
      <c r="E117" s="650" t="s">
        <v>8244</v>
      </c>
      <c r="F117" s="653">
        <v>1</v>
      </c>
      <c r="G117" s="653">
        <v>1207</v>
      </c>
      <c r="H117" s="653">
        <v>1</v>
      </c>
      <c r="I117" s="653">
        <v>1207</v>
      </c>
      <c r="J117" s="653"/>
      <c r="K117" s="653"/>
      <c r="L117" s="653"/>
      <c r="M117" s="653"/>
      <c r="N117" s="653">
        <v>1</v>
      </c>
      <c r="O117" s="653">
        <v>1210</v>
      </c>
      <c r="P117" s="666">
        <v>1.0024855012427507</v>
      </c>
      <c r="Q117" s="654">
        <v>1210</v>
      </c>
    </row>
    <row r="118" spans="1:17" ht="14.4" customHeight="1" x14ac:dyDescent="0.3">
      <c r="A118" s="649" t="s">
        <v>8185</v>
      </c>
      <c r="B118" s="650" t="s">
        <v>8186</v>
      </c>
      <c r="C118" s="650" t="s">
        <v>6270</v>
      </c>
      <c r="D118" s="650" t="s">
        <v>8245</v>
      </c>
      <c r="E118" s="650" t="s">
        <v>8246</v>
      </c>
      <c r="F118" s="653">
        <v>6</v>
      </c>
      <c r="G118" s="653">
        <v>4692</v>
      </c>
      <c r="H118" s="653">
        <v>1</v>
      </c>
      <c r="I118" s="653">
        <v>782</v>
      </c>
      <c r="J118" s="653">
        <v>20</v>
      </c>
      <c r="K118" s="653">
        <v>15660</v>
      </c>
      <c r="L118" s="653">
        <v>3.3375959079283888</v>
      </c>
      <c r="M118" s="653">
        <v>783</v>
      </c>
      <c r="N118" s="653">
        <v>45</v>
      </c>
      <c r="O118" s="653">
        <v>35303</v>
      </c>
      <c r="P118" s="666">
        <v>7.5240835464620632</v>
      </c>
      <c r="Q118" s="654">
        <v>784.51111111111106</v>
      </c>
    </row>
    <row r="119" spans="1:17" ht="14.4" customHeight="1" x14ac:dyDescent="0.3">
      <c r="A119" s="649" t="s">
        <v>8185</v>
      </c>
      <c r="B119" s="650" t="s">
        <v>8186</v>
      </c>
      <c r="C119" s="650" t="s">
        <v>6270</v>
      </c>
      <c r="D119" s="650" t="s">
        <v>8247</v>
      </c>
      <c r="E119" s="650" t="s">
        <v>8248</v>
      </c>
      <c r="F119" s="653">
        <v>1</v>
      </c>
      <c r="G119" s="653">
        <v>186</v>
      </c>
      <c r="H119" s="653">
        <v>1</v>
      </c>
      <c r="I119" s="653">
        <v>186</v>
      </c>
      <c r="J119" s="653"/>
      <c r="K119" s="653"/>
      <c r="L119" s="653"/>
      <c r="M119" s="653"/>
      <c r="N119" s="653">
        <v>2</v>
      </c>
      <c r="O119" s="653">
        <v>372</v>
      </c>
      <c r="P119" s="666">
        <v>2</v>
      </c>
      <c r="Q119" s="654">
        <v>186</v>
      </c>
    </row>
    <row r="120" spans="1:17" ht="14.4" customHeight="1" x14ac:dyDescent="0.3">
      <c r="A120" s="649" t="s">
        <v>8185</v>
      </c>
      <c r="B120" s="650" t="s">
        <v>8186</v>
      </c>
      <c r="C120" s="650" t="s">
        <v>6270</v>
      </c>
      <c r="D120" s="650" t="s">
        <v>8249</v>
      </c>
      <c r="E120" s="650" t="s">
        <v>8250</v>
      </c>
      <c r="F120" s="653">
        <v>2</v>
      </c>
      <c r="G120" s="653">
        <v>722</v>
      </c>
      <c r="H120" s="653">
        <v>1</v>
      </c>
      <c r="I120" s="653">
        <v>361</v>
      </c>
      <c r="J120" s="653"/>
      <c r="K120" s="653"/>
      <c r="L120" s="653"/>
      <c r="M120" s="653"/>
      <c r="N120" s="653"/>
      <c r="O120" s="653"/>
      <c r="P120" s="666"/>
      <c r="Q120" s="654"/>
    </row>
    <row r="121" spans="1:17" ht="14.4" customHeight="1" x14ac:dyDescent="0.3">
      <c r="A121" s="649" t="s">
        <v>8185</v>
      </c>
      <c r="B121" s="650" t="s">
        <v>8186</v>
      </c>
      <c r="C121" s="650" t="s">
        <v>6270</v>
      </c>
      <c r="D121" s="650" t="s">
        <v>8251</v>
      </c>
      <c r="E121" s="650" t="s">
        <v>8252</v>
      </c>
      <c r="F121" s="653"/>
      <c r="G121" s="653"/>
      <c r="H121" s="653"/>
      <c r="I121" s="653"/>
      <c r="J121" s="653">
        <v>2</v>
      </c>
      <c r="K121" s="653">
        <v>454</v>
      </c>
      <c r="L121" s="653"/>
      <c r="M121" s="653">
        <v>227</v>
      </c>
      <c r="N121" s="653">
        <v>3</v>
      </c>
      <c r="O121" s="653">
        <v>682</v>
      </c>
      <c r="P121" s="666"/>
      <c r="Q121" s="654">
        <v>227.33333333333334</v>
      </c>
    </row>
    <row r="122" spans="1:17" ht="14.4" customHeight="1" x14ac:dyDescent="0.3">
      <c r="A122" s="649" t="s">
        <v>8185</v>
      </c>
      <c r="B122" s="650" t="s">
        <v>8186</v>
      </c>
      <c r="C122" s="650" t="s">
        <v>6270</v>
      </c>
      <c r="D122" s="650" t="s">
        <v>8253</v>
      </c>
      <c r="E122" s="650" t="s">
        <v>8254</v>
      </c>
      <c r="F122" s="653">
        <v>1</v>
      </c>
      <c r="G122" s="653">
        <v>459</v>
      </c>
      <c r="H122" s="653">
        <v>1</v>
      </c>
      <c r="I122" s="653">
        <v>459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8185</v>
      </c>
      <c r="B123" s="650" t="s">
        <v>8186</v>
      </c>
      <c r="C123" s="650" t="s">
        <v>6270</v>
      </c>
      <c r="D123" s="650" t="s">
        <v>8255</v>
      </c>
      <c r="E123" s="650" t="s">
        <v>8256</v>
      </c>
      <c r="F123" s="653">
        <v>1</v>
      </c>
      <c r="G123" s="653">
        <v>559</v>
      </c>
      <c r="H123" s="653">
        <v>1</v>
      </c>
      <c r="I123" s="653">
        <v>559</v>
      </c>
      <c r="J123" s="653">
        <v>5</v>
      </c>
      <c r="K123" s="653">
        <v>2800</v>
      </c>
      <c r="L123" s="653">
        <v>5.0089445438282647</v>
      </c>
      <c r="M123" s="653">
        <v>560</v>
      </c>
      <c r="N123" s="653">
        <v>1</v>
      </c>
      <c r="O123" s="653">
        <v>560</v>
      </c>
      <c r="P123" s="666">
        <v>1.0017889087656529</v>
      </c>
      <c r="Q123" s="654">
        <v>560</v>
      </c>
    </row>
    <row r="124" spans="1:17" ht="14.4" customHeight="1" x14ac:dyDescent="0.3">
      <c r="A124" s="649" t="s">
        <v>8185</v>
      </c>
      <c r="B124" s="650" t="s">
        <v>8186</v>
      </c>
      <c r="C124" s="650" t="s">
        <v>6270</v>
      </c>
      <c r="D124" s="650" t="s">
        <v>8257</v>
      </c>
      <c r="E124" s="650" t="s">
        <v>8258</v>
      </c>
      <c r="F124" s="653">
        <v>3</v>
      </c>
      <c r="G124" s="653">
        <v>390</v>
      </c>
      <c r="H124" s="653">
        <v>1</v>
      </c>
      <c r="I124" s="653">
        <v>130</v>
      </c>
      <c r="J124" s="653">
        <v>1</v>
      </c>
      <c r="K124" s="653">
        <v>131</v>
      </c>
      <c r="L124" s="653">
        <v>0.33589743589743587</v>
      </c>
      <c r="M124" s="653">
        <v>131</v>
      </c>
      <c r="N124" s="653"/>
      <c r="O124" s="653"/>
      <c r="P124" s="666"/>
      <c r="Q124" s="654"/>
    </row>
    <row r="125" spans="1:17" ht="14.4" customHeight="1" x14ac:dyDescent="0.3">
      <c r="A125" s="649" t="s">
        <v>8185</v>
      </c>
      <c r="B125" s="650" t="s">
        <v>8186</v>
      </c>
      <c r="C125" s="650" t="s">
        <v>6270</v>
      </c>
      <c r="D125" s="650" t="s">
        <v>8259</v>
      </c>
      <c r="E125" s="650" t="s">
        <v>8260</v>
      </c>
      <c r="F125" s="653">
        <v>1</v>
      </c>
      <c r="G125" s="653">
        <v>411</v>
      </c>
      <c r="H125" s="653">
        <v>1</v>
      </c>
      <c r="I125" s="653">
        <v>411</v>
      </c>
      <c r="J125" s="653"/>
      <c r="K125" s="653"/>
      <c r="L125" s="653"/>
      <c r="M125" s="653"/>
      <c r="N125" s="653"/>
      <c r="O125" s="653"/>
      <c r="P125" s="666"/>
      <c r="Q125" s="654"/>
    </row>
    <row r="126" spans="1:17" ht="14.4" customHeight="1" x14ac:dyDescent="0.3">
      <c r="A126" s="649" t="s">
        <v>8185</v>
      </c>
      <c r="B126" s="650" t="s">
        <v>8186</v>
      </c>
      <c r="C126" s="650" t="s">
        <v>6270</v>
      </c>
      <c r="D126" s="650" t="s">
        <v>8261</v>
      </c>
      <c r="E126" s="650" t="s">
        <v>8262</v>
      </c>
      <c r="F126" s="653">
        <v>2</v>
      </c>
      <c r="G126" s="653">
        <v>1876</v>
      </c>
      <c r="H126" s="653">
        <v>1</v>
      </c>
      <c r="I126" s="653">
        <v>938</v>
      </c>
      <c r="J126" s="653">
        <v>3</v>
      </c>
      <c r="K126" s="653">
        <v>2817</v>
      </c>
      <c r="L126" s="653">
        <v>1.5015991471215351</v>
      </c>
      <c r="M126" s="653">
        <v>939</v>
      </c>
      <c r="N126" s="653">
        <v>7</v>
      </c>
      <c r="O126" s="653">
        <v>6577</v>
      </c>
      <c r="P126" s="666">
        <v>3.5058635394456288</v>
      </c>
      <c r="Q126" s="654">
        <v>939.57142857142856</v>
      </c>
    </row>
    <row r="127" spans="1:17" ht="14.4" customHeight="1" x14ac:dyDescent="0.3">
      <c r="A127" s="649" t="s">
        <v>8185</v>
      </c>
      <c r="B127" s="650" t="s">
        <v>8186</v>
      </c>
      <c r="C127" s="650" t="s">
        <v>6270</v>
      </c>
      <c r="D127" s="650" t="s">
        <v>8263</v>
      </c>
      <c r="E127" s="650" t="s">
        <v>8264</v>
      </c>
      <c r="F127" s="653">
        <v>1</v>
      </c>
      <c r="G127" s="653">
        <v>393</v>
      </c>
      <c r="H127" s="653">
        <v>1</v>
      </c>
      <c r="I127" s="653">
        <v>393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8185</v>
      </c>
      <c r="B128" s="650" t="s">
        <v>8186</v>
      </c>
      <c r="C128" s="650" t="s">
        <v>6270</v>
      </c>
      <c r="D128" s="650" t="s">
        <v>8265</v>
      </c>
      <c r="E128" s="650" t="s">
        <v>8266</v>
      </c>
      <c r="F128" s="653">
        <v>3</v>
      </c>
      <c r="G128" s="653">
        <v>264</v>
      </c>
      <c r="H128" s="653">
        <v>1</v>
      </c>
      <c r="I128" s="653">
        <v>88</v>
      </c>
      <c r="J128" s="653">
        <v>1</v>
      </c>
      <c r="K128" s="653">
        <v>88</v>
      </c>
      <c r="L128" s="653">
        <v>0.33333333333333331</v>
      </c>
      <c r="M128" s="653">
        <v>88</v>
      </c>
      <c r="N128" s="653">
        <v>2</v>
      </c>
      <c r="O128" s="653">
        <v>178</v>
      </c>
      <c r="P128" s="666">
        <v>0.6742424242424242</v>
      </c>
      <c r="Q128" s="654">
        <v>89</v>
      </c>
    </row>
    <row r="129" spans="1:17" ht="14.4" customHeight="1" x14ac:dyDescent="0.3">
      <c r="A129" s="649" t="s">
        <v>8185</v>
      </c>
      <c r="B129" s="650" t="s">
        <v>8186</v>
      </c>
      <c r="C129" s="650" t="s">
        <v>6270</v>
      </c>
      <c r="D129" s="650" t="s">
        <v>8267</v>
      </c>
      <c r="E129" s="650" t="s">
        <v>8268</v>
      </c>
      <c r="F129" s="653">
        <v>2337</v>
      </c>
      <c r="G129" s="653">
        <v>67773</v>
      </c>
      <c r="H129" s="653">
        <v>1</v>
      </c>
      <c r="I129" s="653">
        <v>29</v>
      </c>
      <c r="J129" s="653">
        <v>1977</v>
      </c>
      <c r="K129" s="653">
        <v>57333</v>
      </c>
      <c r="L129" s="653">
        <v>0.84595635430038507</v>
      </c>
      <c r="M129" s="653">
        <v>29</v>
      </c>
      <c r="N129" s="653">
        <v>2090</v>
      </c>
      <c r="O129" s="653">
        <v>61835</v>
      </c>
      <c r="P129" s="666">
        <v>0.91238398772372475</v>
      </c>
      <c r="Q129" s="654">
        <v>29.586124401913874</v>
      </c>
    </row>
    <row r="130" spans="1:17" ht="14.4" customHeight="1" x14ac:dyDescent="0.3">
      <c r="A130" s="649" t="s">
        <v>8185</v>
      </c>
      <c r="B130" s="650" t="s">
        <v>8186</v>
      </c>
      <c r="C130" s="650" t="s">
        <v>6270</v>
      </c>
      <c r="D130" s="650" t="s">
        <v>8269</v>
      </c>
      <c r="E130" s="650" t="s">
        <v>8270</v>
      </c>
      <c r="F130" s="653">
        <v>6</v>
      </c>
      <c r="G130" s="653">
        <v>300</v>
      </c>
      <c r="H130" s="653">
        <v>1</v>
      </c>
      <c r="I130" s="653">
        <v>50</v>
      </c>
      <c r="J130" s="653">
        <v>3</v>
      </c>
      <c r="K130" s="653">
        <v>150</v>
      </c>
      <c r="L130" s="653">
        <v>0.5</v>
      </c>
      <c r="M130" s="653">
        <v>50</v>
      </c>
      <c r="N130" s="653">
        <v>5</v>
      </c>
      <c r="O130" s="653">
        <v>250</v>
      </c>
      <c r="P130" s="666">
        <v>0.83333333333333337</v>
      </c>
      <c r="Q130" s="654">
        <v>50</v>
      </c>
    </row>
    <row r="131" spans="1:17" ht="14.4" customHeight="1" x14ac:dyDescent="0.3">
      <c r="A131" s="649" t="s">
        <v>8185</v>
      </c>
      <c r="B131" s="650" t="s">
        <v>8186</v>
      </c>
      <c r="C131" s="650" t="s">
        <v>6270</v>
      </c>
      <c r="D131" s="650" t="s">
        <v>8271</v>
      </c>
      <c r="E131" s="650" t="s">
        <v>8272</v>
      </c>
      <c r="F131" s="653">
        <v>86</v>
      </c>
      <c r="G131" s="653">
        <v>1032</v>
      </c>
      <c r="H131" s="653">
        <v>1</v>
      </c>
      <c r="I131" s="653">
        <v>12</v>
      </c>
      <c r="J131" s="653">
        <v>53</v>
      </c>
      <c r="K131" s="653">
        <v>636</v>
      </c>
      <c r="L131" s="653">
        <v>0.61627906976744184</v>
      </c>
      <c r="M131" s="653">
        <v>12</v>
      </c>
      <c r="N131" s="653">
        <v>39</v>
      </c>
      <c r="O131" s="653">
        <v>468</v>
      </c>
      <c r="P131" s="666">
        <v>0.45348837209302323</v>
      </c>
      <c r="Q131" s="654">
        <v>12</v>
      </c>
    </row>
    <row r="132" spans="1:17" ht="14.4" customHeight="1" x14ac:dyDescent="0.3">
      <c r="A132" s="649" t="s">
        <v>8185</v>
      </c>
      <c r="B132" s="650" t="s">
        <v>8186</v>
      </c>
      <c r="C132" s="650" t="s">
        <v>6270</v>
      </c>
      <c r="D132" s="650" t="s">
        <v>8273</v>
      </c>
      <c r="E132" s="650" t="s">
        <v>8274</v>
      </c>
      <c r="F132" s="653">
        <v>4</v>
      </c>
      <c r="G132" s="653">
        <v>720</v>
      </c>
      <c r="H132" s="653">
        <v>1</v>
      </c>
      <c r="I132" s="653">
        <v>180</v>
      </c>
      <c r="J132" s="653">
        <v>2</v>
      </c>
      <c r="K132" s="653">
        <v>362</v>
      </c>
      <c r="L132" s="653">
        <v>0.50277777777777777</v>
      </c>
      <c r="M132" s="653">
        <v>181</v>
      </c>
      <c r="N132" s="653">
        <v>5</v>
      </c>
      <c r="O132" s="653">
        <v>907</v>
      </c>
      <c r="P132" s="666">
        <v>1.2597222222222222</v>
      </c>
      <c r="Q132" s="654">
        <v>181.4</v>
      </c>
    </row>
    <row r="133" spans="1:17" ht="14.4" customHeight="1" x14ac:dyDescent="0.3">
      <c r="A133" s="649" t="s">
        <v>8185</v>
      </c>
      <c r="B133" s="650" t="s">
        <v>8186</v>
      </c>
      <c r="C133" s="650" t="s">
        <v>6270</v>
      </c>
      <c r="D133" s="650" t="s">
        <v>8275</v>
      </c>
      <c r="E133" s="650" t="s">
        <v>8276</v>
      </c>
      <c r="F133" s="653">
        <v>585</v>
      </c>
      <c r="G133" s="653">
        <v>41535</v>
      </c>
      <c r="H133" s="653">
        <v>1</v>
      </c>
      <c r="I133" s="653">
        <v>71</v>
      </c>
      <c r="J133" s="653">
        <v>166</v>
      </c>
      <c r="K133" s="653">
        <v>11786</v>
      </c>
      <c r="L133" s="653">
        <v>0.28376068376068375</v>
      </c>
      <c r="M133" s="653">
        <v>71</v>
      </c>
      <c r="N133" s="653">
        <v>55</v>
      </c>
      <c r="O133" s="653">
        <v>3927</v>
      </c>
      <c r="P133" s="666">
        <v>9.4546767786204411E-2</v>
      </c>
      <c r="Q133" s="654">
        <v>71.400000000000006</v>
      </c>
    </row>
    <row r="134" spans="1:17" ht="14.4" customHeight="1" x14ac:dyDescent="0.3">
      <c r="A134" s="649" t="s">
        <v>8185</v>
      </c>
      <c r="B134" s="650" t="s">
        <v>8186</v>
      </c>
      <c r="C134" s="650" t="s">
        <v>6270</v>
      </c>
      <c r="D134" s="650" t="s">
        <v>8277</v>
      </c>
      <c r="E134" s="650" t="s">
        <v>8278</v>
      </c>
      <c r="F134" s="653">
        <v>4</v>
      </c>
      <c r="G134" s="653">
        <v>724</v>
      </c>
      <c r="H134" s="653">
        <v>1</v>
      </c>
      <c r="I134" s="653">
        <v>181</v>
      </c>
      <c r="J134" s="653">
        <v>1</v>
      </c>
      <c r="K134" s="653">
        <v>182</v>
      </c>
      <c r="L134" s="653">
        <v>0.25138121546961328</v>
      </c>
      <c r="M134" s="653">
        <v>182</v>
      </c>
      <c r="N134" s="653">
        <v>6</v>
      </c>
      <c r="O134" s="653">
        <v>1094</v>
      </c>
      <c r="P134" s="666">
        <v>1.511049723756906</v>
      </c>
      <c r="Q134" s="654">
        <v>182.33333333333334</v>
      </c>
    </row>
    <row r="135" spans="1:17" ht="14.4" customHeight="1" x14ac:dyDescent="0.3">
      <c r="A135" s="649" t="s">
        <v>8185</v>
      </c>
      <c r="B135" s="650" t="s">
        <v>8186</v>
      </c>
      <c r="C135" s="650" t="s">
        <v>6270</v>
      </c>
      <c r="D135" s="650" t="s">
        <v>8279</v>
      </c>
      <c r="E135" s="650" t="s">
        <v>8280</v>
      </c>
      <c r="F135" s="653">
        <v>2428</v>
      </c>
      <c r="G135" s="653">
        <v>356916</v>
      </c>
      <c r="H135" s="653">
        <v>1</v>
      </c>
      <c r="I135" s="653">
        <v>147</v>
      </c>
      <c r="J135" s="653">
        <v>1719</v>
      </c>
      <c r="K135" s="653">
        <v>252693</v>
      </c>
      <c r="L135" s="653">
        <v>0.70799011532125211</v>
      </c>
      <c r="M135" s="653">
        <v>147</v>
      </c>
      <c r="N135" s="653">
        <v>2459</v>
      </c>
      <c r="O135" s="653">
        <v>362976</v>
      </c>
      <c r="P135" s="666">
        <v>1.0169787849241838</v>
      </c>
      <c r="Q135" s="654">
        <v>147.61122407482716</v>
      </c>
    </row>
    <row r="136" spans="1:17" ht="14.4" customHeight="1" x14ac:dyDescent="0.3">
      <c r="A136" s="649" t="s">
        <v>8185</v>
      </c>
      <c r="B136" s="650" t="s">
        <v>8186</v>
      </c>
      <c r="C136" s="650" t="s">
        <v>6270</v>
      </c>
      <c r="D136" s="650" t="s">
        <v>8281</v>
      </c>
      <c r="E136" s="650" t="s">
        <v>8282</v>
      </c>
      <c r="F136" s="653">
        <v>2417</v>
      </c>
      <c r="G136" s="653">
        <v>70093</v>
      </c>
      <c r="H136" s="653">
        <v>1</v>
      </c>
      <c r="I136" s="653">
        <v>29</v>
      </c>
      <c r="J136" s="653">
        <v>2043</v>
      </c>
      <c r="K136" s="653">
        <v>59247</v>
      </c>
      <c r="L136" s="653">
        <v>0.84526272238311961</v>
      </c>
      <c r="M136" s="653">
        <v>29</v>
      </c>
      <c r="N136" s="653">
        <v>2231</v>
      </c>
      <c r="O136" s="653">
        <v>66005</v>
      </c>
      <c r="P136" s="666">
        <v>0.94167748562623943</v>
      </c>
      <c r="Q136" s="654">
        <v>29.585387718511878</v>
      </c>
    </row>
    <row r="137" spans="1:17" ht="14.4" customHeight="1" x14ac:dyDescent="0.3">
      <c r="A137" s="649" t="s">
        <v>8185</v>
      </c>
      <c r="B137" s="650" t="s">
        <v>8186</v>
      </c>
      <c r="C137" s="650" t="s">
        <v>6270</v>
      </c>
      <c r="D137" s="650" t="s">
        <v>8283</v>
      </c>
      <c r="E137" s="650" t="s">
        <v>8284</v>
      </c>
      <c r="F137" s="653">
        <v>761</v>
      </c>
      <c r="G137" s="653">
        <v>23591</v>
      </c>
      <c r="H137" s="653">
        <v>1</v>
      </c>
      <c r="I137" s="653">
        <v>31</v>
      </c>
      <c r="J137" s="653">
        <v>492</v>
      </c>
      <c r="K137" s="653">
        <v>15252</v>
      </c>
      <c r="L137" s="653">
        <v>0.64651773981603156</v>
      </c>
      <c r="M137" s="653">
        <v>31</v>
      </c>
      <c r="N137" s="653">
        <v>606</v>
      </c>
      <c r="O137" s="653">
        <v>18786</v>
      </c>
      <c r="P137" s="666">
        <v>0.79632063074901449</v>
      </c>
      <c r="Q137" s="654">
        <v>31</v>
      </c>
    </row>
    <row r="138" spans="1:17" ht="14.4" customHeight="1" x14ac:dyDescent="0.3">
      <c r="A138" s="649" t="s">
        <v>8185</v>
      </c>
      <c r="B138" s="650" t="s">
        <v>8186</v>
      </c>
      <c r="C138" s="650" t="s">
        <v>6270</v>
      </c>
      <c r="D138" s="650" t="s">
        <v>8285</v>
      </c>
      <c r="E138" s="650" t="s">
        <v>8286</v>
      </c>
      <c r="F138" s="653">
        <v>834</v>
      </c>
      <c r="G138" s="653">
        <v>22518</v>
      </c>
      <c r="H138" s="653">
        <v>1</v>
      </c>
      <c r="I138" s="653">
        <v>27</v>
      </c>
      <c r="J138" s="653">
        <v>578</v>
      </c>
      <c r="K138" s="653">
        <v>15606</v>
      </c>
      <c r="L138" s="653">
        <v>0.69304556354916069</v>
      </c>
      <c r="M138" s="653">
        <v>27</v>
      </c>
      <c r="N138" s="653">
        <v>679</v>
      </c>
      <c r="O138" s="653">
        <v>18333</v>
      </c>
      <c r="P138" s="666">
        <v>0.81414868105515592</v>
      </c>
      <c r="Q138" s="654">
        <v>27</v>
      </c>
    </row>
    <row r="139" spans="1:17" ht="14.4" customHeight="1" x14ac:dyDescent="0.3">
      <c r="A139" s="649" t="s">
        <v>8185</v>
      </c>
      <c r="B139" s="650" t="s">
        <v>8186</v>
      </c>
      <c r="C139" s="650" t="s">
        <v>6270</v>
      </c>
      <c r="D139" s="650" t="s">
        <v>8287</v>
      </c>
      <c r="E139" s="650" t="s">
        <v>8288</v>
      </c>
      <c r="F139" s="653">
        <v>3</v>
      </c>
      <c r="G139" s="653">
        <v>759</v>
      </c>
      <c r="H139" s="653">
        <v>1</v>
      </c>
      <c r="I139" s="653">
        <v>253</v>
      </c>
      <c r="J139" s="653"/>
      <c r="K139" s="653"/>
      <c r="L139" s="653"/>
      <c r="M139" s="653"/>
      <c r="N139" s="653">
        <v>3</v>
      </c>
      <c r="O139" s="653">
        <v>763</v>
      </c>
      <c r="P139" s="666">
        <v>1.005270092226614</v>
      </c>
      <c r="Q139" s="654">
        <v>254.33333333333334</v>
      </c>
    </row>
    <row r="140" spans="1:17" ht="14.4" customHeight="1" x14ac:dyDescent="0.3">
      <c r="A140" s="649" t="s">
        <v>8185</v>
      </c>
      <c r="B140" s="650" t="s">
        <v>8186</v>
      </c>
      <c r="C140" s="650" t="s">
        <v>6270</v>
      </c>
      <c r="D140" s="650" t="s">
        <v>8289</v>
      </c>
      <c r="E140" s="650" t="s">
        <v>8290</v>
      </c>
      <c r="F140" s="653">
        <v>1</v>
      </c>
      <c r="G140" s="653">
        <v>160</v>
      </c>
      <c r="H140" s="653">
        <v>1</v>
      </c>
      <c r="I140" s="653">
        <v>160</v>
      </c>
      <c r="J140" s="653"/>
      <c r="K140" s="653"/>
      <c r="L140" s="653"/>
      <c r="M140" s="653"/>
      <c r="N140" s="653"/>
      <c r="O140" s="653"/>
      <c r="P140" s="666"/>
      <c r="Q140" s="654"/>
    </row>
    <row r="141" spans="1:17" ht="14.4" customHeight="1" x14ac:dyDescent="0.3">
      <c r="A141" s="649" t="s">
        <v>8185</v>
      </c>
      <c r="B141" s="650" t="s">
        <v>8186</v>
      </c>
      <c r="C141" s="650" t="s">
        <v>6270</v>
      </c>
      <c r="D141" s="650" t="s">
        <v>8291</v>
      </c>
      <c r="E141" s="650" t="s">
        <v>8292</v>
      </c>
      <c r="F141" s="653">
        <v>10</v>
      </c>
      <c r="G141" s="653">
        <v>220</v>
      </c>
      <c r="H141" s="653">
        <v>1</v>
      </c>
      <c r="I141" s="653">
        <v>22</v>
      </c>
      <c r="J141" s="653">
        <v>10</v>
      </c>
      <c r="K141" s="653">
        <v>220</v>
      </c>
      <c r="L141" s="653">
        <v>1</v>
      </c>
      <c r="M141" s="653">
        <v>22</v>
      </c>
      <c r="N141" s="653">
        <v>41</v>
      </c>
      <c r="O141" s="653">
        <v>902</v>
      </c>
      <c r="P141" s="666">
        <v>4.0999999999999996</v>
      </c>
      <c r="Q141" s="654">
        <v>22</v>
      </c>
    </row>
    <row r="142" spans="1:17" ht="14.4" customHeight="1" x14ac:dyDescent="0.3">
      <c r="A142" s="649" t="s">
        <v>8185</v>
      </c>
      <c r="B142" s="650" t="s">
        <v>8186</v>
      </c>
      <c r="C142" s="650" t="s">
        <v>6270</v>
      </c>
      <c r="D142" s="650" t="s">
        <v>8293</v>
      </c>
      <c r="E142" s="650" t="s">
        <v>8294</v>
      </c>
      <c r="F142" s="653">
        <v>908</v>
      </c>
      <c r="G142" s="653">
        <v>22700</v>
      </c>
      <c r="H142" s="653">
        <v>1</v>
      </c>
      <c r="I142" s="653">
        <v>25</v>
      </c>
      <c r="J142" s="653">
        <v>692</v>
      </c>
      <c r="K142" s="653">
        <v>17300</v>
      </c>
      <c r="L142" s="653">
        <v>0.76211453744493396</v>
      </c>
      <c r="M142" s="653">
        <v>25</v>
      </c>
      <c r="N142" s="653">
        <v>849</v>
      </c>
      <c r="O142" s="653">
        <v>21225</v>
      </c>
      <c r="P142" s="666">
        <v>0.93502202643171806</v>
      </c>
      <c r="Q142" s="654">
        <v>25</v>
      </c>
    </row>
    <row r="143" spans="1:17" ht="14.4" customHeight="1" x14ac:dyDescent="0.3">
      <c r="A143" s="649" t="s">
        <v>8185</v>
      </c>
      <c r="B143" s="650" t="s">
        <v>8186</v>
      </c>
      <c r="C143" s="650" t="s">
        <v>6270</v>
      </c>
      <c r="D143" s="650" t="s">
        <v>8295</v>
      </c>
      <c r="E143" s="650" t="s">
        <v>8296</v>
      </c>
      <c r="F143" s="653">
        <v>15</v>
      </c>
      <c r="G143" s="653">
        <v>495</v>
      </c>
      <c r="H143" s="653">
        <v>1</v>
      </c>
      <c r="I143" s="653">
        <v>33</v>
      </c>
      <c r="J143" s="653">
        <v>12</v>
      </c>
      <c r="K143" s="653">
        <v>396</v>
      </c>
      <c r="L143" s="653">
        <v>0.8</v>
      </c>
      <c r="M143" s="653">
        <v>33</v>
      </c>
      <c r="N143" s="653">
        <v>38</v>
      </c>
      <c r="O143" s="653">
        <v>1254</v>
      </c>
      <c r="P143" s="666">
        <v>2.5333333333333332</v>
      </c>
      <c r="Q143" s="654">
        <v>33</v>
      </c>
    </row>
    <row r="144" spans="1:17" ht="14.4" customHeight="1" x14ac:dyDescent="0.3">
      <c r="A144" s="649" t="s">
        <v>8185</v>
      </c>
      <c r="B144" s="650" t="s">
        <v>8186</v>
      </c>
      <c r="C144" s="650" t="s">
        <v>6270</v>
      </c>
      <c r="D144" s="650" t="s">
        <v>8297</v>
      </c>
      <c r="E144" s="650" t="s">
        <v>8298</v>
      </c>
      <c r="F144" s="653"/>
      <c r="G144" s="653"/>
      <c r="H144" s="653"/>
      <c r="I144" s="653"/>
      <c r="J144" s="653"/>
      <c r="K144" s="653"/>
      <c r="L144" s="653"/>
      <c r="M144" s="653"/>
      <c r="N144" s="653">
        <v>1</v>
      </c>
      <c r="O144" s="653">
        <v>204</v>
      </c>
      <c r="P144" s="666"/>
      <c r="Q144" s="654">
        <v>204</v>
      </c>
    </row>
    <row r="145" spans="1:17" ht="14.4" customHeight="1" x14ac:dyDescent="0.3">
      <c r="A145" s="649" t="s">
        <v>8185</v>
      </c>
      <c r="B145" s="650" t="s">
        <v>8186</v>
      </c>
      <c r="C145" s="650" t="s">
        <v>6270</v>
      </c>
      <c r="D145" s="650" t="s">
        <v>8299</v>
      </c>
      <c r="E145" s="650" t="s">
        <v>8300</v>
      </c>
      <c r="F145" s="653">
        <v>41</v>
      </c>
      <c r="G145" s="653">
        <v>1066</v>
      </c>
      <c r="H145" s="653">
        <v>1</v>
      </c>
      <c r="I145" s="653">
        <v>26</v>
      </c>
      <c r="J145" s="653">
        <v>18</v>
      </c>
      <c r="K145" s="653">
        <v>468</v>
      </c>
      <c r="L145" s="653">
        <v>0.43902439024390244</v>
      </c>
      <c r="M145" s="653">
        <v>26</v>
      </c>
      <c r="N145" s="653">
        <v>21</v>
      </c>
      <c r="O145" s="653">
        <v>546</v>
      </c>
      <c r="P145" s="666">
        <v>0.51219512195121952</v>
      </c>
      <c r="Q145" s="654">
        <v>26</v>
      </c>
    </row>
    <row r="146" spans="1:17" ht="14.4" customHeight="1" x14ac:dyDescent="0.3">
      <c r="A146" s="649" t="s">
        <v>8185</v>
      </c>
      <c r="B146" s="650" t="s">
        <v>8186</v>
      </c>
      <c r="C146" s="650" t="s">
        <v>6270</v>
      </c>
      <c r="D146" s="650" t="s">
        <v>8301</v>
      </c>
      <c r="E146" s="650" t="s">
        <v>8302</v>
      </c>
      <c r="F146" s="653">
        <v>309</v>
      </c>
      <c r="G146" s="653">
        <v>25956</v>
      </c>
      <c r="H146" s="653">
        <v>1</v>
      </c>
      <c r="I146" s="653">
        <v>84</v>
      </c>
      <c r="J146" s="653">
        <v>311</v>
      </c>
      <c r="K146" s="653">
        <v>26124</v>
      </c>
      <c r="L146" s="653">
        <v>1.006472491909385</v>
      </c>
      <c r="M146" s="653">
        <v>84</v>
      </c>
      <c r="N146" s="653">
        <v>284</v>
      </c>
      <c r="O146" s="653">
        <v>23856</v>
      </c>
      <c r="P146" s="666">
        <v>0.91909385113268605</v>
      </c>
      <c r="Q146" s="654">
        <v>84</v>
      </c>
    </row>
    <row r="147" spans="1:17" ht="14.4" customHeight="1" x14ac:dyDescent="0.3">
      <c r="A147" s="649" t="s">
        <v>8185</v>
      </c>
      <c r="B147" s="650" t="s">
        <v>8186</v>
      </c>
      <c r="C147" s="650" t="s">
        <v>6270</v>
      </c>
      <c r="D147" s="650" t="s">
        <v>8303</v>
      </c>
      <c r="E147" s="650" t="s">
        <v>8304</v>
      </c>
      <c r="F147" s="653">
        <v>10</v>
      </c>
      <c r="G147" s="653">
        <v>1730</v>
      </c>
      <c r="H147" s="653">
        <v>1</v>
      </c>
      <c r="I147" s="653">
        <v>173</v>
      </c>
      <c r="J147" s="653">
        <v>4</v>
      </c>
      <c r="K147" s="653">
        <v>696</v>
      </c>
      <c r="L147" s="653">
        <v>0.40231213872832372</v>
      </c>
      <c r="M147" s="653">
        <v>174</v>
      </c>
      <c r="N147" s="653">
        <v>7</v>
      </c>
      <c r="O147" s="653">
        <v>1220</v>
      </c>
      <c r="P147" s="666">
        <v>0.7052023121387283</v>
      </c>
      <c r="Q147" s="654">
        <v>174.28571428571428</v>
      </c>
    </row>
    <row r="148" spans="1:17" ht="14.4" customHeight="1" x14ac:dyDescent="0.3">
      <c r="A148" s="649" t="s">
        <v>8185</v>
      </c>
      <c r="B148" s="650" t="s">
        <v>8186</v>
      </c>
      <c r="C148" s="650" t="s">
        <v>6270</v>
      </c>
      <c r="D148" s="650" t="s">
        <v>8305</v>
      </c>
      <c r="E148" s="650" t="s">
        <v>8306</v>
      </c>
      <c r="F148" s="653">
        <v>3</v>
      </c>
      <c r="G148" s="653">
        <v>750</v>
      </c>
      <c r="H148" s="653">
        <v>1</v>
      </c>
      <c r="I148" s="653">
        <v>250</v>
      </c>
      <c r="J148" s="653">
        <v>2</v>
      </c>
      <c r="K148" s="653">
        <v>500</v>
      </c>
      <c r="L148" s="653">
        <v>0.66666666666666663</v>
      </c>
      <c r="M148" s="653">
        <v>250</v>
      </c>
      <c r="N148" s="653">
        <v>1</v>
      </c>
      <c r="O148" s="653">
        <v>250</v>
      </c>
      <c r="P148" s="666">
        <v>0.33333333333333331</v>
      </c>
      <c r="Q148" s="654">
        <v>250</v>
      </c>
    </row>
    <row r="149" spans="1:17" ht="14.4" customHeight="1" x14ac:dyDescent="0.3">
      <c r="A149" s="649" t="s">
        <v>8185</v>
      </c>
      <c r="B149" s="650" t="s">
        <v>8186</v>
      </c>
      <c r="C149" s="650" t="s">
        <v>6270</v>
      </c>
      <c r="D149" s="650" t="s">
        <v>8307</v>
      </c>
      <c r="E149" s="650" t="s">
        <v>8308</v>
      </c>
      <c r="F149" s="653">
        <v>167</v>
      </c>
      <c r="G149" s="653">
        <v>2505</v>
      </c>
      <c r="H149" s="653">
        <v>1</v>
      </c>
      <c r="I149" s="653">
        <v>15</v>
      </c>
      <c r="J149" s="653">
        <v>96</v>
      </c>
      <c r="K149" s="653">
        <v>1440</v>
      </c>
      <c r="L149" s="653">
        <v>0.57485029940119758</v>
      </c>
      <c r="M149" s="653">
        <v>15</v>
      </c>
      <c r="N149" s="653">
        <v>148</v>
      </c>
      <c r="O149" s="653">
        <v>2220</v>
      </c>
      <c r="P149" s="666">
        <v>0.88622754491017963</v>
      </c>
      <c r="Q149" s="654">
        <v>15</v>
      </c>
    </row>
    <row r="150" spans="1:17" ht="14.4" customHeight="1" x14ac:dyDescent="0.3">
      <c r="A150" s="649" t="s">
        <v>8185</v>
      </c>
      <c r="B150" s="650" t="s">
        <v>8186</v>
      </c>
      <c r="C150" s="650" t="s">
        <v>6270</v>
      </c>
      <c r="D150" s="650" t="s">
        <v>8309</v>
      </c>
      <c r="E150" s="650" t="s">
        <v>8310</v>
      </c>
      <c r="F150" s="653">
        <v>227</v>
      </c>
      <c r="G150" s="653">
        <v>5221</v>
      </c>
      <c r="H150" s="653">
        <v>1</v>
      </c>
      <c r="I150" s="653">
        <v>23</v>
      </c>
      <c r="J150" s="653">
        <v>116</v>
      </c>
      <c r="K150" s="653">
        <v>2668</v>
      </c>
      <c r="L150" s="653">
        <v>0.51101321585903081</v>
      </c>
      <c r="M150" s="653">
        <v>23</v>
      </c>
      <c r="N150" s="653">
        <v>304</v>
      </c>
      <c r="O150" s="653">
        <v>6992</v>
      </c>
      <c r="P150" s="666">
        <v>1.3392070484581498</v>
      </c>
      <c r="Q150" s="654">
        <v>23</v>
      </c>
    </row>
    <row r="151" spans="1:17" ht="14.4" customHeight="1" x14ac:dyDescent="0.3">
      <c r="A151" s="649" t="s">
        <v>8185</v>
      </c>
      <c r="B151" s="650" t="s">
        <v>8186</v>
      </c>
      <c r="C151" s="650" t="s">
        <v>6270</v>
      </c>
      <c r="D151" s="650" t="s">
        <v>8311</v>
      </c>
      <c r="E151" s="650" t="s">
        <v>8312</v>
      </c>
      <c r="F151" s="653">
        <v>2</v>
      </c>
      <c r="G151" s="653">
        <v>498</v>
      </c>
      <c r="H151" s="653">
        <v>1</v>
      </c>
      <c r="I151" s="653">
        <v>249</v>
      </c>
      <c r="J151" s="653">
        <v>2</v>
      </c>
      <c r="K151" s="653">
        <v>498</v>
      </c>
      <c r="L151" s="653">
        <v>1</v>
      </c>
      <c r="M151" s="653">
        <v>249</v>
      </c>
      <c r="N151" s="653">
        <v>1</v>
      </c>
      <c r="O151" s="653">
        <v>249</v>
      </c>
      <c r="P151" s="666">
        <v>0.5</v>
      </c>
      <c r="Q151" s="654">
        <v>249</v>
      </c>
    </row>
    <row r="152" spans="1:17" ht="14.4" customHeight="1" x14ac:dyDescent="0.3">
      <c r="A152" s="649" t="s">
        <v>8185</v>
      </c>
      <c r="B152" s="650" t="s">
        <v>8186</v>
      </c>
      <c r="C152" s="650" t="s">
        <v>6270</v>
      </c>
      <c r="D152" s="650" t="s">
        <v>8313</v>
      </c>
      <c r="E152" s="650" t="s">
        <v>8314</v>
      </c>
      <c r="F152" s="653">
        <v>584</v>
      </c>
      <c r="G152" s="653">
        <v>21608</v>
      </c>
      <c r="H152" s="653">
        <v>1</v>
      </c>
      <c r="I152" s="653">
        <v>37</v>
      </c>
      <c r="J152" s="653">
        <v>295</v>
      </c>
      <c r="K152" s="653">
        <v>10915</v>
      </c>
      <c r="L152" s="653">
        <v>0.50513698630136983</v>
      </c>
      <c r="M152" s="653">
        <v>37</v>
      </c>
      <c r="N152" s="653">
        <v>433</v>
      </c>
      <c r="O152" s="653">
        <v>16021</v>
      </c>
      <c r="P152" s="666">
        <v>0.74143835616438358</v>
      </c>
      <c r="Q152" s="654">
        <v>37</v>
      </c>
    </row>
    <row r="153" spans="1:17" ht="14.4" customHeight="1" x14ac:dyDescent="0.3">
      <c r="A153" s="649" t="s">
        <v>8185</v>
      </c>
      <c r="B153" s="650" t="s">
        <v>8186</v>
      </c>
      <c r="C153" s="650" t="s">
        <v>6270</v>
      </c>
      <c r="D153" s="650" t="s">
        <v>8315</v>
      </c>
      <c r="E153" s="650" t="s">
        <v>8316</v>
      </c>
      <c r="F153" s="653">
        <v>383</v>
      </c>
      <c r="G153" s="653">
        <v>8809</v>
      </c>
      <c r="H153" s="653">
        <v>1</v>
      </c>
      <c r="I153" s="653">
        <v>23</v>
      </c>
      <c r="J153" s="653">
        <v>333</v>
      </c>
      <c r="K153" s="653">
        <v>7659</v>
      </c>
      <c r="L153" s="653">
        <v>0.86945169712793735</v>
      </c>
      <c r="M153" s="653">
        <v>23</v>
      </c>
      <c r="N153" s="653">
        <v>302</v>
      </c>
      <c r="O153" s="653">
        <v>6946</v>
      </c>
      <c r="P153" s="666">
        <v>0.78851174934725854</v>
      </c>
      <c r="Q153" s="654">
        <v>23</v>
      </c>
    </row>
    <row r="154" spans="1:17" ht="14.4" customHeight="1" x14ac:dyDescent="0.3">
      <c r="A154" s="649" t="s">
        <v>8185</v>
      </c>
      <c r="B154" s="650" t="s">
        <v>8186</v>
      </c>
      <c r="C154" s="650" t="s">
        <v>6270</v>
      </c>
      <c r="D154" s="650" t="s">
        <v>8317</v>
      </c>
      <c r="E154" s="650" t="s">
        <v>8318</v>
      </c>
      <c r="F154" s="653">
        <v>1</v>
      </c>
      <c r="G154" s="653">
        <v>169</v>
      </c>
      <c r="H154" s="653">
        <v>1</v>
      </c>
      <c r="I154" s="653">
        <v>169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8185</v>
      </c>
      <c r="B155" s="650" t="s">
        <v>8186</v>
      </c>
      <c r="C155" s="650" t="s">
        <v>6270</v>
      </c>
      <c r="D155" s="650" t="s">
        <v>8319</v>
      </c>
      <c r="E155" s="650" t="s">
        <v>8320</v>
      </c>
      <c r="F155" s="653">
        <v>1</v>
      </c>
      <c r="G155" s="653">
        <v>585</v>
      </c>
      <c r="H155" s="653">
        <v>1</v>
      </c>
      <c r="I155" s="653">
        <v>585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8185</v>
      </c>
      <c r="B156" s="650" t="s">
        <v>8186</v>
      </c>
      <c r="C156" s="650" t="s">
        <v>6270</v>
      </c>
      <c r="D156" s="650" t="s">
        <v>8321</v>
      </c>
      <c r="E156" s="650" t="s">
        <v>8322</v>
      </c>
      <c r="F156" s="653">
        <v>24</v>
      </c>
      <c r="G156" s="653">
        <v>7944</v>
      </c>
      <c r="H156" s="653">
        <v>1</v>
      </c>
      <c r="I156" s="653">
        <v>331</v>
      </c>
      <c r="J156" s="653">
        <v>16</v>
      </c>
      <c r="K156" s="653">
        <v>5296</v>
      </c>
      <c r="L156" s="653">
        <v>0.66666666666666663</v>
      </c>
      <c r="M156" s="653">
        <v>331</v>
      </c>
      <c r="N156" s="653">
        <v>39</v>
      </c>
      <c r="O156" s="653">
        <v>12909</v>
      </c>
      <c r="P156" s="666">
        <v>1.625</v>
      </c>
      <c r="Q156" s="654">
        <v>331</v>
      </c>
    </row>
    <row r="157" spans="1:17" ht="14.4" customHeight="1" x14ac:dyDescent="0.3">
      <c r="A157" s="649" t="s">
        <v>8185</v>
      </c>
      <c r="B157" s="650" t="s">
        <v>8186</v>
      </c>
      <c r="C157" s="650" t="s">
        <v>6270</v>
      </c>
      <c r="D157" s="650" t="s">
        <v>8323</v>
      </c>
      <c r="E157" s="650" t="s">
        <v>8324</v>
      </c>
      <c r="F157" s="653">
        <v>1</v>
      </c>
      <c r="G157" s="653">
        <v>277</v>
      </c>
      <c r="H157" s="653">
        <v>1</v>
      </c>
      <c r="I157" s="653">
        <v>277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8185</v>
      </c>
      <c r="B158" s="650" t="s">
        <v>8186</v>
      </c>
      <c r="C158" s="650" t="s">
        <v>6270</v>
      </c>
      <c r="D158" s="650" t="s">
        <v>8325</v>
      </c>
      <c r="E158" s="650" t="s">
        <v>8326</v>
      </c>
      <c r="F158" s="653">
        <v>86</v>
      </c>
      <c r="G158" s="653">
        <v>2494</v>
      </c>
      <c r="H158" s="653">
        <v>1</v>
      </c>
      <c r="I158" s="653">
        <v>29</v>
      </c>
      <c r="J158" s="653">
        <v>64</v>
      </c>
      <c r="K158" s="653">
        <v>1856</v>
      </c>
      <c r="L158" s="653">
        <v>0.7441860465116279</v>
      </c>
      <c r="M158" s="653">
        <v>29</v>
      </c>
      <c r="N158" s="653">
        <v>50</v>
      </c>
      <c r="O158" s="653">
        <v>1450</v>
      </c>
      <c r="P158" s="666">
        <v>0.58139534883720934</v>
      </c>
      <c r="Q158" s="654">
        <v>29</v>
      </c>
    </row>
    <row r="159" spans="1:17" ht="14.4" customHeight="1" x14ac:dyDescent="0.3">
      <c r="A159" s="649" t="s">
        <v>8185</v>
      </c>
      <c r="B159" s="650" t="s">
        <v>8186</v>
      </c>
      <c r="C159" s="650" t="s">
        <v>6270</v>
      </c>
      <c r="D159" s="650" t="s">
        <v>8327</v>
      </c>
      <c r="E159" s="650" t="s">
        <v>8328</v>
      </c>
      <c r="F159" s="653">
        <v>11</v>
      </c>
      <c r="G159" s="653">
        <v>1936</v>
      </c>
      <c r="H159" s="653">
        <v>1</v>
      </c>
      <c r="I159" s="653">
        <v>176</v>
      </c>
      <c r="J159" s="653">
        <v>11</v>
      </c>
      <c r="K159" s="653">
        <v>1936</v>
      </c>
      <c r="L159" s="653">
        <v>1</v>
      </c>
      <c r="M159" s="653">
        <v>176</v>
      </c>
      <c r="N159" s="653">
        <v>18</v>
      </c>
      <c r="O159" s="653">
        <v>3177</v>
      </c>
      <c r="P159" s="666">
        <v>1.6410123966942149</v>
      </c>
      <c r="Q159" s="654">
        <v>176.5</v>
      </c>
    </row>
    <row r="160" spans="1:17" ht="14.4" customHeight="1" x14ac:dyDescent="0.3">
      <c r="A160" s="649" t="s">
        <v>8185</v>
      </c>
      <c r="B160" s="650" t="s">
        <v>8186</v>
      </c>
      <c r="C160" s="650" t="s">
        <v>6270</v>
      </c>
      <c r="D160" s="650" t="s">
        <v>8329</v>
      </c>
      <c r="E160" s="650" t="s">
        <v>8330</v>
      </c>
      <c r="F160" s="653">
        <v>1</v>
      </c>
      <c r="G160" s="653">
        <v>196</v>
      </c>
      <c r="H160" s="653">
        <v>1</v>
      </c>
      <c r="I160" s="653">
        <v>196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8185</v>
      </c>
      <c r="B161" s="650" t="s">
        <v>8186</v>
      </c>
      <c r="C161" s="650" t="s">
        <v>6270</v>
      </c>
      <c r="D161" s="650" t="s">
        <v>8331</v>
      </c>
      <c r="E161" s="650" t="s">
        <v>8332</v>
      </c>
      <c r="F161" s="653">
        <v>2</v>
      </c>
      <c r="G161" s="653">
        <v>30</v>
      </c>
      <c r="H161" s="653">
        <v>1</v>
      </c>
      <c r="I161" s="653">
        <v>15</v>
      </c>
      <c r="J161" s="653">
        <v>2</v>
      </c>
      <c r="K161" s="653">
        <v>30</v>
      </c>
      <c r="L161" s="653">
        <v>1</v>
      </c>
      <c r="M161" s="653">
        <v>15</v>
      </c>
      <c r="N161" s="653"/>
      <c r="O161" s="653"/>
      <c r="P161" s="666"/>
      <c r="Q161" s="654"/>
    </row>
    <row r="162" spans="1:17" ht="14.4" customHeight="1" x14ac:dyDescent="0.3">
      <c r="A162" s="649" t="s">
        <v>8185</v>
      </c>
      <c r="B162" s="650" t="s">
        <v>8186</v>
      </c>
      <c r="C162" s="650" t="s">
        <v>6270</v>
      </c>
      <c r="D162" s="650" t="s">
        <v>8333</v>
      </c>
      <c r="E162" s="650" t="s">
        <v>8334</v>
      </c>
      <c r="F162" s="653">
        <v>77</v>
      </c>
      <c r="G162" s="653">
        <v>1463</v>
      </c>
      <c r="H162" s="653">
        <v>1</v>
      </c>
      <c r="I162" s="653">
        <v>19</v>
      </c>
      <c r="J162" s="653">
        <v>33</v>
      </c>
      <c r="K162" s="653">
        <v>627</v>
      </c>
      <c r="L162" s="653">
        <v>0.42857142857142855</v>
      </c>
      <c r="M162" s="653">
        <v>19</v>
      </c>
      <c r="N162" s="653">
        <v>36</v>
      </c>
      <c r="O162" s="653">
        <v>684</v>
      </c>
      <c r="P162" s="666">
        <v>0.46753246753246752</v>
      </c>
      <c r="Q162" s="654">
        <v>19</v>
      </c>
    </row>
    <row r="163" spans="1:17" ht="14.4" customHeight="1" x14ac:dyDescent="0.3">
      <c r="A163" s="649" t="s">
        <v>8185</v>
      </c>
      <c r="B163" s="650" t="s">
        <v>8186</v>
      </c>
      <c r="C163" s="650" t="s">
        <v>6270</v>
      </c>
      <c r="D163" s="650" t="s">
        <v>8335</v>
      </c>
      <c r="E163" s="650" t="s">
        <v>8336</v>
      </c>
      <c r="F163" s="653">
        <v>228</v>
      </c>
      <c r="G163" s="653">
        <v>4560</v>
      </c>
      <c r="H163" s="653">
        <v>1</v>
      </c>
      <c r="I163" s="653">
        <v>20</v>
      </c>
      <c r="J163" s="653">
        <v>125</v>
      </c>
      <c r="K163" s="653">
        <v>2500</v>
      </c>
      <c r="L163" s="653">
        <v>0.54824561403508776</v>
      </c>
      <c r="M163" s="653">
        <v>20</v>
      </c>
      <c r="N163" s="653">
        <v>91</v>
      </c>
      <c r="O163" s="653">
        <v>1820</v>
      </c>
      <c r="P163" s="666">
        <v>0.39912280701754388</v>
      </c>
      <c r="Q163" s="654">
        <v>20</v>
      </c>
    </row>
    <row r="164" spans="1:17" ht="14.4" customHeight="1" x14ac:dyDescent="0.3">
      <c r="A164" s="649" t="s">
        <v>8185</v>
      </c>
      <c r="B164" s="650" t="s">
        <v>8186</v>
      </c>
      <c r="C164" s="650" t="s">
        <v>6270</v>
      </c>
      <c r="D164" s="650" t="s">
        <v>8337</v>
      </c>
      <c r="E164" s="650" t="s">
        <v>8338</v>
      </c>
      <c r="F164" s="653">
        <v>4</v>
      </c>
      <c r="G164" s="653">
        <v>732</v>
      </c>
      <c r="H164" s="653">
        <v>1</v>
      </c>
      <c r="I164" s="653">
        <v>183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8185</v>
      </c>
      <c r="B165" s="650" t="s">
        <v>8186</v>
      </c>
      <c r="C165" s="650" t="s">
        <v>6270</v>
      </c>
      <c r="D165" s="650" t="s">
        <v>8339</v>
      </c>
      <c r="E165" s="650" t="s">
        <v>8340</v>
      </c>
      <c r="F165" s="653">
        <v>3</v>
      </c>
      <c r="G165" s="653">
        <v>555</v>
      </c>
      <c r="H165" s="653">
        <v>1</v>
      </c>
      <c r="I165" s="653">
        <v>185</v>
      </c>
      <c r="J165" s="653">
        <v>11</v>
      </c>
      <c r="K165" s="653">
        <v>2035</v>
      </c>
      <c r="L165" s="653">
        <v>3.6666666666666665</v>
      </c>
      <c r="M165" s="653">
        <v>185</v>
      </c>
      <c r="N165" s="653">
        <v>9</v>
      </c>
      <c r="O165" s="653">
        <v>1669</v>
      </c>
      <c r="P165" s="666">
        <v>3.0072072072072071</v>
      </c>
      <c r="Q165" s="654">
        <v>185.44444444444446</v>
      </c>
    </row>
    <row r="166" spans="1:17" ht="14.4" customHeight="1" x14ac:dyDescent="0.3">
      <c r="A166" s="649" t="s">
        <v>8185</v>
      </c>
      <c r="B166" s="650" t="s">
        <v>8186</v>
      </c>
      <c r="C166" s="650" t="s">
        <v>6270</v>
      </c>
      <c r="D166" s="650" t="s">
        <v>8341</v>
      </c>
      <c r="E166" s="650" t="s">
        <v>8342</v>
      </c>
      <c r="F166" s="653"/>
      <c r="G166" s="653"/>
      <c r="H166" s="653"/>
      <c r="I166" s="653"/>
      <c r="J166" s="653">
        <v>1</v>
      </c>
      <c r="K166" s="653">
        <v>266</v>
      </c>
      <c r="L166" s="653"/>
      <c r="M166" s="653">
        <v>266</v>
      </c>
      <c r="N166" s="653">
        <v>1</v>
      </c>
      <c r="O166" s="653">
        <v>266</v>
      </c>
      <c r="P166" s="666"/>
      <c r="Q166" s="654">
        <v>266</v>
      </c>
    </row>
    <row r="167" spans="1:17" ht="14.4" customHeight="1" x14ac:dyDescent="0.3">
      <c r="A167" s="649" t="s">
        <v>8185</v>
      </c>
      <c r="B167" s="650" t="s">
        <v>8186</v>
      </c>
      <c r="C167" s="650" t="s">
        <v>6270</v>
      </c>
      <c r="D167" s="650" t="s">
        <v>8343</v>
      </c>
      <c r="E167" s="650" t="s">
        <v>8344</v>
      </c>
      <c r="F167" s="653">
        <v>1</v>
      </c>
      <c r="G167" s="653">
        <v>172</v>
      </c>
      <c r="H167" s="653">
        <v>1</v>
      </c>
      <c r="I167" s="653">
        <v>172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8185</v>
      </c>
      <c r="B168" s="650" t="s">
        <v>8186</v>
      </c>
      <c r="C168" s="650" t="s">
        <v>6270</v>
      </c>
      <c r="D168" s="650" t="s">
        <v>8345</v>
      </c>
      <c r="E168" s="650" t="s">
        <v>8346</v>
      </c>
      <c r="F168" s="653">
        <v>143</v>
      </c>
      <c r="G168" s="653">
        <v>12012</v>
      </c>
      <c r="H168" s="653">
        <v>1</v>
      </c>
      <c r="I168" s="653">
        <v>84</v>
      </c>
      <c r="J168" s="653">
        <v>128</v>
      </c>
      <c r="K168" s="653">
        <v>10752</v>
      </c>
      <c r="L168" s="653">
        <v>0.8951048951048951</v>
      </c>
      <c r="M168" s="653">
        <v>84</v>
      </c>
      <c r="N168" s="653">
        <v>164</v>
      </c>
      <c r="O168" s="653">
        <v>13776</v>
      </c>
      <c r="P168" s="666">
        <v>1.1468531468531469</v>
      </c>
      <c r="Q168" s="654">
        <v>84</v>
      </c>
    </row>
    <row r="169" spans="1:17" ht="14.4" customHeight="1" x14ac:dyDescent="0.3">
      <c r="A169" s="649" t="s">
        <v>8185</v>
      </c>
      <c r="B169" s="650" t="s">
        <v>8186</v>
      </c>
      <c r="C169" s="650" t="s">
        <v>6270</v>
      </c>
      <c r="D169" s="650" t="s">
        <v>8347</v>
      </c>
      <c r="E169" s="650" t="s">
        <v>8348</v>
      </c>
      <c r="F169" s="653">
        <v>1</v>
      </c>
      <c r="G169" s="653">
        <v>262</v>
      </c>
      <c r="H169" s="653">
        <v>1</v>
      </c>
      <c r="I169" s="653">
        <v>262</v>
      </c>
      <c r="J169" s="653"/>
      <c r="K169" s="653"/>
      <c r="L169" s="653"/>
      <c r="M169" s="653"/>
      <c r="N169" s="653"/>
      <c r="O169" s="653"/>
      <c r="P169" s="666"/>
      <c r="Q169" s="654"/>
    </row>
    <row r="170" spans="1:17" ht="14.4" customHeight="1" x14ac:dyDescent="0.3">
      <c r="A170" s="649" t="s">
        <v>8185</v>
      </c>
      <c r="B170" s="650" t="s">
        <v>8186</v>
      </c>
      <c r="C170" s="650" t="s">
        <v>6270</v>
      </c>
      <c r="D170" s="650" t="s">
        <v>8349</v>
      </c>
      <c r="E170" s="650" t="s">
        <v>8350</v>
      </c>
      <c r="F170" s="653">
        <v>5</v>
      </c>
      <c r="G170" s="653">
        <v>1490</v>
      </c>
      <c r="H170" s="653">
        <v>1</v>
      </c>
      <c r="I170" s="653">
        <v>298</v>
      </c>
      <c r="J170" s="653">
        <v>14</v>
      </c>
      <c r="K170" s="653">
        <v>4172</v>
      </c>
      <c r="L170" s="653">
        <v>2.8</v>
      </c>
      <c r="M170" s="653">
        <v>298</v>
      </c>
      <c r="N170" s="653">
        <v>5</v>
      </c>
      <c r="O170" s="653">
        <v>1498</v>
      </c>
      <c r="P170" s="666">
        <v>1.0053691275167784</v>
      </c>
      <c r="Q170" s="654">
        <v>299.60000000000002</v>
      </c>
    </row>
    <row r="171" spans="1:17" ht="14.4" customHeight="1" x14ac:dyDescent="0.3">
      <c r="A171" s="649" t="s">
        <v>8185</v>
      </c>
      <c r="B171" s="650" t="s">
        <v>8186</v>
      </c>
      <c r="C171" s="650" t="s">
        <v>6270</v>
      </c>
      <c r="D171" s="650" t="s">
        <v>8351</v>
      </c>
      <c r="E171" s="650" t="s">
        <v>8352</v>
      </c>
      <c r="F171" s="653">
        <v>2</v>
      </c>
      <c r="G171" s="653">
        <v>42</v>
      </c>
      <c r="H171" s="653">
        <v>1</v>
      </c>
      <c r="I171" s="653">
        <v>21</v>
      </c>
      <c r="J171" s="653">
        <v>1</v>
      </c>
      <c r="K171" s="653">
        <v>21</v>
      </c>
      <c r="L171" s="653">
        <v>0.5</v>
      </c>
      <c r="M171" s="653">
        <v>21</v>
      </c>
      <c r="N171" s="653">
        <v>1</v>
      </c>
      <c r="O171" s="653">
        <v>21</v>
      </c>
      <c r="P171" s="666">
        <v>0.5</v>
      </c>
      <c r="Q171" s="654">
        <v>21</v>
      </c>
    </row>
    <row r="172" spans="1:17" ht="14.4" customHeight="1" x14ac:dyDescent="0.3">
      <c r="A172" s="649" t="s">
        <v>8185</v>
      </c>
      <c r="B172" s="650" t="s">
        <v>8186</v>
      </c>
      <c r="C172" s="650" t="s">
        <v>6270</v>
      </c>
      <c r="D172" s="650" t="s">
        <v>8353</v>
      </c>
      <c r="E172" s="650" t="s">
        <v>8354</v>
      </c>
      <c r="F172" s="653">
        <v>238</v>
      </c>
      <c r="G172" s="653">
        <v>5236</v>
      </c>
      <c r="H172" s="653">
        <v>1</v>
      </c>
      <c r="I172" s="653">
        <v>22</v>
      </c>
      <c r="J172" s="653">
        <v>127</v>
      </c>
      <c r="K172" s="653">
        <v>2794</v>
      </c>
      <c r="L172" s="653">
        <v>0.53361344537815125</v>
      </c>
      <c r="M172" s="653">
        <v>22</v>
      </c>
      <c r="N172" s="653">
        <v>302</v>
      </c>
      <c r="O172" s="653">
        <v>6644</v>
      </c>
      <c r="P172" s="666">
        <v>1.26890756302521</v>
      </c>
      <c r="Q172" s="654">
        <v>22</v>
      </c>
    </row>
    <row r="173" spans="1:17" ht="14.4" customHeight="1" x14ac:dyDescent="0.3">
      <c r="A173" s="649" t="s">
        <v>8185</v>
      </c>
      <c r="B173" s="650" t="s">
        <v>8186</v>
      </c>
      <c r="C173" s="650" t="s">
        <v>6270</v>
      </c>
      <c r="D173" s="650" t="s">
        <v>8355</v>
      </c>
      <c r="E173" s="650" t="s">
        <v>8356</v>
      </c>
      <c r="F173" s="653">
        <v>49</v>
      </c>
      <c r="G173" s="653">
        <v>24255</v>
      </c>
      <c r="H173" s="653">
        <v>1</v>
      </c>
      <c r="I173" s="653">
        <v>495</v>
      </c>
      <c r="J173" s="653">
        <v>35</v>
      </c>
      <c r="K173" s="653">
        <v>17325</v>
      </c>
      <c r="L173" s="653">
        <v>0.7142857142857143</v>
      </c>
      <c r="M173" s="653">
        <v>495</v>
      </c>
      <c r="N173" s="653">
        <v>79</v>
      </c>
      <c r="O173" s="653">
        <v>39105</v>
      </c>
      <c r="P173" s="666">
        <v>1.6122448979591837</v>
      </c>
      <c r="Q173" s="654">
        <v>495</v>
      </c>
    </row>
    <row r="174" spans="1:17" ht="14.4" customHeight="1" x14ac:dyDescent="0.3">
      <c r="A174" s="649" t="s">
        <v>8185</v>
      </c>
      <c r="B174" s="650" t="s">
        <v>8186</v>
      </c>
      <c r="C174" s="650" t="s">
        <v>6270</v>
      </c>
      <c r="D174" s="650" t="s">
        <v>8357</v>
      </c>
      <c r="E174" s="650" t="s">
        <v>8358</v>
      </c>
      <c r="F174" s="653">
        <v>3</v>
      </c>
      <c r="G174" s="653">
        <v>567</v>
      </c>
      <c r="H174" s="653">
        <v>1</v>
      </c>
      <c r="I174" s="653">
        <v>189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8185</v>
      </c>
      <c r="B175" s="650" t="s">
        <v>8186</v>
      </c>
      <c r="C175" s="650" t="s">
        <v>6270</v>
      </c>
      <c r="D175" s="650" t="s">
        <v>8359</v>
      </c>
      <c r="E175" s="650" t="s">
        <v>8360</v>
      </c>
      <c r="F175" s="653">
        <v>1</v>
      </c>
      <c r="G175" s="653">
        <v>205</v>
      </c>
      <c r="H175" s="653">
        <v>1</v>
      </c>
      <c r="I175" s="653">
        <v>205</v>
      </c>
      <c r="J175" s="653"/>
      <c r="K175" s="653"/>
      <c r="L175" s="653"/>
      <c r="M175" s="653"/>
      <c r="N175" s="653"/>
      <c r="O175" s="653"/>
      <c r="P175" s="666"/>
      <c r="Q175" s="654"/>
    </row>
    <row r="176" spans="1:17" ht="14.4" customHeight="1" x14ac:dyDescent="0.3">
      <c r="A176" s="649" t="s">
        <v>8185</v>
      </c>
      <c r="B176" s="650" t="s">
        <v>8186</v>
      </c>
      <c r="C176" s="650" t="s">
        <v>6270</v>
      </c>
      <c r="D176" s="650" t="s">
        <v>8361</v>
      </c>
      <c r="E176" s="650" t="s">
        <v>8362</v>
      </c>
      <c r="F176" s="653">
        <v>1</v>
      </c>
      <c r="G176" s="653">
        <v>166</v>
      </c>
      <c r="H176" s="653">
        <v>1</v>
      </c>
      <c r="I176" s="653">
        <v>166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8185</v>
      </c>
      <c r="B177" s="650" t="s">
        <v>8186</v>
      </c>
      <c r="C177" s="650" t="s">
        <v>6270</v>
      </c>
      <c r="D177" s="650" t="s">
        <v>8363</v>
      </c>
      <c r="E177" s="650" t="s">
        <v>8364</v>
      </c>
      <c r="F177" s="653">
        <v>1</v>
      </c>
      <c r="G177" s="653">
        <v>1641</v>
      </c>
      <c r="H177" s="653">
        <v>1</v>
      </c>
      <c r="I177" s="653">
        <v>1641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8185</v>
      </c>
      <c r="B178" s="650" t="s">
        <v>8186</v>
      </c>
      <c r="C178" s="650" t="s">
        <v>6270</v>
      </c>
      <c r="D178" s="650" t="s">
        <v>8365</v>
      </c>
      <c r="E178" s="650" t="s">
        <v>8366</v>
      </c>
      <c r="F178" s="653">
        <v>27</v>
      </c>
      <c r="G178" s="653">
        <v>621</v>
      </c>
      <c r="H178" s="653">
        <v>1</v>
      </c>
      <c r="I178" s="653">
        <v>23</v>
      </c>
      <c r="J178" s="653">
        <v>9</v>
      </c>
      <c r="K178" s="653">
        <v>207</v>
      </c>
      <c r="L178" s="653">
        <v>0.33333333333333331</v>
      </c>
      <c r="M178" s="653">
        <v>23</v>
      </c>
      <c r="N178" s="653">
        <v>14</v>
      </c>
      <c r="O178" s="653">
        <v>322</v>
      </c>
      <c r="P178" s="666">
        <v>0.51851851851851849</v>
      </c>
      <c r="Q178" s="654">
        <v>23</v>
      </c>
    </row>
    <row r="179" spans="1:17" ht="14.4" customHeight="1" x14ac:dyDescent="0.3">
      <c r="A179" s="649" t="s">
        <v>8185</v>
      </c>
      <c r="B179" s="650" t="s">
        <v>8186</v>
      </c>
      <c r="C179" s="650" t="s">
        <v>6270</v>
      </c>
      <c r="D179" s="650" t="s">
        <v>8367</v>
      </c>
      <c r="E179" s="650" t="s">
        <v>8368</v>
      </c>
      <c r="F179" s="653">
        <v>1</v>
      </c>
      <c r="G179" s="653">
        <v>17</v>
      </c>
      <c r="H179" s="653">
        <v>1</v>
      </c>
      <c r="I179" s="653">
        <v>17</v>
      </c>
      <c r="J179" s="653">
        <v>1</v>
      </c>
      <c r="K179" s="653">
        <v>17</v>
      </c>
      <c r="L179" s="653">
        <v>1</v>
      </c>
      <c r="M179" s="653">
        <v>17</v>
      </c>
      <c r="N179" s="653">
        <v>5</v>
      </c>
      <c r="O179" s="653">
        <v>85</v>
      </c>
      <c r="P179" s="666">
        <v>5</v>
      </c>
      <c r="Q179" s="654">
        <v>17</v>
      </c>
    </row>
    <row r="180" spans="1:17" ht="14.4" customHeight="1" x14ac:dyDescent="0.3">
      <c r="A180" s="649" t="s">
        <v>8185</v>
      </c>
      <c r="B180" s="650" t="s">
        <v>8186</v>
      </c>
      <c r="C180" s="650" t="s">
        <v>6270</v>
      </c>
      <c r="D180" s="650" t="s">
        <v>8369</v>
      </c>
      <c r="E180" s="650" t="s">
        <v>8370</v>
      </c>
      <c r="F180" s="653">
        <v>3</v>
      </c>
      <c r="G180" s="653">
        <v>390</v>
      </c>
      <c r="H180" s="653">
        <v>1</v>
      </c>
      <c r="I180" s="653">
        <v>130</v>
      </c>
      <c r="J180" s="653"/>
      <c r="K180" s="653"/>
      <c r="L180" s="653"/>
      <c r="M180" s="653"/>
      <c r="N180" s="653">
        <v>1</v>
      </c>
      <c r="O180" s="653">
        <v>132</v>
      </c>
      <c r="P180" s="666">
        <v>0.33846153846153848</v>
      </c>
      <c r="Q180" s="654">
        <v>132</v>
      </c>
    </row>
    <row r="181" spans="1:17" ht="14.4" customHeight="1" x14ac:dyDescent="0.3">
      <c r="A181" s="649" t="s">
        <v>8185</v>
      </c>
      <c r="B181" s="650" t="s">
        <v>8186</v>
      </c>
      <c r="C181" s="650" t="s">
        <v>6270</v>
      </c>
      <c r="D181" s="650" t="s">
        <v>8371</v>
      </c>
      <c r="E181" s="650" t="s">
        <v>8372</v>
      </c>
      <c r="F181" s="653">
        <v>2</v>
      </c>
      <c r="G181" s="653">
        <v>1298</v>
      </c>
      <c r="H181" s="653">
        <v>1</v>
      </c>
      <c r="I181" s="653">
        <v>649</v>
      </c>
      <c r="J181" s="653">
        <v>4</v>
      </c>
      <c r="K181" s="653">
        <v>2596</v>
      </c>
      <c r="L181" s="653">
        <v>2</v>
      </c>
      <c r="M181" s="653">
        <v>649</v>
      </c>
      <c r="N181" s="653">
        <v>9</v>
      </c>
      <c r="O181" s="653">
        <v>5847</v>
      </c>
      <c r="P181" s="666">
        <v>4.5046224961479195</v>
      </c>
      <c r="Q181" s="654">
        <v>649.66666666666663</v>
      </c>
    </row>
    <row r="182" spans="1:17" ht="14.4" customHeight="1" x14ac:dyDescent="0.3">
      <c r="A182" s="649" t="s">
        <v>8185</v>
      </c>
      <c r="B182" s="650" t="s">
        <v>8186</v>
      </c>
      <c r="C182" s="650" t="s">
        <v>6270</v>
      </c>
      <c r="D182" s="650" t="s">
        <v>8373</v>
      </c>
      <c r="E182" s="650" t="s">
        <v>8374</v>
      </c>
      <c r="F182" s="653">
        <v>11</v>
      </c>
      <c r="G182" s="653">
        <v>3201</v>
      </c>
      <c r="H182" s="653">
        <v>1</v>
      </c>
      <c r="I182" s="653">
        <v>291</v>
      </c>
      <c r="J182" s="653">
        <v>15</v>
      </c>
      <c r="K182" s="653">
        <v>4365</v>
      </c>
      <c r="L182" s="653">
        <v>1.3636363636363635</v>
      </c>
      <c r="M182" s="653">
        <v>291</v>
      </c>
      <c r="N182" s="653">
        <v>27</v>
      </c>
      <c r="O182" s="653">
        <v>7873</v>
      </c>
      <c r="P182" s="666">
        <v>2.4595438925335831</v>
      </c>
      <c r="Q182" s="654">
        <v>291.59259259259261</v>
      </c>
    </row>
    <row r="183" spans="1:17" ht="14.4" customHeight="1" x14ac:dyDescent="0.3">
      <c r="A183" s="649" t="s">
        <v>8185</v>
      </c>
      <c r="B183" s="650" t="s">
        <v>8186</v>
      </c>
      <c r="C183" s="650" t="s">
        <v>6270</v>
      </c>
      <c r="D183" s="650" t="s">
        <v>8375</v>
      </c>
      <c r="E183" s="650" t="s">
        <v>8376</v>
      </c>
      <c r="F183" s="653">
        <v>3</v>
      </c>
      <c r="G183" s="653">
        <v>135</v>
      </c>
      <c r="H183" s="653">
        <v>1</v>
      </c>
      <c r="I183" s="653">
        <v>45</v>
      </c>
      <c r="J183" s="653">
        <v>3</v>
      </c>
      <c r="K183" s="653">
        <v>135</v>
      </c>
      <c r="L183" s="653">
        <v>1</v>
      </c>
      <c r="M183" s="653">
        <v>45</v>
      </c>
      <c r="N183" s="653">
        <v>5</v>
      </c>
      <c r="O183" s="653">
        <v>225</v>
      </c>
      <c r="P183" s="666">
        <v>1.6666666666666667</v>
      </c>
      <c r="Q183" s="654">
        <v>45</v>
      </c>
    </row>
    <row r="184" spans="1:17" ht="14.4" customHeight="1" x14ac:dyDescent="0.3">
      <c r="A184" s="649" t="s">
        <v>8185</v>
      </c>
      <c r="B184" s="650" t="s">
        <v>8186</v>
      </c>
      <c r="C184" s="650" t="s">
        <v>6270</v>
      </c>
      <c r="D184" s="650" t="s">
        <v>8377</v>
      </c>
      <c r="E184" s="650" t="s">
        <v>8378</v>
      </c>
      <c r="F184" s="653">
        <v>2</v>
      </c>
      <c r="G184" s="653">
        <v>526</v>
      </c>
      <c r="H184" s="653">
        <v>1</v>
      </c>
      <c r="I184" s="653">
        <v>263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8185</v>
      </c>
      <c r="B185" s="650" t="s">
        <v>8186</v>
      </c>
      <c r="C185" s="650" t="s">
        <v>6270</v>
      </c>
      <c r="D185" s="650" t="s">
        <v>8379</v>
      </c>
      <c r="E185" s="650" t="s">
        <v>8380</v>
      </c>
      <c r="F185" s="653"/>
      <c r="G185" s="653"/>
      <c r="H185" s="653"/>
      <c r="I185" s="653"/>
      <c r="J185" s="653">
        <v>31</v>
      </c>
      <c r="K185" s="653">
        <v>1426</v>
      </c>
      <c r="L185" s="653"/>
      <c r="M185" s="653">
        <v>46</v>
      </c>
      <c r="N185" s="653">
        <v>22</v>
      </c>
      <c r="O185" s="653">
        <v>1012</v>
      </c>
      <c r="P185" s="666"/>
      <c r="Q185" s="654">
        <v>46</v>
      </c>
    </row>
    <row r="186" spans="1:17" ht="14.4" customHeight="1" x14ac:dyDescent="0.3">
      <c r="A186" s="649" t="s">
        <v>8185</v>
      </c>
      <c r="B186" s="650" t="s">
        <v>8186</v>
      </c>
      <c r="C186" s="650" t="s">
        <v>6270</v>
      </c>
      <c r="D186" s="650" t="s">
        <v>8381</v>
      </c>
      <c r="E186" s="650" t="s">
        <v>8382</v>
      </c>
      <c r="F186" s="653">
        <v>1</v>
      </c>
      <c r="G186" s="653">
        <v>308</v>
      </c>
      <c r="H186" s="653">
        <v>1</v>
      </c>
      <c r="I186" s="653">
        <v>308</v>
      </c>
      <c r="J186" s="653"/>
      <c r="K186" s="653"/>
      <c r="L186" s="653"/>
      <c r="M186" s="653"/>
      <c r="N186" s="653"/>
      <c r="O186" s="653"/>
      <c r="P186" s="666"/>
      <c r="Q186" s="654"/>
    </row>
    <row r="187" spans="1:17" ht="14.4" customHeight="1" x14ac:dyDescent="0.3">
      <c r="A187" s="649" t="s">
        <v>8185</v>
      </c>
      <c r="B187" s="650" t="s">
        <v>8186</v>
      </c>
      <c r="C187" s="650" t="s">
        <v>6270</v>
      </c>
      <c r="D187" s="650" t="s">
        <v>8383</v>
      </c>
      <c r="E187" s="650" t="s">
        <v>8384</v>
      </c>
      <c r="F187" s="653">
        <v>1</v>
      </c>
      <c r="G187" s="653">
        <v>525</v>
      </c>
      <c r="H187" s="653">
        <v>1</v>
      </c>
      <c r="I187" s="653">
        <v>525</v>
      </c>
      <c r="J187" s="653">
        <v>2</v>
      </c>
      <c r="K187" s="653">
        <v>1052</v>
      </c>
      <c r="L187" s="653">
        <v>2.0038095238095237</v>
      </c>
      <c r="M187" s="653">
        <v>526</v>
      </c>
      <c r="N187" s="653">
        <v>1</v>
      </c>
      <c r="O187" s="653">
        <v>526</v>
      </c>
      <c r="P187" s="666">
        <v>1.0019047619047619</v>
      </c>
      <c r="Q187" s="654">
        <v>526</v>
      </c>
    </row>
    <row r="188" spans="1:17" ht="14.4" customHeight="1" x14ac:dyDescent="0.3">
      <c r="A188" s="649" t="s">
        <v>8185</v>
      </c>
      <c r="B188" s="650" t="s">
        <v>8186</v>
      </c>
      <c r="C188" s="650" t="s">
        <v>6270</v>
      </c>
      <c r="D188" s="650" t="s">
        <v>8385</v>
      </c>
      <c r="E188" s="650" t="s">
        <v>8386</v>
      </c>
      <c r="F188" s="653">
        <v>2</v>
      </c>
      <c r="G188" s="653">
        <v>52</v>
      </c>
      <c r="H188" s="653">
        <v>1</v>
      </c>
      <c r="I188" s="653">
        <v>26</v>
      </c>
      <c r="J188" s="653">
        <v>1</v>
      </c>
      <c r="K188" s="653">
        <v>26</v>
      </c>
      <c r="L188" s="653">
        <v>0.5</v>
      </c>
      <c r="M188" s="653">
        <v>26</v>
      </c>
      <c r="N188" s="653">
        <v>2</v>
      </c>
      <c r="O188" s="653">
        <v>52</v>
      </c>
      <c r="P188" s="666">
        <v>1</v>
      </c>
      <c r="Q188" s="654">
        <v>26</v>
      </c>
    </row>
    <row r="189" spans="1:17" ht="14.4" customHeight="1" x14ac:dyDescent="0.3">
      <c r="A189" s="649" t="s">
        <v>8185</v>
      </c>
      <c r="B189" s="650" t="s">
        <v>8186</v>
      </c>
      <c r="C189" s="650" t="s">
        <v>6270</v>
      </c>
      <c r="D189" s="650" t="s">
        <v>8387</v>
      </c>
      <c r="E189" s="650" t="s">
        <v>8388</v>
      </c>
      <c r="F189" s="653">
        <v>2</v>
      </c>
      <c r="G189" s="653">
        <v>710</v>
      </c>
      <c r="H189" s="653">
        <v>1</v>
      </c>
      <c r="I189" s="653">
        <v>355</v>
      </c>
      <c r="J189" s="653"/>
      <c r="K189" s="653"/>
      <c r="L189" s="653"/>
      <c r="M189" s="653"/>
      <c r="N189" s="653"/>
      <c r="O189" s="653"/>
      <c r="P189" s="666"/>
      <c r="Q189" s="654"/>
    </row>
    <row r="190" spans="1:17" ht="14.4" customHeight="1" x14ac:dyDescent="0.3">
      <c r="A190" s="649" t="s">
        <v>8185</v>
      </c>
      <c r="B190" s="650" t="s">
        <v>8186</v>
      </c>
      <c r="C190" s="650" t="s">
        <v>6270</v>
      </c>
      <c r="D190" s="650" t="s">
        <v>8389</v>
      </c>
      <c r="E190" s="650" t="s">
        <v>8390</v>
      </c>
      <c r="F190" s="653"/>
      <c r="G190" s="653"/>
      <c r="H190" s="653"/>
      <c r="I190" s="653"/>
      <c r="J190" s="653"/>
      <c r="K190" s="653"/>
      <c r="L190" s="653"/>
      <c r="M190" s="653"/>
      <c r="N190" s="653">
        <v>1</v>
      </c>
      <c r="O190" s="653">
        <v>405</v>
      </c>
      <c r="P190" s="666"/>
      <c r="Q190" s="654">
        <v>405</v>
      </c>
    </row>
    <row r="191" spans="1:17" ht="14.4" customHeight="1" x14ac:dyDescent="0.3">
      <c r="A191" s="649" t="s">
        <v>8185</v>
      </c>
      <c r="B191" s="650" t="s">
        <v>8186</v>
      </c>
      <c r="C191" s="650" t="s">
        <v>6270</v>
      </c>
      <c r="D191" s="650" t="s">
        <v>8391</v>
      </c>
      <c r="E191" s="650" t="s">
        <v>8392</v>
      </c>
      <c r="F191" s="653">
        <v>1</v>
      </c>
      <c r="G191" s="653">
        <v>19</v>
      </c>
      <c r="H191" s="653">
        <v>1</v>
      </c>
      <c r="I191" s="653">
        <v>19</v>
      </c>
      <c r="J191" s="653"/>
      <c r="K191" s="653"/>
      <c r="L191" s="653"/>
      <c r="M191" s="653"/>
      <c r="N191" s="653"/>
      <c r="O191" s="653"/>
      <c r="P191" s="666"/>
      <c r="Q191" s="654"/>
    </row>
    <row r="192" spans="1:17" ht="14.4" customHeight="1" x14ac:dyDescent="0.3">
      <c r="A192" s="649" t="s">
        <v>8185</v>
      </c>
      <c r="B192" s="650" t="s">
        <v>8393</v>
      </c>
      <c r="C192" s="650" t="s">
        <v>6270</v>
      </c>
      <c r="D192" s="650" t="s">
        <v>8394</v>
      </c>
      <c r="E192" s="650" t="s">
        <v>8395</v>
      </c>
      <c r="F192" s="653">
        <v>24</v>
      </c>
      <c r="G192" s="653">
        <v>24840</v>
      </c>
      <c r="H192" s="653">
        <v>1</v>
      </c>
      <c r="I192" s="653">
        <v>1035</v>
      </c>
      <c r="J192" s="653">
        <v>3</v>
      </c>
      <c r="K192" s="653">
        <v>3105</v>
      </c>
      <c r="L192" s="653">
        <v>0.125</v>
      </c>
      <c r="M192" s="653">
        <v>1035</v>
      </c>
      <c r="N192" s="653">
        <v>1</v>
      </c>
      <c r="O192" s="653">
        <v>1037</v>
      </c>
      <c r="P192" s="666">
        <v>4.174718196457327E-2</v>
      </c>
      <c r="Q192" s="654">
        <v>1037</v>
      </c>
    </row>
    <row r="193" spans="1:17" ht="14.4" customHeight="1" x14ac:dyDescent="0.3">
      <c r="A193" s="649" t="s">
        <v>8396</v>
      </c>
      <c r="B193" s="650" t="s">
        <v>8040</v>
      </c>
      <c r="C193" s="650" t="s">
        <v>6235</v>
      </c>
      <c r="D193" s="650" t="s">
        <v>8397</v>
      </c>
      <c r="E193" s="650" t="s">
        <v>8398</v>
      </c>
      <c r="F193" s="653">
        <v>1</v>
      </c>
      <c r="G193" s="653">
        <v>1982.88</v>
      </c>
      <c r="H193" s="653">
        <v>1</v>
      </c>
      <c r="I193" s="653">
        <v>1982.88</v>
      </c>
      <c r="J193" s="653">
        <v>1</v>
      </c>
      <c r="K193" s="653">
        <v>1982.88</v>
      </c>
      <c r="L193" s="653">
        <v>1</v>
      </c>
      <c r="M193" s="653">
        <v>1982.88</v>
      </c>
      <c r="N193" s="653"/>
      <c r="O193" s="653"/>
      <c r="P193" s="666"/>
      <c r="Q193" s="654"/>
    </row>
    <row r="194" spans="1:17" ht="14.4" customHeight="1" x14ac:dyDescent="0.3">
      <c r="A194" s="649" t="s">
        <v>8396</v>
      </c>
      <c r="B194" s="650" t="s">
        <v>8040</v>
      </c>
      <c r="C194" s="650" t="s">
        <v>6235</v>
      </c>
      <c r="D194" s="650" t="s">
        <v>8399</v>
      </c>
      <c r="E194" s="650" t="s">
        <v>8400</v>
      </c>
      <c r="F194" s="653">
        <v>1</v>
      </c>
      <c r="G194" s="653">
        <v>2648.23</v>
      </c>
      <c r="H194" s="653">
        <v>1</v>
      </c>
      <c r="I194" s="653">
        <v>2648.23</v>
      </c>
      <c r="J194" s="653"/>
      <c r="K194" s="653"/>
      <c r="L194" s="653"/>
      <c r="M194" s="653"/>
      <c r="N194" s="653">
        <v>0.33</v>
      </c>
      <c r="O194" s="653">
        <v>881.58</v>
      </c>
      <c r="P194" s="666">
        <v>0.3328940462119982</v>
      </c>
      <c r="Q194" s="654">
        <v>2671.4545454545455</v>
      </c>
    </row>
    <row r="195" spans="1:17" ht="14.4" customHeight="1" x14ac:dyDescent="0.3">
      <c r="A195" s="649" t="s">
        <v>8396</v>
      </c>
      <c r="B195" s="650" t="s">
        <v>8040</v>
      </c>
      <c r="C195" s="650" t="s">
        <v>6235</v>
      </c>
      <c r="D195" s="650" t="s">
        <v>8401</v>
      </c>
      <c r="E195" s="650" t="s">
        <v>8400</v>
      </c>
      <c r="F195" s="653">
        <v>0.2</v>
      </c>
      <c r="G195" s="653">
        <v>1324.11</v>
      </c>
      <c r="H195" s="653">
        <v>1</v>
      </c>
      <c r="I195" s="653">
        <v>6620.5499999999993</v>
      </c>
      <c r="J195" s="653"/>
      <c r="K195" s="653"/>
      <c r="L195" s="653"/>
      <c r="M195" s="653"/>
      <c r="N195" s="653">
        <v>0.2</v>
      </c>
      <c r="O195" s="653">
        <v>1335.72</v>
      </c>
      <c r="P195" s="666">
        <v>1.0087681537032422</v>
      </c>
      <c r="Q195" s="654">
        <v>6678.5999999999995</v>
      </c>
    </row>
    <row r="196" spans="1:17" ht="14.4" customHeight="1" x14ac:dyDescent="0.3">
      <c r="A196" s="649" t="s">
        <v>8396</v>
      </c>
      <c r="B196" s="650" t="s">
        <v>8040</v>
      </c>
      <c r="C196" s="650" t="s">
        <v>6235</v>
      </c>
      <c r="D196" s="650" t="s">
        <v>8402</v>
      </c>
      <c r="E196" s="650" t="s">
        <v>8403</v>
      </c>
      <c r="F196" s="653"/>
      <c r="G196" s="653"/>
      <c r="H196" s="653"/>
      <c r="I196" s="653"/>
      <c r="J196" s="653">
        <v>0.8</v>
      </c>
      <c r="K196" s="653">
        <v>392.13</v>
      </c>
      <c r="L196" s="653"/>
      <c r="M196" s="653">
        <v>490.16249999999997</v>
      </c>
      <c r="N196" s="653"/>
      <c r="O196" s="653"/>
      <c r="P196" s="666"/>
      <c r="Q196" s="654"/>
    </row>
    <row r="197" spans="1:17" ht="14.4" customHeight="1" x14ac:dyDescent="0.3">
      <c r="A197" s="649" t="s">
        <v>8396</v>
      </c>
      <c r="B197" s="650" t="s">
        <v>8040</v>
      </c>
      <c r="C197" s="650" t="s">
        <v>6235</v>
      </c>
      <c r="D197" s="650" t="s">
        <v>8404</v>
      </c>
      <c r="E197" s="650" t="s">
        <v>8071</v>
      </c>
      <c r="F197" s="653">
        <v>24.95</v>
      </c>
      <c r="G197" s="653">
        <v>29336.730000000003</v>
      </c>
      <c r="H197" s="653">
        <v>1</v>
      </c>
      <c r="I197" s="653">
        <v>1175.820841683367</v>
      </c>
      <c r="J197" s="653">
        <v>18.149999999999999</v>
      </c>
      <c r="K197" s="653">
        <v>17811.09</v>
      </c>
      <c r="L197" s="653">
        <v>0.60712594757493421</v>
      </c>
      <c r="M197" s="653">
        <v>981.32727272727277</v>
      </c>
      <c r="N197" s="653">
        <v>22.700000000000003</v>
      </c>
      <c r="O197" s="653">
        <v>22450.84</v>
      </c>
      <c r="P197" s="666">
        <v>0.76528092940147041</v>
      </c>
      <c r="Q197" s="654">
        <v>989.02378854625545</v>
      </c>
    </row>
    <row r="198" spans="1:17" ht="14.4" customHeight="1" x14ac:dyDescent="0.3">
      <c r="A198" s="649" t="s">
        <v>8396</v>
      </c>
      <c r="B198" s="650" t="s">
        <v>8040</v>
      </c>
      <c r="C198" s="650" t="s">
        <v>6235</v>
      </c>
      <c r="D198" s="650" t="s">
        <v>8405</v>
      </c>
      <c r="E198" s="650" t="s">
        <v>8406</v>
      </c>
      <c r="F198" s="653">
        <v>8.36</v>
      </c>
      <c r="G198" s="653">
        <v>107694.47</v>
      </c>
      <c r="H198" s="653">
        <v>1</v>
      </c>
      <c r="I198" s="653">
        <v>12882.113636363638</v>
      </c>
      <c r="J198" s="653">
        <v>5.6499999999999995</v>
      </c>
      <c r="K198" s="653">
        <v>62735.649999999994</v>
      </c>
      <c r="L198" s="653">
        <v>0.5825336249855726</v>
      </c>
      <c r="M198" s="653">
        <v>11103.654867256637</v>
      </c>
      <c r="N198" s="653">
        <v>5</v>
      </c>
      <c r="O198" s="653">
        <v>51583.22</v>
      </c>
      <c r="P198" s="666">
        <v>0.47897742567468876</v>
      </c>
      <c r="Q198" s="654">
        <v>10316.644</v>
      </c>
    </row>
    <row r="199" spans="1:17" ht="14.4" customHeight="1" x14ac:dyDescent="0.3">
      <c r="A199" s="649" t="s">
        <v>8396</v>
      </c>
      <c r="B199" s="650" t="s">
        <v>8040</v>
      </c>
      <c r="C199" s="650" t="s">
        <v>6235</v>
      </c>
      <c r="D199" s="650" t="s">
        <v>8407</v>
      </c>
      <c r="E199" s="650" t="s">
        <v>8406</v>
      </c>
      <c r="F199" s="653"/>
      <c r="G199" s="653"/>
      <c r="H199" s="653"/>
      <c r="I199" s="653"/>
      <c r="J199" s="653">
        <v>0.02</v>
      </c>
      <c r="K199" s="653">
        <v>515.99</v>
      </c>
      <c r="L199" s="653"/>
      <c r="M199" s="653">
        <v>25799.5</v>
      </c>
      <c r="N199" s="653"/>
      <c r="O199" s="653"/>
      <c r="P199" s="666"/>
      <c r="Q199" s="654"/>
    </row>
    <row r="200" spans="1:17" ht="14.4" customHeight="1" x14ac:dyDescent="0.3">
      <c r="A200" s="649" t="s">
        <v>8396</v>
      </c>
      <c r="B200" s="650" t="s">
        <v>8040</v>
      </c>
      <c r="C200" s="650" t="s">
        <v>6235</v>
      </c>
      <c r="D200" s="650" t="s">
        <v>8408</v>
      </c>
      <c r="E200" s="650" t="s">
        <v>8409</v>
      </c>
      <c r="F200" s="653">
        <v>0.36</v>
      </c>
      <c r="G200" s="653">
        <v>1895.23</v>
      </c>
      <c r="H200" s="653">
        <v>1</v>
      </c>
      <c r="I200" s="653">
        <v>5264.5277777777783</v>
      </c>
      <c r="J200" s="653"/>
      <c r="K200" s="653"/>
      <c r="L200" s="653"/>
      <c r="M200" s="653"/>
      <c r="N200" s="653">
        <v>0.18</v>
      </c>
      <c r="O200" s="653">
        <v>955.93000000000006</v>
      </c>
      <c r="P200" s="666">
        <v>0.50438733029764204</v>
      </c>
      <c r="Q200" s="654">
        <v>5310.7222222222226</v>
      </c>
    </row>
    <row r="201" spans="1:17" ht="14.4" customHeight="1" x14ac:dyDescent="0.3">
      <c r="A201" s="649" t="s">
        <v>8396</v>
      </c>
      <c r="B201" s="650" t="s">
        <v>8040</v>
      </c>
      <c r="C201" s="650" t="s">
        <v>6235</v>
      </c>
      <c r="D201" s="650" t="s">
        <v>8410</v>
      </c>
      <c r="E201" s="650" t="s">
        <v>8406</v>
      </c>
      <c r="F201" s="653">
        <v>1.3900000000000001</v>
      </c>
      <c r="G201" s="653">
        <v>8965.34</v>
      </c>
      <c r="H201" s="653">
        <v>1</v>
      </c>
      <c r="I201" s="653">
        <v>6449.8848920863302</v>
      </c>
      <c r="J201" s="653">
        <v>0.56000000000000005</v>
      </c>
      <c r="K201" s="653">
        <v>3611.9400000000005</v>
      </c>
      <c r="L201" s="653">
        <v>0.4028781953612468</v>
      </c>
      <c r="M201" s="653">
        <v>6449.8928571428578</v>
      </c>
      <c r="N201" s="653">
        <v>0.45000000000000007</v>
      </c>
      <c r="O201" s="653">
        <v>2661.26</v>
      </c>
      <c r="P201" s="666">
        <v>0.29683871442689291</v>
      </c>
      <c r="Q201" s="654">
        <v>5913.9111111111106</v>
      </c>
    </row>
    <row r="202" spans="1:17" ht="14.4" customHeight="1" x14ac:dyDescent="0.3">
      <c r="A202" s="649" t="s">
        <v>8396</v>
      </c>
      <c r="B202" s="650" t="s">
        <v>8040</v>
      </c>
      <c r="C202" s="650" t="s">
        <v>6235</v>
      </c>
      <c r="D202" s="650" t="s">
        <v>8411</v>
      </c>
      <c r="E202" s="650" t="s">
        <v>8406</v>
      </c>
      <c r="F202" s="653">
        <v>0.15000000000000002</v>
      </c>
      <c r="G202" s="653">
        <v>1934.98</v>
      </c>
      <c r="H202" s="653">
        <v>1</v>
      </c>
      <c r="I202" s="653">
        <v>12899.866666666665</v>
      </c>
      <c r="J202" s="653">
        <v>0.25</v>
      </c>
      <c r="K202" s="653">
        <v>2949.67</v>
      </c>
      <c r="L202" s="653">
        <v>1.5243930169820876</v>
      </c>
      <c r="M202" s="653">
        <v>11798.68</v>
      </c>
      <c r="N202" s="653"/>
      <c r="O202" s="653"/>
      <c r="P202" s="666"/>
      <c r="Q202" s="654"/>
    </row>
    <row r="203" spans="1:17" ht="14.4" customHeight="1" x14ac:dyDescent="0.3">
      <c r="A203" s="649" t="s">
        <v>8396</v>
      </c>
      <c r="B203" s="650" t="s">
        <v>8040</v>
      </c>
      <c r="C203" s="650" t="s">
        <v>6235</v>
      </c>
      <c r="D203" s="650" t="s">
        <v>8412</v>
      </c>
      <c r="E203" s="650" t="s">
        <v>8413</v>
      </c>
      <c r="F203" s="653">
        <v>1</v>
      </c>
      <c r="G203" s="653">
        <v>412.69</v>
      </c>
      <c r="H203" s="653">
        <v>1</v>
      </c>
      <c r="I203" s="653">
        <v>412.69</v>
      </c>
      <c r="J203" s="653"/>
      <c r="K203" s="653"/>
      <c r="L203" s="653"/>
      <c r="M203" s="653"/>
      <c r="N203" s="653"/>
      <c r="O203" s="653"/>
      <c r="P203" s="666"/>
      <c r="Q203" s="654"/>
    </row>
    <row r="204" spans="1:17" ht="14.4" customHeight="1" x14ac:dyDescent="0.3">
      <c r="A204" s="649" t="s">
        <v>8396</v>
      </c>
      <c r="B204" s="650" t="s">
        <v>8040</v>
      </c>
      <c r="C204" s="650" t="s">
        <v>6235</v>
      </c>
      <c r="D204" s="650" t="s">
        <v>8414</v>
      </c>
      <c r="E204" s="650" t="s">
        <v>8415</v>
      </c>
      <c r="F204" s="653"/>
      <c r="G204" s="653"/>
      <c r="H204" s="653"/>
      <c r="I204" s="653"/>
      <c r="J204" s="653">
        <v>1.4</v>
      </c>
      <c r="K204" s="653">
        <v>411.46</v>
      </c>
      <c r="L204" s="653"/>
      <c r="M204" s="653">
        <v>293.89999999999998</v>
      </c>
      <c r="N204" s="653"/>
      <c r="O204" s="653"/>
      <c r="P204" s="666"/>
      <c r="Q204" s="654"/>
    </row>
    <row r="205" spans="1:17" ht="14.4" customHeight="1" x14ac:dyDescent="0.3">
      <c r="A205" s="649" t="s">
        <v>8396</v>
      </c>
      <c r="B205" s="650" t="s">
        <v>8040</v>
      </c>
      <c r="C205" s="650" t="s">
        <v>6235</v>
      </c>
      <c r="D205" s="650" t="s">
        <v>8416</v>
      </c>
      <c r="E205" s="650" t="s">
        <v>8417</v>
      </c>
      <c r="F205" s="653">
        <v>2</v>
      </c>
      <c r="G205" s="653">
        <v>1933.48</v>
      </c>
      <c r="H205" s="653">
        <v>1</v>
      </c>
      <c r="I205" s="653">
        <v>966.74</v>
      </c>
      <c r="J205" s="653">
        <v>1</v>
      </c>
      <c r="K205" s="653">
        <v>975.22</v>
      </c>
      <c r="L205" s="653">
        <v>0.50438587417506264</v>
      </c>
      <c r="M205" s="653">
        <v>975.22</v>
      </c>
      <c r="N205" s="653"/>
      <c r="O205" s="653"/>
      <c r="P205" s="666"/>
      <c r="Q205" s="654"/>
    </row>
    <row r="206" spans="1:17" ht="14.4" customHeight="1" x14ac:dyDescent="0.3">
      <c r="A206" s="649" t="s">
        <v>8396</v>
      </c>
      <c r="B206" s="650" t="s">
        <v>8040</v>
      </c>
      <c r="C206" s="650" t="s">
        <v>6235</v>
      </c>
      <c r="D206" s="650" t="s">
        <v>8418</v>
      </c>
      <c r="E206" s="650" t="s">
        <v>8417</v>
      </c>
      <c r="F206" s="653">
        <v>1</v>
      </c>
      <c r="G206" s="653">
        <v>1933.46</v>
      </c>
      <c r="H206" s="653">
        <v>1</v>
      </c>
      <c r="I206" s="653">
        <v>1933.46</v>
      </c>
      <c r="J206" s="653"/>
      <c r="K206" s="653"/>
      <c r="L206" s="653"/>
      <c r="M206" s="653"/>
      <c r="N206" s="653"/>
      <c r="O206" s="653"/>
      <c r="P206" s="666"/>
      <c r="Q206" s="654"/>
    </row>
    <row r="207" spans="1:17" ht="14.4" customHeight="1" x14ac:dyDescent="0.3">
      <c r="A207" s="649" t="s">
        <v>8396</v>
      </c>
      <c r="B207" s="650" t="s">
        <v>8040</v>
      </c>
      <c r="C207" s="650" t="s">
        <v>6235</v>
      </c>
      <c r="D207" s="650" t="s">
        <v>8419</v>
      </c>
      <c r="E207" s="650" t="s">
        <v>8420</v>
      </c>
      <c r="F207" s="653">
        <v>0.45999999999999996</v>
      </c>
      <c r="G207" s="653">
        <v>2229.9499999999998</v>
      </c>
      <c r="H207" s="653">
        <v>1</v>
      </c>
      <c r="I207" s="653">
        <v>4847.717391304348</v>
      </c>
      <c r="J207" s="653">
        <v>0.27</v>
      </c>
      <c r="K207" s="653">
        <v>1308.8800000000001</v>
      </c>
      <c r="L207" s="653">
        <v>0.58695486445884448</v>
      </c>
      <c r="M207" s="653">
        <v>4847.7037037037035</v>
      </c>
      <c r="N207" s="653"/>
      <c r="O207" s="653"/>
      <c r="P207" s="666"/>
      <c r="Q207" s="654"/>
    </row>
    <row r="208" spans="1:17" ht="14.4" customHeight="1" x14ac:dyDescent="0.3">
      <c r="A208" s="649" t="s">
        <v>8396</v>
      </c>
      <c r="B208" s="650" t="s">
        <v>8040</v>
      </c>
      <c r="C208" s="650" t="s">
        <v>6235</v>
      </c>
      <c r="D208" s="650" t="s">
        <v>8041</v>
      </c>
      <c r="E208" s="650" t="s">
        <v>8042</v>
      </c>
      <c r="F208" s="653">
        <v>9.83</v>
      </c>
      <c r="G208" s="653">
        <v>53212.700000000004</v>
      </c>
      <c r="H208" s="653">
        <v>1</v>
      </c>
      <c r="I208" s="653">
        <v>5413.2960325534086</v>
      </c>
      <c r="J208" s="653">
        <v>6.4600000000000009</v>
      </c>
      <c r="K208" s="653">
        <v>35031.67</v>
      </c>
      <c r="L208" s="653">
        <v>0.65833287918109762</v>
      </c>
      <c r="M208" s="653">
        <v>5422.8591331269336</v>
      </c>
      <c r="N208" s="653">
        <v>4.1899999999999995</v>
      </c>
      <c r="O208" s="653">
        <v>22880.690000000002</v>
      </c>
      <c r="P208" s="666">
        <v>0.42998551097764254</v>
      </c>
      <c r="Q208" s="654">
        <v>5460.7852028639627</v>
      </c>
    </row>
    <row r="209" spans="1:17" ht="14.4" customHeight="1" x14ac:dyDescent="0.3">
      <c r="A209" s="649" t="s">
        <v>8396</v>
      </c>
      <c r="B209" s="650" t="s">
        <v>8040</v>
      </c>
      <c r="C209" s="650" t="s">
        <v>6235</v>
      </c>
      <c r="D209" s="650" t="s">
        <v>8421</v>
      </c>
      <c r="E209" s="650" t="s">
        <v>8042</v>
      </c>
      <c r="F209" s="653">
        <v>14.159999999999998</v>
      </c>
      <c r="G209" s="653">
        <v>153152.18000000002</v>
      </c>
      <c r="H209" s="653">
        <v>1</v>
      </c>
      <c r="I209" s="653">
        <v>10815.831920903958</v>
      </c>
      <c r="J209" s="653">
        <v>12.79</v>
      </c>
      <c r="K209" s="653">
        <v>138862.42000000001</v>
      </c>
      <c r="L209" s="653">
        <v>0.90669568007455059</v>
      </c>
      <c r="M209" s="653">
        <v>10857.1086786552</v>
      </c>
      <c r="N209" s="653">
        <v>11.160000000000002</v>
      </c>
      <c r="O209" s="653">
        <v>121895.67</v>
      </c>
      <c r="P209" s="666">
        <v>0.79591207908369299</v>
      </c>
      <c r="Q209" s="654">
        <v>10922.551075268815</v>
      </c>
    </row>
    <row r="210" spans="1:17" ht="14.4" customHeight="1" x14ac:dyDescent="0.3">
      <c r="A210" s="649" t="s">
        <v>8396</v>
      </c>
      <c r="B210" s="650" t="s">
        <v>8040</v>
      </c>
      <c r="C210" s="650" t="s">
        <v>6235</v>
      </c>
      <c r="D210" s="650" t="s">
        <v>8422</v>
      </c>
      <c r="E210" s="650" t="s">
        <v>8420</v>
      </c>
      <c r="F210" s="653">
        <v>16.080000000000002</v>
      </c>
      <c r="G210" s="653">
        <v>31164.249999999993</v>
      </c>
      <c r="H210" s="653">
        <v>1</v>
      </c>
      <c r="I210" s="653">
        <v>1938.0752487562183</v>
      </c>
      <c r="J210" s="653">
        <v>13.520000000000003</v>
      </c>
      <c r="K210" s="653">
        <v>26255.41</v>
      </c>
      <c r="L210" s="653">
        <v>0.84248489856165332</v>
      </c>
      <c r="M210" s="653">
        <v>1941.9681952662718</v>
      </c>
      <c r="N210" s="653">
        <v>9.3999999999999968</v>
      </c>
      <c r="O210" s="653">
        <v>18387.340000000004</v>
      </c>
      <c r="P210" s="666">
        <v>0.59001387808145578</v>
      </c>
      <c r="Q210" s="654">
        <v>1956.100000000001</v>
      </c>
    </row>
    <row r="211" spans="1:17" ht="14.4" customHeight="1" x14ac:dyDescent="0.3">
      <c r="A211" s="649" t="s">
        <v>8396</v>
      </c>
      <c r="B211" s="650" t="s">
        <v>8040</v>
      </c>
      <c r="C211" s="650" t="s">
        <v>6235</v>
      </c>
      <c r="D211" s="650" t="s">
        <v>8072</v>
      </c>
      <c r="E211" s="650" t="s">
        <v>8042</v>
      </c>
      <c r="F211" s="653">
        <v>1</v>
      </c>
      <c r="G211" s="653">
        <v>1082.6600000000001</v>
      </c>
      <c r="H211" s="653">
        <v>1</v>
      </c>
      <c r="I211" s="653">
        <v>1082.6600000000001</v>
      </c>
      <c r="J211" s="653">
        <v>1.5</v>
      </c>
      <c r="K211" s="653">
        <v>1623.99</v>
      </c>
      <c r="L211" s="653">
        <v>1.5</v>
      </c>
      <c r="M211" s="653">
        <v>1082.6600000000001</v>
      </c>
      <c r="N211" s="653"/>
      <c r="O211" s="653"/>
      <c r="P211" s="666"/>
      <c r="Q211" s="654"/>
    </row>
    <row r="212" spans="1:17" ht="14.4" customHeight="1" x14ac:dyDescent="0.3">
      <c r="A212" s="649" t="s">
        <v>8396</v>
      </c>
      <c r="B212" s="650" t="s">
        <v>8040</v>
      </c>
      <c r="C212" s="650" t="s">
        <v>6235</v>
      </c>
      <c r="D212" s="650" t="s">
        <v>8073</v>
      </c>
      <c r="E212" s="650" t="s">
        <v>8042</v>
      </c>
      <c r="F212" s="653"/>
      <c r="G212" s="653"/>
      <c r="H212" s="653"/>
      <c r="I212" s="653"/>
      <c r="J212" s="653"/>
      <c r="K212" s="653"/>
      <c r="L212" s="653"/>
      <c r="M212" s="653"/>
      <c r="N212" s="653">
        <v>21.2</v>
      </c>
      <c r="O212" s="653">
        <v>46307.409999999989</v>
      </c>
      <c r="P212" s="666"/>
      <c r="Q212" s="654">
        <v>2184.3117924528296</v>
      </c>
    </row>
    <row r="213" spans="1:17" ht="14.4" customHeight="1" x14ac:dyDescent="0.3">
      <c r="A213" s="649" t="s">
        <v>8396</v>
      </c>
      <c r="B213" s="650" t="s">
        <v>8040</v>
      </c>
      <c r="C213" s="650" t="s">
        <v>6235</v>
      </c>
      <c r="D213" s="650" t="s">
        <v>8423</v>
      </c>
      <c r="E213" s="650" t="s">
        <v>8424</v>
      </c>
      <c r="F213" s="653">
        <v>12.35</v>
      </c>
      <c r="G213" s="653">
        <v>4636.3100000000004</v>
      </c>
      <c r="H213" s="653">
        <v>1</v>
      </c>
      <c r="I213" s="653">
        <v>375.40971659919035</v>
      </c>
      <c r="J213" s="653">
        <v>10.149999999999999</v>
      </c>
      <c r="K213" s="653">
        <v>3827.9799999999996</v>
      </c>
      <c r="L213" s="653">
        <v>0.82565229676186436</v>
      </c>
      <c r="M213" s="653">
        <v>377.1408866995074</v>
      </c>
      <c r="N213" s="653">
        <v>7.0600000000000005</v>
      </c>
      <c r="O213" s="653">
        <v>2676.09</v>
      </c>
      <c r="P213" s="666">
        <v>0.57720255979431923</v>
      </c>
      <c r="Q213" s="654">
        <v>379.0495750708215</v>
      </c>
    </row>
    <row r="214" spans="1:17" ht="14.4" customHeight="1" x14ac:dyDescent="0.3">
      <c r="A214" s="649" t="s">
        <v>8396</v>
      </c>
      <c r="B214" s="650" t="s">
        <v>8040</v>
      </c>
      <c r="C214" s="650" t="s">
        <v>6235</v>
      </c>
      <c r="D214" s="650" t="s">
        <v>8074</v>
      </c>
      <c r="E214" s="650" t="s">
        <v>8075</v>
      </c>
      <c r="F214" s="653">
        <v>0.62999999999999989</v>
      </c>
      <c r="G214" s="653">
        <v>590.02</v>
      </c>
      <c r="H214" s="653">
        <v>1</v>
      </c>
      <c r="I214" s="653">
        <v>936.53968253968264</v>
      </c>
      <c r="J214" s="653">
        <v>0.13</v>
      </c>
      <c r="K214" s="653">
        <v>122.82000000000001</v>
      </c>
      <c r="L214" s="653">
        <v>0.20816243517168911</v>
      </c>
      <c r="M214" s="653">
        <v>944.76923076923083</v>
      </c>
      <c r="N214" s="653">
        <v>0.83000000000000007</v>
      </c>
      <c r="O214" s="653">
        <v>784.18000000000006</v>
      </c>
      <c r="P214" s="666">
        <v>1.3290735907257383</v>
      </c>
      <c r="Q214" s="654">
        <v>944.79518072289159</v>
      </c>
    </row>
    <row r="215" spans="1:17" ht="14.4" customHeight="1" x14ac:dyDescent="0.3">
      <c r="A215" s="649" t="s">
        <v>8396</v>
      </c>
      <c r="B215" s="650" t="s">
        <v>8040</v>
      </c>
      <c r="C215" s="650" t="s">
        <v>6235</v>
      </c>
      <c r="D215" s="650" t="s">
        <v>8425</v>
      </c>
      <c r="E215" s="650" t="s">
        <v>8406</v>
      </c>
      <c r="F215" s="653">
        <v>0.06</v>
      </c>
      <c r="G215" s="653">
        <v>154.79</v>
      </c>
      <c r="H215" s="653">
        <v>1</v>
      </c>
      <c r="I215" s="653">
        <v>2579.8333333333335</v>
      </c>
      <c r="J215" s="653"/>
      <c r="K215" s="653"/>
      <c r="L215" s="653"/>
      <c r="M215" s="653"/>
      <c r="N215" s="653"/>
      <c r="O215" s="653"/>
      <c r="P215" s="666"/>
      <c r="Q215" s="654"/>
    </row>
    <row r="216" spans="1:17" ht="14.4" customHeight="1" x14ac:dyDescent="0.3">
      <c r="A216" s="649" t="s">
        <v>8396</v>
      </c>
      <c r="B216" s="650" t="s">
        <v>8040</v>
      </c>
      <c r="C216" s="650" t="s">
        <v>6257</v>
      </c>
      <c r="D216" s="650" t="s">
        <v>8426</v>
      </c>
      <c r="E216" s="650" t="s">
        <v>8427</v>
      </c>
      <c r="F216" s="653"/>
      <c r="G216" s="653"/>
      <c r="H216" s="653"/>
      <c r="I216" s="653"/>
      <c r="J216" s="653"/>
      <c r="K216" s="653"/>
      <c r="L216" s="653"/>
      <c r="M216" s="653"/>
      <c r="N216" s="653">
        <v>1</v>
      </c>
      <c r="O216" s="653">
        <v>9783.27</v>
      </c>
      <c r="P216" s="666"/>
      <c r="Q216" s="654">
        <v>9783.27</v>
      </c>
    </row>
    <row r="217" spans="1:17" ht="14.4" customHeight="1" x14ac:dyDescent="0.3">
      <c r="A217" s="649" t="s">
        <v>8396</v>
      </c>
      <c r="B217" s="650" t="s">
        <v>8040</v>
      </c>
      <c r="C217" s="650" t="s">
        <v>6257</v>
      </c>
      <c r="D217" s="650" t="s">
        <v>8428</v>
      </c>
      <c r="E217" s="650" t="s">
        <v>8429</v>
      </c>
      <c r="F217" s="653">
        <v>1</v>
      </c>
      <c r="G217" s="653">
        <v>281.27</v>
      </c>
      <c r="H217" s="653">
        <v>1</v>
      </c>
      <c r="I217" s="653">
        <v>281.27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8396</v>
      </c>
      <c r="B218" s="650" t="s">
        <v>8040</v>
      </c>
      <c r="C218" s="650" t="s">
        <v>6257</v>
      </c>
      <c r="D218" s="650" t="s">
        <v>8430</v>
      </c>
      <c r="E218" s="650" t="s">
        <v>8431</v>
      </c>
      <c r="F218" s="653">
        <v>11</v>
      </c>
      <c r="G218" s="653">
        <v>6382.04</v>
      </c>
      <c r="H218" s="653">
        <v>1</v>
      </c>
      <c r="I218" s="653">
        <v>580.18545454545449</v>
      </c>
      <c r="J218" s="653">
        <v>7</v>
      </c>
      <c r="K218" s="653">
        <v>4127.13</v>
      </c>
      <c r="L218" s="653">
        <v>0.64667880489624008</v>
      </c>
      <c r="M218" s="653">
        <v>589.59</v>
      </c>
      <c r="N218" s="653">
        <v>7</v>
      </c>
      <c r="O218" s="653">
        <v>4127.13</v>
      </c>
      <c r="P218" s="666">
        <v>0.64667880489624008</v>
      </c>
      <c r="Q218" s="654">
        <v>589.59</v>
      </c>
    </row>
    <row r="219" spans="1:17" ht="14.4" customHeight="1" x14ac:dyDescent="0.3">
      <c r="A219" s="649" t="s">
        <v>8396</v>
      </c>
      <c r="B219" s="650" t="s">
        <v>8040</v>
      </c>
      <c r="C219" s="650" t="s">
        <v>6257</v>
      </c>
      <c r="D219" s="650" t="s">
        <v>8432</v>
      </c>
      <c r="E219" s="650" t="s">
        <v>6230</v>
      </c>
      <c r="F219" s="653">
        <v>2</v>
      </c>
      <c r="G219" s="653">
        <v>5100.5600000000004</v>
      </c>
      <c r="H219" s="653">
        <v>1</v>
      </c>
      <c r="I219" s="653">
        <v>2550.2800000000002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8396</v>
      </c>
      <c r="B220" s="650" t="s">
        <v>8040</v>
      </c>
      <c r="C220" s="650" t="s">
        <v>6257</v>
      </c>
      <c r="D220" s="650" t="s">
        <v>8433</v>
      </c>
      <c r="E220" s="650" t="s">
        <v>8434</v>
      </c>
      <c r="F220" s="653"/>
      <c r="G220" s="653"/>
      <c r="H220" s="653"/>
      <c r="I220" s="653"/>
      <c r="J220" s="653">
        <v>1</v>
      </c>
      <c r="K220" s="653">
        <v>2831.35</v>
      </c>
      <c r="L220" s="653"/>
      <c r="M220" s="653">
        <v>2831.35</v>
      </c>
      <c r="N220" s="653"/>
      <c r="O220" s="653"/>
      <c r="P220" s="666"/>
      <c r="Q220" s="654"/>
    </row>
    <row r="221" spans="1:17" ht="14.4" customHeight="1" x14ac:dyDescent="0.3">
      <c r="A221" s="649" t="s">
        <v>8396</v>
      </c>
      <c r="B221" s="650" t="s">
        <v>8040</v>
      </c>
      <c r="C221" s="650" t="s">
        <v>6257</v>
      </c>
      <c r="D221" s="650" t="s">
        <v>8435</v>
      </c>
      <c r="E221" s="650" t="s">
        <v>6230</v>
      </c>
      <c r="F221" s="653">
        <v>56</v>
      </c>
      <c r="G221" s="653">
        <v>66301.64</v>
      </c>
      <c r="H221" s="653">
        <v>1</v>
      </c>
      <c r="I221" s="653">
        <v>1183.9578571428572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8396</v>
      </c>
      <c r="B222" s="650" t="s">
        <v>8040</v>
      </c>
      <c r="C222" s="650" t="s">
        <v>6257</v>
      </c>
      <c r="D222" s="650" t="s">
        <v>8436</v>
      </c>
      <c r="E222" s="650" t="s">
        <v>8437</v>
      </c>
      <c r="F222" s="653"/>
      <c r="G222" s="653"/>
      <c r="H222" s="653"/>
      <c r="I222" s="653"/>
      <c r="J222" s="653">
        <v>66</v>
      </c>
      <c r="K222" s="653">
        <v>112668.6</v>
      </c>
      <c r="L222" s="653"/>
      <c r="M222" s="653">
        <v>1707.1000000000001</v>
      </c>
      <c r="N222" s="653">
        <v>88</v>
      </c>
      <c r="O222" s="653">
        <v>150224.79999999999</v>
      </c>
      <c r="P222" s="666"/>
      <c r="Q222" s="654">
        <v>1707.1</v>
      </c>
    </row>
    <row r="223" spans="1:17" ht="14.4" customHeight="1" x14ac:dyDescent="0.3">
      <c r="A223" s="649" t="s">
        <v>8396</v>
      </c>
      <c r="B223" s="650" t="s">
        <v>8040</v>
      </c>
      <c r="C223" s="650" t="s">
        <v>6257</v>
      </c>
      <c r="D223" s="650" t="s">
        <v>8438</v>
      </c>
      <c r="E223" s="650" t="s">
        <v>8439</v>
      </c>
      <c r="F223" s="653">
        <v>4</v>
      </c>
      <c r="G223" s="653">
        <v>5687.5599999999995</v>
      </c>
      <c r="H223" s="653">
        <v>1</v>
      </c>
      <c r="I223" s="653">
        <v>1421.8899999999999</v>
      </c>
      <c r="J223" s="653">
        <v>1</v>
      </c>
      <c r="K223" s="653">
        <v>1447.28</v>
      </c>
      <c r="L223" s="653">
        <v>0.25446412873007057</v>
      </c>
      <c r="M223" s="653">
        <v>1447.28</v>
      </c>
      <c r="N223" s="653">
        <v>3</v>
      </c>
      <c r="O223" s="653">
        <v>4341.84</v>
      </c>
      <c r="P223" s="666">
        <v>0.76339238619021177</v>
      </c>
      <c r="Q223" s="654">
        <v>1447.28</v>
      </c>
    </row>
    <row r="224" spans="1:17" ht="14.4" customHeight="1" x14ac:dyDescent="0.3">
      <c r="A224" s="649" t="s">
        <v>8396</v>
      </c>
      <c r="B224" s="650" t="s">
        <v>8040</v>
      </c>
      <c r="C224" s="650" t="s">
        <v>6257</v>
      </c>
      <c r="D224" s="650" t="s">
        <v>8440</v>
      </c>
      <c r="E224" s="650" t="s">
        <v>8441</v>
      </c>
      <c r="F224" s="653">
        <v>3</v>
      </c>
      <c r="G224" s="653">
        <v>2848.7200000000003</v>
      </c>
      <c r="H224" s="653">
        <v>1</v>
      </c>
      <c r="I224" s="653">
        <v>949.57333333333338</v>
      </c>
      <c r="J224" s="653">
        <v>4</v>
      </c>
      <c r="K224" s="653">
        <v>3889.28</v>
      </c>
      <c r="L224" s="653">
        <v>1.3652728242859951</v>
      </c>
      <c r="M224" s="653">
        <v>972.32</v>
      </c>
      <c r="N224" s="653">
        <v>3</v>
      </c>
      <c r="O224" s="653">
        <v>2916.96</v>
      </c>
      <c r="P224" s="666">
        <v>1.0239546182144963</v>
      </c>
      <c r="Q224" s="654">
        <v>972.32</v>
      </c>
    </row>
    <row r="225" spans="1:17" ht="14.4" customHeight="1" x14ac:dyDescent="0.3">
      <c r="A225" s="649" t="s">
        <v>8396</v>
      </c>
      <c r="B225" s="650" t="s">
        <v>8040</v>
      </c>
      <c r="C225" s="650" t="s">
        <v>6257</v>
      </c>
      <c r="D225" s="650" t="s">
        <v>8442</v>
      </c>
      <c r="E225" s="650" t="s">
        <v>8441</v>
      </c>
      <c r="F225" s="653">
        <v>40</v>
      </c>
      <c r="G225" s="653">
        <v>67932.94</v>
      </c>
      <c r="H225" s="653">
        <v>1</v>
      </c>
      <c r="I225" s="653">
        <v>1698.3235</v>
      </c>
      <c r="J225" s="653">
        <v>26</v>
      </c>
      <c r="K225" s="653">
        <v>44390.06</v>
      </c>
      <c r="L225" s="653">
        <v>0.65343940656771216</v>
      </c>
      <c r="M225" s="653">
        <v>1707.31</v>
      </c>
      <c r="N225" s="653">
        <v>51</v>
      </c>
      <c r="O225" s="653">
        <v>87072.81</v>
      </c>
      <c r="P225" s="666">
        <v>1.2817465282674354</v>
      </c>
      <c r="Q225" s="654">
        <v>1707.31</v>
      </c>
    </row>
    <row r="226" spans="1:17" ht="14.4" customHeight="1" x14ac:dyDescent="0.3">
      <c r="A226" s="649" t="s">
        <v>8396</v>
      </c>
      <c r="B226" s="650" t="s">
        <v>8040</v>
      </c>
      <c r="C226" s="650" t="s">
        <v>6257</v>
      </c>
      <c r="D226" s="650" t="s">
        <v>8443</v>
      </c>
      <c r="E226" s="650" t="s">
        <v>8441</v>
      </c>
      <c r="F226" s="653">
        <v>25</v>
      </c>
      <c r="G226" s="653">
        <v>50570</v>
      </c>
      <c r="H226" s="653">
        <v>1</v>
      </c>
      <c r="I226" s="653">
        <v>2022.8</v>
      </c>
      <c r="J226" s="653">
        <v>6</v>
      </c>
      <c r="K226" s="653">
        <v>12397.8</v>
      </c>
      <c r="L226" s="653">
        <v>0.24516116274471028</v>
      </c>
      <c r="M226" s="653">
        <v>2066.2999999999997</v>
      </c>
      <c r="N226" s="653">
        <v>9</v>
      </c>
      <c r="O226" s="653">
        <v>18596.7</v>
      </c>
      <c r="P226" s="666">
        <v>0.36774174411706545</v>
      </c>
      <c r="Q226" s="654">
        <v>2066.3000000000002</v>
      </c>
    </row>
    <row r="227" spans="1:17" ht="14.4" customHeight="1" x14ac:dyDescent="0.3">
      <c r="A227" s="649" t="s">
        <v>8396</v>
      </c>
      <c r="B227" s="650" t="s">
        <v>8040</v>
      </c>
      <c r="C227" s="650" t="s">
        <v>6257</v>
      </c>
      <c r="D227" s="650" t="s">
        <v>8444</v>
      </c>
      <c r="E227" s="650" t="s">
        <v>8445</v>
      </c>
      <c r="F227" s="653">
        <v>1</v>
      </c>
      <c r="G227" s="653">
        <v>1932.09</v>
      </c>
      <c r="H227" s="653">
        <v>1</v>
      </c>
      <c r="I227" s="653">
        <v>1932.09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8396</v>
      </c>
      <c r="B228" s="650" t="s">
        <v>8040</v>
      </c>
      <c r="C228" s="650" t="s">
        <v>6257</v>
      </c>
      <c r="D228" s="650" t="s">
        <v>8446</v>
      </c>
      <c r="E228" s="650" t="s">
        <v>8447</v>
      </c>
      <c r="F228" s="653">
        <v>4</v>
      </c>
      <c r="G228" s="653">
        <v>4074.98</v>
      </c>
      <c r="H228" s="653">
        <v>1</v>
      </c>
      <c r="I228" s="653">
        <v>1018.745</v>
      </c>
      <c r="J228" s="653">
        <v>3</v>
      </c>
      <c r="K228" s="653">
        <v>3083.2799999999997</v>
      </c>
      <c r="L228" s="653">
        <v>0.75663684238941042</v>
      </c>
      <c r="M228" s="653">
        <v>1027.76</v>
      </c>
      <c r="N228" s="653">
        <v>4</v>
      </c>
      <c r="O228" s="653">
        <v>4111.04</v>
      </c>
      <c r="P228" s="666">
        <v>1.0088491231858807</v>
      </c>
      <c r="Q228" s="654">
        <v>1027.76</v>
      </c>
    </row>
    <row r="229" spans="1:17" ht="14.4" customHeight="1" x14ac:dyDescent="0.3">
      <c r="A229" s="649" t="s">
        <v>8396</v>
      </c>
      <c r="B229" s="650" t="s">
        <v>8040</v>
      </c>
      <c r="C229" s="650" t="s">
        <v>6257</v>
      </c>
      <c r="D229" s="650" t="s">
        <v>8448</v>
      </c>
      <c r="E229" s="650" t="s">
        <v>8447</v>
      </c>
      <c r="F229" s="653">
        <v>10</v>
      </c>
      <c r="G229" s="653">
        <v>21193.05</v>
      </c>
      <c r="H229" s="653">
        <v>1</v>
      </c>
      <c r="I229" s="653">
        <v>2119.3049999999998</v>
      </c>
      <c r="J229" s="653">
        <v>8</v>
      </c>
      <c r="K229" s="653">
        <v>17134.8</v>
      </c>
      <c r="L229" s="653">
        <v>0.80851033711523357</v>
      </c>
      <c r="M229" s="653">
        <v>2141.85</v>
      </c>
      <c r="N229" s="653">
        <v>3</v>
      </c>
      <c r="O229" s="653">
        <v>6425.5499999999993</v>
      </c>
      <c r="P229" s="666">
        <v>0.30319137641821253</v>
      </c>
      <c r="Q229" s="654">
        <v>2141.85</v>
      </c>
    </row>
    <row r="230" spans="1:17" ht="14.4" customHeight="1" x14ac:dyDescent="0.3">
      <c r="A230" s="649" t="s">
        <v>8396</v>
      </c>
      <c r="B230" s="650" t="s">
        <v>8040</v>
      </c>
      <c r="C230" s="650" t="s">
        <v>6257</v>
      </c>
      <c r="D230" s="650" t="s">
        <v>8449</v>
      </c>
      <c r="E230" s="650" t="s">
        <v>8450</v>
      </c>
      <c r="F230" s="653">
        <v>1</v>
      </c>
      <c r="G230" s="653">
        <v>20587</v>
      </c>
      <c r="H230" s="653">
        <v>1</v>
      </c>
      <c r="I230" s="653">
        <v>20587</v>
      </c>
      <c r="J230" s="653"/>
      <c r="K230" s="653"/>
      <c r="L230" s="653"/>
      <c r="M230" s="653"/>
      <c r="N230" s="653"/>
      <c r="O230" s="653"/>
      <c r="P230" s="666"/>
      <c r="Q230" s="654"/>
    </row>
    <row r="231" spans="1:17" ht="14.4" customHeight="1" x14ac:dyDescent="0.3">
      <c r="A231" s="649" t="s">
        <v>8396</v>
      </c>
      <c r="B231" s="650" t="s">
        <v>8040</v>
      </c>
      <c r="C231" s="650" t="s">
        <v>6257</v>
      </c>
      <c r="D231" s="650" t="s">
        <v>8451</v>
      </c>
      <c r="E231" s="650" t="s">
        <v>8452</v>
      </c>
      <c r="F231" s="653"/>
      <c r="G231" s="653"/>
      <c r="H231" s="653"/>
      <c r="I231" s="653"/>
      <c r="J231" s="653">
        <v>0</v>
      </c>
      <c r="K231" s="653">
        <v>0</v>
      </c>
      <c r="L231" s="653"/>
      <c r="M231" s="653"/>
      <c r="N231" s="653">
        <v>1</v>
      </c>
      <c r="O231" s="653">
        <v>466.78</v>
      </c>
      <c r="P231" s="666"/>
      <c r="Q231" s="654">
        <v>466.78</v>
      </c>
    </row>
    <row r="232" spans="1:17" ht="14.4" customHeight="1" x14ac:dyDescent="0.3">
      <c r="A232" s="649" t="s">
        <v>8396</v>
      </c>
      <c r="B232" s="650" t="s">
        <v>8040</v>
      </c>
      <c r="C232" s="650" t="s">
        <v>6257</v>
      </c>
      <c r="D232" s="650" t="s">
        <v>8453</v>
      </c>
      <c r="E232" s="650" t="s">
        <v>8454</v>
      </c>
      <c r="F232" s="653">
        <v>8</v>
      </c>
      <c r="G232" s="653">
        <v>23394.76</v>
      </c>
      <c r="H232" s="653">
        <v>1</v>
      </c>
      <c r="I232" s="653">
        <v>2924.3449999999998</v>
      </c>
      <c r="J232" s="653">
        <v>8</v>
      </c>
      <c r="K232" s="653">
        <v>24027.040000000001</v>
      </c>
      <c r="L232" s="653">
        <v>1.0270265649230854</v>
      </c>
      <c r="M232" s="653">
        <v>3003.38</v>
      </c>
      <c r="N232" s="653">
        <v>12</v>
      </c>
      <c r="O232" s="653">
        <v>36040.559999999998</v>
      </c>
      <c r="P232" s="666">
        <v>1.5405398473846281</v>
      </c>
      <c r="Q232" s="654">
        <v>3003.3799999999997</v>
      </c>
    </row>
    <row r="233" spans="1:17" ht="14.4" customHeight="1" x14ac:dyDescent="0.3">
      <c r="A233" s="649" t="s">
        <v>8396</v>
      </c>
      <c r="B233" s="650" t="s">
        <v>8040</v>
      </c>
      <c r="C233" s="650" t="s">
        <v>6257</v>
      </c>
      <c r="D233" s="650" t="s">
        <v>8455</v>
      </c>
      <c r="E233" s="650" t="s">
        <v>8456</v>
      </c>
      <c r="F233" s="653">
        <v>2</v>
      </c>
      <c r="G233" s="653">
        <v>4473</v>
      </c>
      <c r="H233" s="653">
        <v>1</v>
      </c>
      <c r="I233" s="653">
        <v>2236.5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8396</v>
      </c>
      <c r="B234" s="650" t="s">
        <v>8040</v>
      </c>
      <c r="C234" s="650" t="s">
        <v>6257</v>
      </c>
      <c r="D234" s="650" t="s">
        <v>8457</v>
      </c>
      <c r="E234" s="650" t="s">
        <v>8458</v>
      </c>
      <c r="F234" s="653">
        <v>1</v>
      </c>
      <c r="G234" s="653">
        <v>27592.04</v>
      </c>
      <c r="H234" s="653">
        <v>1</v>
      </c>
      <c r="I234" s="653">
        <v>27592.04</v>
      </c>
      <c r="J234" s="653"/>
      <c r="K234" s="653"/>
      <c r="L234" s="653"/>
      <c r="M234" s="653"/>
      <c r="N234" s="653"/>
      <c r="O234" s="653"/>
      <c r="P234" s="666"/>
      <c r="Q234" s="654"/>
    </row>
    <row r="235" spans="1:17" ht="14.4" customHeight="1" x14ac:dyDescent="0.3">
      <c r="A235" s="649" t="s">
        <v>8396</v>
      </c>
      <c r="B235" s="650" t="s">
        <v>8040</v>
      </c>
      <c r="C235" s="650" t="s">
        <v>6257</v>
      </c>
      <c r="D235" s="650" t="s">
        <v>8459</v>
      </c>
      <c r="E235" s="650" t="s">
        <v>8460</v>
      </c>
      <c r="F235" s="653">
        <v>10</v>
      </c>
      <c r="G235" s="653">
        <v>68666.02</v>
      </c>
      <c r="H235" s="653">
        <v>1</v>
      </c>
      <c r="I235" s="653">
        <v>6866.6020000000008</v>
      </c>
      <c r="J235" s="653">
        <v>7</v>
      </c>
      <c r="K235" s="653">
        <v>48235.46</v>
      </c>
      <c r="L235" s="653">
        <v>0.70246477078473457</v>
      </c>
      <c r="M235" s="653">
        <v>6890.78</v>
      </c>
      <c r="N235" s="653">
        <v>5</v>
      </c>
      <c r="O235" s="653">
        <v>34453.9</v>
      </c>
      <c r="P235" s="666">
        <v>0.50176055056052471</v>
      </c>
      <c r="Q235" s="654">
        <v>6890.7800000000007</v>
      </c>
    </row>
    <row r="236" spans="1:17" ht="14.4" customHeight="1" x14ac:dyDescent="0.3">
      <c r="A236" s="649" t="s">
        <v>8396</v>
      </c>
      <c r="B236" s="650" t="s">
        <v>8040</v>
      </c>
      <c r="C236" s="650" t="s">
        <v>6257</v>
      </c>
      <c r="D236" s="650" t="s">
        <v>8461</v>
      </c>
      <c r="E236" s="650" t="s">
        <v>8462</v>
      </c>
      <c r="F236" s="653">
        <v>1</v>
      </c>
      <c r="G236" s="653">
        <v>2218.3000000000002</v>
      </c>
      <c r="H236" s="653">
        <v>1</v>
      </c>
      <c r="I236" s="653">
        <v>2218.3000000000002</v>
      </c>
      <c r="J236" s="653">
        <v>1</v>
      </c>
      <c r="K236" s="653">
        <v>2298.9699999999998</v>
      </c>
      <c r="L236" s="653">
        <v>1.0363656854347922</v>
      </c>
      <c r="M236" s="653">
        <v>2298.9699999999998</v>
      </c>
      <c r="N236" s="653">
        <v>1</v>
      </c>
      <c r="O236" s="653">
        <v>2298.9699999999998</v>
      </c>
      <c r="P236" s="666">
        <v>1.0363656854347922</v>
      </c>
      <c r="Q236" s="654">
        <v>2298.9699999999998</v>
      </c>
    </row>
    <row r="237" spans="1:17" ht="14.4" customHeight="1" x14ac:dyDescent="0.3">
      <c r="A237" s="649" t="s">
        <v>8396</v>
      </c>
      <c r="B237" s="650" t="s">
        <v>8040</v>
      </c>
      <c r="C237" s="650" t="s">
        <v>6257</v>
      </c>
      <c r="D237" s="650" t="s">
        <v>8463</v>
      </c>
      <c r="E237" s="650" t="s">
        <v>8464</v>
      </c>
      <c r="F237" s="653">
        <v>24</v>
      </c>
      <c r="G237" s="653">
        <v>98583.41</v>
      </c>
      <c r="H237" s="653">
        <v>1</v>
      </c>
      <c r="I237" s="653">
        <v>4107.6420833333332</v>
      </c>
      <c r="J237" s="653">
        <v>8</v>
      </c>
      <c r="K237" s="653">
        <v>33103.120000000003</v>
      </c>
      <c r="L237" s="653">
        <v>0.33578793835595666</v>
      </c>
      <c r="M237" s="653">
        <v>4137.8900000000003</v>
      </c>
      <c r="N237" s="653">
        <v>24</v>
      </c>
      <c r="O237" s="653">
        <v>99309.36</v>
      </c>
      <c r="P237" s="666">
        <v>1.0073638150678699</v>
      </c>
      <c r="Q237" s="654">
        <v>4137.8900000000003</v>
      </c>
    </row>
    <row r="238" spans="1:17" ht="14.4" customHeight="1" x14ac:dyDescent="0.3">
      <c r="A238" s="649" t="s">
        <v>8396</v>
      </c>
      <c r="B238" s="650" t="s">
        <v>8040</v>
      </c>
      <c r="C238" s="650" t="s">
        <v>6257</v>
      </c>
      <c r="D238" s="650" t="s">
        <v>8465</v>
      </c>
      <c r="E238" s="650" t="s">
        <v>8466</v>
      </c>
      <c r="F238" s="653">
        <v>1</v>
      </c>
      <c r="G238" s="653">
        <v>1084.3</v>
      </c>
      <c r="H238" s="653">
        <v>1</v>
      </c>
      <c r="I238" s="653">
        <v>1084.3</v>
      </c>
      <c r="J238" s="653"/>
      <c r="K238" s="653"/>
      <c r="L238" s="653"/>
      <c r="M238" s="653"/>
      <c r="N238" s="653">
        <v>1</v>
      </c>
      <c r="O238" s="653">
        <v>1123.73</v>
      </c>
      <c r="P238" s="666">
        <v>1.0363644747763534</v>
      </c>
      <c r="Q238" s="654">
        <v>1123.73</v>
      </c>
    </row>
    <row r="239" spans="1:17" ht="14.4" customHeight="1" x14ac:dyDescent="0.3">
      <c r="A239" s="649" t="s">
        <v>8396</v>
      </c>
      <c r="B239" s="650" t="s">
        <v>8040</v>
      </c>
      <c r="C239" s="650" t="s">
        <v>6257</v>
      </c>
      <c r="D239" s="650" t="s">
        <v>8467</v>
      </c>
      <c r="E239" s="650" t="s">
        <v>8468</v>
      </c>
      <c r="F239" s="653">
        <v>34</v>
      </c>
      <c r="G239" s="653">
        <v>571497.95000000007</v>
      </c>
      <c r="H239" s="653">
        <v>1</v>
      </c>
      <c r="I239" s="653">
        <v>16808.763235294118</v>
      </c>
      <c r="J239" s="653">
        <v>22</v>
      </c>
      <c r="K239" s="653">
        <v>375607.1</v>
      </c>
      <c r="L239" s="653">
        <v>0.65723262874346255</v>
      </c>
      <c r="M239" s="653">
        <v>17073.05</v>
      </c>
      <c r="N239" s="653">
        <v>27</v>
      </c>
      <c r="O239" s="653">
        <v>460972.35</v>
      </c>
      <c r="P239" s="666">
        <v>0.80660368073061317</v>
      </c>
      <c r="Q239" s="654">
        <v>17073.05</v>
      </c>
    </row>
    <row r="240" spans="1:17" ht="14.4" customHeight="1" x14ac:dyDescent="0.3">
      <c r="A240" s="649" t="s">
        <v>8396</v>
      </c>
      <c r="B240" s="650" t="s">
        <v>8040</v>
      </c>
      <c r="C240" s="650" t="s">
        <v>6257</v>
      </c>
      <c r="D240" s="650" t="s">
        <v>8469</v>
      </c>
      <c r="E240" s="650" t="s">
        <v>8470</v>
      </c>
      <c r="F240" s="653">
        <v>43</v>
      </c>
      <c r="G240" s="653">
        <v>43120.4</v>
      </c>
      <c r="H240" s="653">
        <v>1</v>
      </c>
      <c r="I240" s="653">
        <v>1002.8000000000001</v>
      </c>
      <c r="J240" s="653">
        <v>18</v>
      </c>
      <c r="K240" s="653">
        <v>18050.399999999998</v>
      </c>
      <c r="L240" s="653">
        <v>0.41860465116279061</v>
      </c>
      <c r="M240" s="653">
        <v>1002.7999999999998</v>
      </c>
      <c r="N240" s="653">
        <v>31</v>
      </c>
      <c r="O240" s="653">
        <v>31086.799999999999</v>
      </c>
      <c r="P240" s="666">
        <v>0.72093023255813948</v>
      </c>
      <c r="Q240" s="654">
        <v>1002.8</v>
      </c>
    </row>
    <row r="241" spans="1:17" ht="14.4" customHeight="1" x14ac:dyDescent="0.3">
      <c r="A241" s="649" t="s">
        <v>8396</v>
      </c>
      <c r="B241" s="650" t="s">
        <v>8040</v>
      </c>
      <c r="C241" s="650" t="s">
        <v>6257</v>
      </c>
      <c r="D241" s="650" t="s">
        <v>8471</v>
      </c>
      <c r="E241" s="650" t="s">
        <v>8472</v>
      </c>
      <c r="F241" s="653">
        <v>1</v>
      </c>
      <c r="G241" s="653">
        <v>7650</v>
      </c>
      <c r="H241" s="653">
        <v>1</v>
      </c>
      <c r="I241" s="653">
        <v>7650</v>
      </c>
      <c r="J241" s="653">
        <v>1</v>
      </c>
      <c r="K241" s="653">
        <v>7650</v>
      </c>
      <c r="L241" s="653">
        <v>1</v>
      </c>
      <c r="M241" s="653">
        <v>7650</v>
      </c>
      <c r="N241" s="653">
        <v>5</v>
      </c>
      <c r="O241" s="653">
        <v>38250</v>
      </c>
      <c r="P241" s="666">
        <v>5</v>
      </c>
      <c r="Q241" s="654">
        <v>7650</v>
      </c>
    </row>
    <row r="242" spans="1:17" ht="14.4" customHeight="1" x14ac:dyDescent="0.3">
      <c r="A242" s="649" t="s">
        <v>8396</v>
      </c>
      <c r="B242" s="650" t="s">
        <v>8040</v>
      </c>
      <c r="C242" s="650" t="s">
        <v>6257</v>
      </c>
      <c r="D242" s="650" t="s">
        <v>8473</v>
      </c>
      <c r="E242" s="650" t="s">
        <v>8474</v>
      </c>
      <c r="F242" s="653"/>
      <c r="G242" s="653"/>
      <c r="H242" s="653"/>
      <c r="I242" s="653"/>
      <c r="J242" s="653"/>
      <c r="K242" s="653"/>
      <c r="L242" s="653"/>
      <c r="M242" s="653"/>
      <c r="N242" s="653">
        <v>3</v>
      </c>
      <c r="O242" s="653">
        <v>28111.17</v>
      </c>
      <c r="P242" s="666"/>
      <c r="Q242" s="654">
        <v>9370.39</v>
      </c>
    </row>
    <row r="243" spans="1:17" ht="14.4" customHeight="1" x14ac:dyDescent="0.3">
      <c r="A243" s="649" t="s">
        <v>8396</v>
      </c>
      <c r="B243" s="650" t="s">
        <v>8040</v>
      </c>
      <c r="C243" s="650" t="s">
        <v>6257</v>
      </c>
      <c r="D243" s="650" t="s">
        <v>8475</v>
      </c>
      <c r="E243" s="650" t="s">
        <v>8476</v>
      </c>
      <c r="F243" s="653"/>
      <c r="G243" s="653"/>
      <c r="H243" s="653"/>
      <c r="I243" s="653"/>
      <c r="J243" s="653"/>
      <c r="K243" s="653"/>
      <c r="L243" s="653"/>
      <c r="M243" s="653"/>
      <c r="N243" s="653">
        <v>5</v>
      </c>
      <c r="O243" s="653">
        <v>66422.600000000006</v>
      </c>
      <c r="P243" s="666"/>
      <c r="Q243" s="654">
        <v>13284.52</v>
      </c>
    </row>
    <row r="244" spans="1:17" ht="14.4" customHeight="1" x14ac:dyDescent="0.3">
      <c r="A244" s="649" t="s">
        <v>8396</v>
      </c>
      <c r="B244" s="650" t="s">
        <v>8040</v>
      </c>
      <c r="C244" s="650" t="s">
        <v>6257</v>
      </c>
      <c r="D244" s="650" t="s">
        <v>8477</v>
      </c>
      <c r="E244" s="650" t="s">
        <v>8478</v>
      </c>
      <c r="F244" s="653">
        <v>6</v>
      </c>
      <c r="G244" s="653">
        <v>20943.48</v>
      </c>
      <c r="H244" s="653">
        <v>1</v>
      </c>
      <c r="I244" s="653">
        <v>3490.58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8396</v>
      </c>
      <c r="B245" s="650" t="s">
        <v>8040</v>
      </c>
      <c r="C245" s="650" t="s">
        <v>6257</v>
      </c>
      <c r="D245" s="650" t="s">
        <v>8479</v>
      </c>
      <c r="E245" s="650" t="s">
        <v>8480</v>
      </c>
      <c r="F245" s="653">
        <v>5</v>
      </c>
      <c r="G245" s="653">
        <v>10474</v>
      </c>
      <c r="H245" s="653">
        <v>1</v>
      </c>
      <c r="I245" s="653">
        <v>2094.8000000000002</v>
      </c>
      <c r="J245" s="653">
        <v>7</v>
      </c>
      <c r="K245" s="653">
        <v>15196.789999999999</v>
      </c>
      <c r="L245" s="653">
        <v>1.4509060530838265</v>
      </c>
      <c r="M245" s="653">
        <v>2170.9699999999998</v>
      </c>
      <c r="N245" s="653">
        <v>12</v>
      </c>
      <c r="O245" s="653">
        <v>26051.64</v>
      </c>
      <c r="P245" s="666">
        <v>2.4872675195722742</v>
      </c>
      <c r="Q245" s="654">
        <v>2170.9699999999998</v>
      </c>
    </row>
    <row r="246" spans="1:17" ht="14.4" customHeight="1" x14ac:dyDescent="0.3">
      <c r="A246" s="649" t="s">
        <v>8396</v>
      </c>
      <c r="B246" s="650" t="s">
        <v>8040</v>
      </c>
      <c r="C246" s="650" t="s">
        <v>6257</v>
      </c>
      <c r="D246" s="650" t="s">
        <v>8481</v>
      </c>
      <c r="E246" s="650" t="s">
        <v>8482</v>
      </c>
      <c r="F246" s="653">
        <v>5</v>
      </c>
      <c r="G246" s="653">
        <v>3985</v>
      </c>
      <c r="H246" s="653">
        <v>1</v>
      </c>
      <c r="I246" s="653">
        <v>797</v>
      </c>
      <c r="J246" s="653">
        <v>3</v>
      </c>
      <c r="K246" s="653">
        <v>2391</v>
      </c>
      <c r="L246" s="653">
        <v>0.6</v>
      </c>
      <c r="M246" s="653">
        <v>797</v>
      </c>
      <c r="N246" s="653">
        <v>7</v>
      </c>
      <c r="O246" s="653">
        <v>5579</v>
      </c>
      <c r="P246" s="666">
        <v>1.4</v>
      </c>
      <c r="Q246" s="654">
        <v>797</v>
      </c>
    </row>
    <row r="247" spans="1:17" ht="14.4" customHeight="1" x14ac:dyDescent="0.3">
      <c r="A247" s="649" t="s">
        <v>8396</v>
      </c>
      <c r="B247" s="650" t="s">
        <v>8040</v>
      </c>
      <c r="C247" s="650" t="s">
        <v>6257</v>
      </c>
      <c r="D247" s="650" t="s">
        <v>8483</v>
      </c>
      <c r="E247" s="650" t="s">
        <v>8484</v>
      </c>
      <c r="F247" s="653">
        <v>3</v>
      </c>
      <c r="G247" s="653">
        <v>15593.16</v>
      </c>
      <c r="H247" s="653">
        <v>1</v>
      </c>
      <c r="I247" s="653">
        <v>5197.72</v>
      </c>
      <c r="J247" s="653">
        <v>3</v>
      </c>
      <c r="K247" s="653">
        <v>15777.689999999999</v>
      </c>
      <c r="L247" s="653">
        <v>1.0118340349230046</v>
      </c>
      <c r="M247" s="653">
        <v>5259.23</v>
      </c>
      <c r="N247" s="653">
        <v>3</v>
      </c>
      <c r="O247" s="653">
        <v>15777.689999999999</v>
      </c>
      <c r="P247" s="666">
        <v>1.0118340349230046</v>
      </c>
      <c r="Q247" s="654">
        <v>5259.23</v>
      </c>
    </row>
    <row r="248" spans="1:17" ht="14.4" customHeight="1" x14ac:dyDescent="0.3">
      <c r="A248" s="649" t="s">
        <v>8396</v>
      </c>
      <c r="B248" s="650" t="s">
        <v>8040</v>
      </c>
      <c r="C248" s="650" t="s">
        <v>6257</v>
      </c>
      <c r="D248" s="650" t="s">
        <v>8485</v>
      </c>
      <c r="E248" s="650" t="s">
        <v>8486</v>
      </c>
      <c r="F248" s="653">
        <v>14</v>
      </c>
      <c r="G248" s="653">
        <v>8351.6</v>
      </c>
      <c r="H248" s="653">
        <v>1</v>
      </c>
      <c r="I248" s="653">
        <v>596.5428571428572</v>
      </c>
      <c r="J248" s="653">
        <v>5</v>
      </c>
      <c r="K248" s="653">
        <v>3028.25</v>
      </c>
      <c r="L248" s="653">
        <v>0.36259519134058144</v>
      </c>
      <c r="M248" s="653">
        <v>605.65</v>
      </c>
      <c r="N248" s="653">
        <v>12</v>
      </c>
      <c r="O248" s="653">
        <v>7267.7999999999993</v>
      </c>
      <c r="P248" s="666">
        <v>0.87022845921739533</v>
      </c>
      <c r="Q248" s="654">
        <v>605.65</v>
      </c>
    </row>
    <row r="249" spans="1:17" ht="14.4" customHeight="1" x14ac:dyDescent="0.3">
      <c r="A249" s="649" t="s">
        <v>8396</v>
      </c>
      <c r="B249" s="650" t="s">
        <v>8040</v>
      </c>
      <c r="C249" s="650" t="s">
        <v>6257</v>
      </c>
      <c r="D249" s="650" t="s">
        <v>8487</v>
      </c>
      <c r="E249" s="650" t="s">
        <v>8488</v>
      </c>
      <c r="F249" s="653">
        <v>1</v>
      </c>
      <c r="G249" s="653">
        <v>831.16</v>
      </c>
      <c r="H249" s="653">
        <v>1</v>
      </c>
      <c r="I249" s="653">
        <v>831.16</v>
      </c>
      <c r="J249" s="653">
        <v>3</v>
      </c>
      <c r="K249" s="653">
        <v>2493.48</v>
      </c>
      <c r="L249" s="653">
        <v>3</v>
      </c>
      <c r="M249" s="653">
        <v>831.16</v>
      </c>
      <c r="N249" s="653">
        <v>2</v>
      </c>
      <c r="O249" s="653">
        <v>1662.32</v>
      </c>
      <c r="P249" s="666">
        <v>2</v>
      </c>
      <c r="Q249" s="654">
        <v>831.16</v>
      </c>
    </row>
    <row r="250" spans="1:17" ht="14.4" customHeight="1" x14ac:dyDescent="0.3">
      <c r="A250" s="649" t="s">
        <v>8396</v>
      </c>
      <c r="B250" s="650" t="s">
        <v>8040</v>
      </c>
      <c r="C250" s="650" t="s">
        <v>6257</v>
      </c>
      <c r="D250" s="650" t="s">
        <v>8489</v>
      </c>
      <c r="E250" s="650" t="s">
        <v>8488</v>
      </c>
      <c r="F250" s="653">
        <v>8</v>
      </c>
      <c r="G250" s="653">
        <v>7042.16</v>
      </c>
      <c r="H250" s="653">
        <v>1</v>
      </c>
      <c r="I250" s="653">
        <v>880.27</v>
      </c>
      <c r="J250" s="653">
        <v>5</v>
      </c>
      <c r="K250" s="653">
        <v>4440.2999999999993</v>
      </c>
      <c r="L250" s="653">
        <v>0.63053097345132736</v>
      </c>
      <c r="M250" s="653">
        <v>888.05999999999983</v>
      </c>
      <c r="N250" s="653">
        <v>9</v>
      </c>
      <c r="O250" s="653">
        <v>7992.54</v>
      </c>
      <c r="P250" s="666">
        <v>1.1349557522123894</v>
      </c>
      <c r="Q250" s="654">
        <v>888.06</v>
      </c>
    </row>
    <row r="251" spans="1:17" ht="14.4" customHeight="1" x14ac:dyDescent="0.3">
      <c r="A251" s="649" t="s">
        <v>8396</v>
      </c>
      <c r="B251" s="650" t="s">
        <v>8040</v>
      </c>
      <c r="C251" s="650" t="s">
        <v>6257</v>
      </c>
      <c r="D251" s="650" t="s">
        <v>8490</v>
      </c>
      <c r="E251" s="650" t="s">
        <v>8491</v>
      </c>
      <c r="F251" s="653">
        <v>3</v>
      </c>
      <c r="G251" s="653">
        <v>2633.02</v>
      </c>
      <c r="H251" s="653">
        <v>1</v>
      </c>
      <c r="I251" s="653">
        <v>877.67333333333329</v>
      </c>
      <c r="J251" s="653">
        <v>1</v>
      </c>
      <c r="K251" s="653">
        <v>888.06</v>
      </c>
      <c r="L251" s="653">
        <v>0.33727810650887574</v>
      </c>
      <c r="M251" s="653">
        <v>888.06</v>
      </c>
      <c r="N251" s="653">
        <v>1</v>
      </c>
      <c r="O251" s="653">
        <v>888.06</v>
      </c>
      <c r="P251" s="666">
        <v>0.33727810650887574</v>
      </c>
      <c r="Q251" s="654">
        <v>888.06</v>
      </c>
    </row>
    <row r="252" spans="1:17" ht="14.4" customHeight="1" x14ac:dyDescent="0.3">
      <c r="A252" s="649" t="s">
        <v>8396</v>
      </c>
      <c r="B252" s="650" t="s">
        <v>8040</v>
      </c>
      <c r="C252" s="650" t="s">
        <v>6257</v>
      </c>
      <c r="D252" s="650" t="s">
        <v>8492</v>
      </c>
      <c r="E252" s="650" t="s">
        <v>8493</v>
      </c>
      <c r="F252" s="653">
        <v>5</v>
      </c>
      <c r="G252" s="653">
        <v>4155.8</v>
      </c>
      <c r="H252" s="653">
        <v>1</v>
      </c>
      <c r="I252" s="653">
        <v>831.16000000000008</v>
      </c>
      <c r="J252" s="653">
        <v>1</v>
      </c>
      <c r="K252" s="653">
        <v>831.16</v>
      </c>
      <c r="L252" s="653">
        <v>0.19999999999999998</v>
      </c>
      <c r="M252" s="653">
        <v>831.16</v>
      </c>
      <c r="N252" s="653">
        <v>3</v>
      </c>
      <c r="O252" s="653">
        <v>2493.48</v>
      </c>
      <c r="P252" s="666">
        <v>0.6</v>
      </c>
      <c r="Q252" s="654">
        <v>831.16</v>
      </c>
    </row>
    <row r="253" spans="1:17" ht="14.4" customHeight="1" x14ac:dyDescent="0.3">
      <c r="A253" s="649" t="s">
        <v>8396</v>
      </c>
      <c r="B253" s="650" t="s">
        <v>8040</v>
      </c>
      <c r="C253" s="650" t="s">
        <v>6257</v>
      </c>
      <c r="D253" s="650" t="s">
        <v>8494</v>
      </c>
      <c r="E253" s="650" t="s">
        <v>8495</v>
      </c>
      <c r="F253" s="653">
        <v>7</v>
      </c>
      <c r="G253" s="653">
        <v>27291.599999999999</v>
      </c>
      <c r="H253" s="653">
        <v>1</v>
      </c>
      <c r="I253" s="653">
        <v>3898.7999999999997</v>
      </c>
      <c r="J253" s="653">
        <v>1</v>
      </c>
      <c r="K253" s="653">
        <v>3898.8</v>
      </c>
      <c r="L253" s="653">
        <v>0.14285714285714288</v>
      </c>
      <c r="M253" s="653">
        <v>3898.8</v>
      </c>
      <c r="N253" s="653"/>
      <c r="O253" s="653"/>
      <c r="P253" s="666"/>
      <c r="Q253" s="654"/>
    </row>
    <row r="254" spans="1:17" ht="14.4" customHeight="1" x14ac:dyDescent="0.3">
      <c r="A254" s="649" t="s">
        <v>8396</v>
      </c>
      <c r="B254" s="650" t="s">
        <v>8040</v>
      </c>
      <c r="C254" s="650" t="s">
        <v>6257</v>
      </c>
      <c r="D254" s="650" t="s">
        <v>8496</v>
      </c>
      <c r="E254" s="650" t="s">
        <v>8497</v>
      </c>
      <c r="F254" s="653">
        <v>1</v>
      </c>
      <c r="G254" s="653">
        <v>2205</v>
      </c>
      <c r="H254" s="653">
        <v>1</v>
      </c>
      <c r="I254" s="653">
        <v>2205</v>
      </c>
      <c r="J254" s="653">
        <v>1</v>
      </c>
      <c r="K254" s="653">
        <v>2205</v>
      </c>
      <c r="L254" s="653">
        <v>1</v>
      </c>
      <c r="M254" s="653">
        <v>2205</v>
      </c>
      <c r="N254" s="653">
        <v>2</v>
      </c>
      <c r="O254" s="653">
        <v>4410</v>
      </c>
      <c r="P254" s="666">
        <v>2</v>
      </c>
      <c r="Q254" s="654">
        <v>2205</v>
      </c>
    </row>
    <row r="255" spans="1:17" ht="14.4" customHeight="1" x14ac:dyDescent="0.3">
      <c r="A255" s="649" t="s">
        <v>8396</v>
      </c>
      <c r="B255" s="650" t="s">
        <v>8040</v>
      </c>
      <c r="C255" s="650" t="s">
        <v>6257</v>
      </c>
      <c r="D255" s="650" t="s">
        <v>8498</v>
      </c>
      <c r="E255" s="650" t="s">
        <v>8499</v>
      </c>
      <c r="F255" s="653">
        <v>39</v>
      </c>
      <c r="G255" s="653">
        <v>56563.760000000009</v>
      </c>
      <c r="H255" s="653">
        <v>1</v>
      </c>
      <c r="I255" s="653">
        <v>1450.3528205128207</v>
      </c>
      <c r="J255" s="653">
        <v>23</v>
      </c>
      <c r="K255" s="653">
        <v>33876.240000000005</v>
      </c>
      <c r="L255" s="653">
        <v>0.59890360895386019</v>
      </c>
      <c r="M255" s="653">
        <v>1472.8800000000003</v>
      </c>
      <c r="N255" s="653">
        <v>20</v>
      </c>
      <c r="O255" s="653">
        <v>29457.600000000002</v>
      </c>
      <c r="P255" s="666">
        <v>0.52078574691640012</v>
      </c>
      <c r="Q255" s="654">
        <v>1472.88</v>
      </c>
    </row>
    <row r="256" spans="1:17" ht="14.4" customHeight="1" x14ac:dyDescent="0.3">
      <c r="A256" s="649" t="s">
        <v>8396</v>
      </c>
      <c r="B256" s="650" t="s">
        <v>8040</v>
      </c>
      <c r="C256" s="650" t="s">
        <v>6257</v>
      </c>
      <c r="D256" s="650" t="s">
        <v>8500</v>
      </c>
      <c r="E256" s="650" t="s">
        <v>8501</v>
      </c>
      <c r="F256" s="653"/>
      <c r="G256" s="653"/>
      <c r="H256" s="653"/>
      <c r="I256" s="653"/>
      <c r="J256" s="653"/>
      <c r="K256" s="653"/>
      <c r="L256" s="653"/>
      <c r="M256" s="653"/>
      <c r="N256" s="653">
        <v>12</v>
      </c>
      <c r="O256" s="653">
        <v>15745.68</v>
      </c>
      <c r="P256" s="666"/>
      <c r="Q256" s="654">
        <v>1312.14</v>
      </c>
    </row>
    <row r="257" spans="1:17" ht="14.4" customHeight="1" x14ac:dyDescent="0.3">
      <c r="A257" s="649" t="s">
        <v>8396</v>
      </c>
      <c r="B257" s="650" t="s">
        <v>8040</v>
      </c>
      <c r="C257" s="650" t="s">
        <v>6257</v>
      </c>
      <c r="D257" s="650" t="s">
        <v>8502</v>
      </c>
      <c r="E257" s="650" t="s">
        <v>8503</v>
      </c>
      <c r="F257" s="653"/>
      <c r="G257" s="653"/>
      <c r="H257" s="653"/>
      <c r="I257" s="653"/>
      <c r="J257" s="653">
        <v>5</v>
      </c>
      <c r="K257" s="653">
        <v>18222.900000000001</v>
      </c>
      <c r="L257" s="653"/>
      <c r="M257" s="653">
        <v>3644.5800000000004</v>
      </c>
      <c r="N257" s="653">
        <v>7</v>
      </c>
      <c r="O257" s="653">
        <v>25512.06</v>
      </c>
      <c r="P257" s="666"/>
      <c r="Q257" s="654">
        <v>3644.5800000000004</v>
      </c>
    </row>
    <row r="258" spans="1:17" ht="14.4" customHeight="1" x14ac:dyDescent="0.3">
      <c r="A258" s="649" t="s">
        <v>8396</v>
      </c>
      <c r="B258" s="650" t="s">
        <v>8040</v>
      </c>
      <c r="C258" s="650" t="s">
        <v>6257</v>
      </c>
      <c r="D258" s="650" t="s">
        <v>8504</v>
      </c>
      <c r="E258" s="650" t="s">
        <v>8505</v>
      </c>
      <c r="F258" s="653">
        <v>40</v>
      </c>
      <c r="G258" s="653">
        <v>52232.799999999996</v>
      </c>
      <c r="H258" s="653">
        <v>1</v>
      </c>
      <c r="I258" s="653">
        <v>1305.82</v>
      </c>
      <c r="J258" s="653">
        <v>28</v>
      </c>
      <c r="K258" s="653">
        <v>36562.959999999999</v>
      </c>
      <c r="L258" s="653">
        <v>0.70000000000000007</v>
      </c>
      <c r="M258" s="653">
        <v>1305.82</v>
      </c>
      <c r="N258" s="653">
        <v>36</v>
      </c>
      <c r="O258" s="653">
        <v>45095.64</v>
      </c>
      <c r="P258" s="666">
        <v>0.86335865586374849</v>
      </c>
      <c r="Q258" s="654">
        <v>1252.6566666666668</v>
      </c>
    </row>
    <row r="259" spans="1:17" ht="14.4" customHeight="1" x14ac:dyDescent="0.3">
      <c r="A259" s="649" t="s">
        <v>8396</v>
      </c>
      <c r="B259" s="650" t="s">
        <v>8040</v>
      </c>
      <c r="C259" s="650" t="s">
        <v>6257</v>
      </c>
      <c r="D259" s="650" t="s">
        <v>8506</v>
      </c>
      <c r="E259" s="650" t="s">
        <v>8507</v>
      </c>
      <c r="F259" s="653">
        <v>1</v>
      </c>
      <c r="G259" s="653">
        <v>30200</v>
      </c>
      <c r="H259" s="653">
        <v>1</v>
      </c>
      <c r="I259" s="653">
        <v>30200</v>
      </c>
      <c r="J259" s="653"/>
      <c r="K259" s="653"/>
      <c r="L259" s="653"/>
      <c r="M259" s="653"/>
      <c r="N259" s="653"/>
      <c r="O259" s="653"/>
      <c r="P259" s="666"/>
      <c r="Q259" s="654"/>
    </row>
    <row r="260" spans="1:17" ht="14.4" customHeight="1" x14ac:dyDescent="0.3">
      <c r="A260" s="649" t="s">
        <v>8396</v>
      </c>
      <c r="B260" s="650" t="s">
        <v>8040</v>
      </c>
      <c r="C260" s="650" t="s">
        <v>6257</v>
      </c>
      <c r="D260" s="650" t="s">
        <v>8508</v>
      </c>
      <c r="E260" s="650" t="s">
        <v>8509</v>
      </c>
      <c r="F260" s="653"/>
      <c r="G260" s="653"/>
      <c r="H260" s="653"/>
      <c r="I260" s="653"/>
      <c r="J260" s="653">
        <v>1</v>
      </c>
      <c r="K260" s="653">
        <v>80000</v>
      </c>
      <c r="L260" s="653"/>
      <c r="M260" s="653">
        <v>80000</v>
      </c>
      <c r="N260" s="653"/>
      <c r="O260" s="653"/>
      <c r="P260" s="666"/>
      <c r="Q260" s="654"/>
    </row>
    <row r="261" spans="1:17" ht="14.4" customHeight="1" x14ac:dyDescent="0.3">
      <c r="A261" s="649" t="s">
        <v>8396</v>
      </c>
      <c r="B261" s="650" t="s">
        <v>8040</v>
      </c>
      <c r="C261" s="650" t="s">
        <v>6257</v>
      </c>
      <c r="D261" s="650" t="s">
        <v>8510</v>
      </c>
      <c r="E261" s="650" t="s">
        <v>8511</v>
      </c>
      <c r="F261" s="653">
        <v>6</v>
      </c>
      <c r="G261" s="653">
        <v>2154.6</v>
      </c>
      <c r="H261" s="653">
        <v>1</v>
      </c>
      <c r="I261" s="653">
        <v>359.09999999999997</v>
      </c>
      <c r="J261" s="653">
        <v>5</v>
      </c>
      <c r="K261" s="653">
        <v>1795.5</v>
      </c>
      <c r="L261" s="653">
        <v>0.83333333333333337</v>
      </c>
      <c r="M261" s="653">
        <v>359.1</v>
      </c>
      <c r="N261" s="653">
        <v>10</v>
      </c>
      <c r="O261" s="653">
        <v>3591</v>
      </c>
      <c r="P261" s="666">
        <v>1.6666666666666667</v>
      </c>
      <c r="Q261" s="654">
        <v>359.1</v>
      </c>
    </row>
    <row r="262" spans="1:17" ht="14.4" customHeight="1" x14ac:dyDescent="0.3">
      <c r="A262" s="649" t="s">
        <v>8396</v>
      </c>
      <c r="B262" s="650" t="s">
        <v>8040</v>
      </c>
      <c r="C262" s="650" t="s">
        <v>6257</v>
      </c>
      <c r="D262" s="650" t="s">
        <v>8512</v>
      </c>
      <c r="E262" s="650" t="s">
        <v>8513</v>
      </c>
      <c r="F262" s="653">
        <v>1</v>
      </c>
      <c r="G262" s="653">
        <v>13078</v>
      </c>
      <c r="H262" s="653">
        <v>1</v>
      </c>
      <c r="I262" s="653">
        <v>13078</v>
      </c>
      <c r="J262" s="653"/>
      <c r="K262" s="653"/>
      <c r="L262" s="653"/>
      <c r="M262" s="653"/>
      <c r="N262" s="653"/>
      <c r="O262" s="653"/>
      <c r="P262" s="666"/>
      <c r="Q262" s="654"/>
    </row>
    <row r="263" spans="1:17" ht="14.4" customHeight="1" x14ac:dyDescent="0.3">
      <c r="A263" s="649" t="s">
        <v>8396</v>
      </c>
      <c r="B263" s="650" t="s">
        <v>8040</v>
      </c>
      <c r="C263" s="650" t="s">
        <v>6257</v>
      </c>
      <c r="D263" s="650" t="s">
        <v>8514</v>
      </c>
      <c r="E263" s="650" t="s">
        <v>8515</v>
      </c>
      <c r="F263" s="653">
        <v>6</v>
      </c>
      <c r="G263" s="653">
        <v>5363.4</v>
      </c>
      <c r="H263" s="653">
        <v>1</v>
      </c>
      <c r="I263" s="653">
        <v>893.9</v>
      </c>
      <c r="J263" s="653">
        <v>8</v>
      </c>
      <c r="K263" s="653">
        <v>7151.1999999999989</v>
      </c>
      <c r="L263" s="653">
        <v>1.3333333333333333</v>
      </c>
      <c r="M263" s="653">
        <v>893.89999999999986</v>
      </c>
      <c r="N263" s="653">
        <v>2</v>
      </c>
      <c r="O263" s="653">
        <v>1787.8</v>
      </c>
      <c r="P263" s="666">
        <v>0.33333333333333337</v>
      </c>
      <c r="Q263" s="654">
        <v>893.9</v>
      </c>
    </row>
    <row r="264" spans="1:17" ht="14.4" customHeight="1" x14ac:dyDescent="0.3">
      <c r="A264" s="649" t="s">
        <v>8396</v>
      </c>
      <c r="B264" s="650" t="s">
        <v>8040</v>
      </c>
      <c r="C264" s="650" t="s">
        <v>6257</v>
      </c>
      <c r="D264" s="650" t="s">
        <v>8516</v>
      </c>
      <c r="E264" s="650" t="s">
        <v>8517</v>
      </c>
      <c r="F264" s="653"/>
      <c r="G264" s="653"/>
      <c r="H264" s="653"/>
      <c r="I264" s="653"/>
      <c r="J264" s="653"/>
      <c r="K264" s="653"/>
      <c r="L264" s="653"/>
      <c r="M264" s="653"/>
      <c r="N264" s="653">
        <v>4</v>
      </c>
      <c r="O264" s="653">
        <v>3575.6</v>
      </c>
      <c r="P264" s="666"/>
      <c r="Q264" s="654">
        <v>893.9</v>
      </c>
    </row>
    <row r="265" spans="1:17" ht="14.4" customHeight="1" x14ac:dyDescent="0.3">
      <c r="A265" s="649" t="s">
        <v>8396</v>
      </c>
      <c r="B265" s="650" t="s">
        <v>8040</v>
      </c>
      <c r="C265" s="650" t="s">
        <v>6257</v>
      </c>
      <c r="D265" s="650" t="s">
        <v>8518</v>
      </c>
      <c r="E265" s="650" t="s">
        <v>8519</v>
      </c>
      <c r="F265" s="653"/>
      <c r="G265" s="653"/>
      <c r="H265" s="653"/>
      <c r="I265" s="653"/>
      <c r="J265" s="653">
        <v>1</v>
      </c>
      <c r="K265" s="653">
        <v>251.32</v>
      </c>
      <c r="L265" s="653"/>
      <c r="M265" s="653">
        <v>251.32</v>
      </c>
      <c r="N265" s="653"/>
      <c r="O265" s="653"/>
      <c r="P265" s="666"/>
      <c r="Q265" s="654"/>
    </row>
    <row r="266" spans="1:17" ht="14.4" customHeight="1" x14ac:dyDescent="0.3">
      <c r="A266" s="649" t="s">
        <v>8396</v>
      </c>
      <c r="B266" s="650" t="s">
        <v>8040</v>
      </c>
      <c r="C266" s="650" t="s">
        <v>6257</v>
      </c>
      <c r="D266" s="650" t="s">
        <v>8520</v>
      </c>
      <c r="E266" s="650" t="s">
        <v>8521</v>
      </c>
      <c r="F266" s="653">
        <v>4</v>
      </c>
      <c r="G266" s="653">
        <v>66736.17</v>
      </c>
      <c r="H266" s="653">
        <v>1</v>
      </c>
      <c r="I266" s="653">
        <v>16684.0425</v>
      </c>
      <c r="J266" s="653">
        <v>2</v>
      </c>
      <c r="K266" s="653">
        <v>33663.379999999997</v>
      </c>
      <c r="L266" s="653">
        <v>0.50442481191234079</v>
      </c>
      <c r="M266" s="653">
        <v>16831.689999999999</v>
      </c>
      <c r="N266" s="653">
        <v>2</v>
      </c>
      <c r="O266" s="653">
        <v>33663.379999999997</v>
      </c>
      <c r="P266" s="666">
        <v>0.50442481191234079</v>
      </c>
      <c r="Q266" s="654">
        <v>16831.689999999999</v>
      </c>
    </row>
    <row r="267" spans="1:17" ht="14.4" customHeight="1" x14ac:dyDescent="0.3">
      <c r="A267" s="649" t="s">
        <v>8396</v>
      </c>
      <c r="B267" s="650" t="s">
        <v>8040</v>
      </c>
      <c r="C267" s="650" t="s">
        <v>6257</v>
      </c>
      <c r="D267" s="650" t="s">
        <v>8522</v>
      </c>
      <c r="E267" s="650" t="s">
        <v>8523</v>
      </c>
      <c r="F267" s="653"/>
      <c r="G267" s="653"/>
      <c r="H267" s="653"/>
      <c r="I267" s="653"/>
      <c r="J267" s="653">
        <v>1</v>
      </c>
      <c r="K267" s="653">
        <v>32179.09</v>
      </c>
      <c r="L267" s="653"/>
      <c r="M267" s="653">
        <v>32179.09</v>
      </c>
      <c r="N267" s="653"/>
      <c r="O267" s="653"/>
      <c r="P267" s="666"/>
      <c r="Q267" s="654"/>
    </row>
    <row r="268" spans="1:17" ht="14.4" customHeight="1" x14ac:dyDescent="0.3">
      <c r="A268" s="649" t="s">
        <v>8396</v>
      </c>
      <c r="B268" s="650" t="s">
        <v>8040</v>
      </c>
      <c r="C268" s="650" t="s">
        <v>6257</v>
      </c>
      <c r="D268" s="650" t="s">
        <v>8524</v>
      </c>
      <c r="E268" s="650" t="s">
        <v>8525</v>
      </c>
      <c r="F268" s="653">
        <v>2</v>
      </c>
      <c r="G268" s="653">
        <v>12943.130000000001</v>
      </c>
      <c r="H268" s="653">
        <v>1</v>
      </c>
      <c r="I268" s="653">
        <v>6471.5650000000005</v>
      </c>
      <c r="J268" s="653">
        <v>1</v>
      </c>
      <c r="K268" s="653">
        <v>6587.13</v>
      </c>
      <c r="L268" s="653">
        <v>0.50892867490321114</v>
      </c>
      <c r="M268" s="653">
        <v>6587.13</v>
      </c>
      <c r="N268" s="653">
        <v>5</v>
      </c>
      <c r="O268" s="653">
        <v>32935.65</v>
      </c>
      <c r="P268" s="666">
        <v>2.5446433745160557</v>
      </c>
      <c r="Q268" s="654">
        <v>6587.13</v>
      </c>
    </row>
    <row r="269" spans="1:17" ht="14.4" customHeight="1" x14ac:dyDescent="0.3">
      <c r="A269" s="649" t="s">
        <v>8396</v>
      </c>
      <c r="B269" s="650" t="s">
        <v>8040</v>
      </c>
      <c r="C269" s="650" t="s">
        <v>6257</v>
      </c>
      <c r="D269" s="650" t="s">
        <v>8526</v>
      </c>
      <c r="E269" s="650" t="s">
        <v>8527</v>
      </c>
      <c r="F269" s="653">
        <v>20</v>
      </c>
      <c r="G269" s="653">
        <v>36832.400000000001</v>
      </c>
      <c r="H269" s="653">
        <v>1</v>
      </c>
      <c r="I269" s="653">
        <v>1841.6200000000001</v>
      </c>
      <c r="J269" s="653">
        <v>11</v>
      </c>
      <c r="K269" s="653">
        <v>20257.819999999996</v>
      </c>
      <c r="L269" s="653">
        <v>0.54999999999999982</v>
      </c>
      <c r="M269" s="653">
        <v>1841.6199999999997</v>
      </c>
      <c r="N269" s="653">
        <v>18</v>
      </c>
      <c r="O269" s="653">
        <v>33149.159999999996</v>
      </c>
      <c r="P269" s="666">
        <v>0.89999999999999991</v>
      </c>
      <c r="Q269" s="654">
        <v>1841.62</v>
      </c>
    </row>
    <row r="270" spans="1:17" ht="14.4" customHeight="1" x14ac:dyDescent="0.3">
      <c r="A270" s="649" t="s">
        <v>8396</v>
      </c>
      <c r="B270" s="650" t="s">
        <v>8040</v>
      </c>
      <c r="C270" s="650" t="s">
        <v>6257</v>
      </c>
      <c r="D270" s="650" t="s">
        <v>8528</v>
      </c>
      <c r="E270" s="650" t="s">
        <v>8529</v>
      </c>
      <c r="F270" s="653">
        <v>1</v>
      </c>
      <c r="G270" s="653">
        <v>18571</v>
      </c>
      <c r="H270" s="653">
        <v>1</v>
      </c>
      <c r="I270" s="653">
        <v>18571</v>
      </c>
      <c r="J270" s="653"/>
      <c r="K270" s="653"/>
      <c r="L270" s="653"/>
      <c r="M270" s="653"/>
      <c r="N270" s="653">
        <v>4</v>
      </c>
      <c r="O270" s="653">
        <v>76985.240000000005</v>
      </c>
      <c r="P270" s="666">
        <v>4.1454547412632605</v>
      </c>
      <c r="Q270" s="654">
        <v>19246.310000000001</v>
      </c>
    </row>
    <row r="271" spans="1:17" ht="14.4" customHeight="1" x14ac:dyDescent="0.3">
      <c r="A271" s="649" t="s">
        <v>8396</v>
      </c>
      <c r="B271" s="650" t="s">
        <v>8040</v>
      </c>
      <c r="C271" s="650" t="s">
        <v>6257</v>
      </c>
      <c r="D271" s="650" t="s">
        <v>8530</v>
      </c>
      <c r="E271" s="650" t="s">
        <v>8531</v>
      </c>
      <c r="F271" s="653">
        <v>6</v>
      </c>
      <c r="G271" s="653">
        <v>94049.459999999992</v>
      </c>
      <c r="H271" s="653">
        <v>1</v>
      </c>
      <c r="I271" s="653">
        <v>15674.909999999998</v>
      </c>
      <c r="J271" s="653">
        <v>5</v>
      </c>
      <c r="K271" s="653">
        <v>79774.100000000006</v>
      </c>
      <c r="L271" s="653">
        <v>0.84821433318171113</v>
      </c>
      <c r="M271" s="653">
        <v>15954.820000000002</v>
      </c>
      <c r="N271" s="653">
        <v>3</v>
      </c>
      <c r="O271" s="653">
        <v>47864.46</v>
      </c>
      <c r="P271" s="666">
        <v>0.50892859990902661</v>
      </c>
      <c r="Q271" s="654">
        <v>15954.82</v>
      </c>
    </row>
    <row r="272" spans="1:17" ht="14.4" customHeight="1" x14ac:dyDescent="0.3">
      <c r="A272" s="649" t="s">
        <v>8396</v>
      </c>
      <c r="B272" s="650" t="s">
        <v>8040</v>
      </c>
      <c r="C272" s="650" t="s">
        <v>6257</v>
      </c>
      <c r="D272" s="650" t="s">
        <v>8532</v>
      </c>
      <c r="E272" s="650" t="s">
        <v>8533</v>
      </c>
      <c r="F272" s="653">
        <v>3</v>
      </c>
      <c r="G272" s="653">
        <v>78569.64</v>
      </c>
      <c r="H272" s="653">
        <v>1</v>
      </c>
      <c r="I272" s="653">
        <v>26189.88</v>
      </c>
      <c r="J272" s="653">
        <v>2</v>
      </c>
      <c r="K272" s="653">
        <v>52999.64</v>
      </c>
      <c r="L272" s="653">
        <v>0.67455622807995552</v>
      </c>
      <c r="M272" s="653">
        <v>26499.82</v>
      </c>
      <c r="N272" s="653">
        <v>2</v>
      </c>
      <c r="O272" s="653">
        <v>52999.64</v>
      </c>
      <c r="P272" s="666">
        <v>0.67455622807995552</v>
      </c>
      <c r="Q272" s="654">
        <v>26499.82</v>
      </c>
    </row>
    <row r="273" spans="1:17" ht="14.4" customHeight="1" x14ac:dyDescent="0.3">
      <c r="A273" s="649" t="s">
        <v>8396</v>
      </c>
      <c r="B273" s="650" t="s">
        <v>8040</v>
      </c>
      <c r="C273" s="650" t="s">
        <v>6257</v>
      </c>
      <c r="D273" s="650" t="s">
        <v>8534</v>
      </c>
      <c r="E273" s="650" t="s">
        <v>8535</v>
      </c>
      <c r="F273" s="653"/>
      <c r="G273" s="653"/>
      <c r="H273" s="653"/>
      <c r="I273" s="653"/>
      <c r="J273" s="653"/>
      <c r="K273" s="653"/>
      <c r="L273" s="653"/>
      <c r="M273" s="653"/>
      <c r="N273" s="653">
        <v>1</v>
      </c>
      <c r="O273" s="653">
        <v>33125.26</v>
      </c>
      <c r="P273" s="666"/>
      <c r="Q273" s="654">
        <v>33125.26</v>
      </c>
    </row>
    <row r="274" spans="1:17" ht="14.4" customHeight="1" x14ac:dyDescent="0.3">
      <c r="A274" s="649" t="s">
        <v>8396</v>
      </c>
      <c r="B274" s="650" t="s">
        <v>8040</v>
      </c>
      <c r="C274" s="650" t="s">
        <v>6257</v>
      </c>
      <c r="D274" s="650" t="s">
        <v>8536</v>
      </c>
      <c r="E274" s="650" t="s">
        <v>8537</v>
      </c>
      <c r="F274" s="653"/>
      <c r="G274" s="653"/>
      <c r="H274" s="653"/>
      <c r="I274" s="653"/>
      <c r="J274" s="653"/>
      <c r="K274" s="653"/>
      <c r="L274" s="653"/>
      <c r="M274" s="653"/>
      <c r="N274" s="653">
        <v>1</v>
      </c>
      <c r="O274" s="653">
        <v>380.86</v>
      </c>
      <c r="P274" s="666"/>
      <c r="Q274" s="654">
        <v>380.86</v>
      </c>
    </row>
    <row r="275" spans="1:17" ht="14.4" customHeight="1" x14ac:dyDescent="0.3">
      <c r="A275" s="649" t="s">
        <v>8396</v>
      </c>
      <c r="B275" s="650" t="s">
        <v>8040</v>
      </c>
      <c r="C275" s="650" t="s">
        <v>6257</v>
      </c>
      <c r="D275" s="650" t="s">
        <v>8538</v>
      </c>
      <c r="E275" s="650" t="s">
        <v>8539</v>
      </c>
      <c r="F275" s="653"/>
      <c r="G275" s="653"/>
      <c r="H275" s="653"/>
      <c r="I275" s="653"/>
      <c r="J275" s="653"/>
      <c r="K275" s="653"/>
      <c r="L275" s="653"/>
      <c r="M275" s="653"/>
      <c r="N275" s="653">
        <v>2</v>
      </c>
      <c r="O275" s="653">
        <v>2152.7399999999998</v>
      </c>
      <c r="P275" s="666"/>
      <c r="Q275" s="654">
        <v>1076.3699999999999</v>
      </c>
    </row>
    <row r="276" spans="1:17" ht="14.4" customHeight="1" x14ac:dyDescent="0.3">
      <c r="A276" s="649" t="s">
        <v>8396</v>
      </c>
      <c r="B276" s="650" t="s">
        <v>8040</v>
      </c>
      <c r="C276" s="650" t="s">
        <v>6257</v>
      </c>
      <c r="D276" s="650" t="s">
        <v>8540</v>
      </c>
      <c r="E276" s="650" t="s">
        <v>8541</v>
      </c>
      <c r="F276" s="653"/>
      <c r="G276" s="653"/>
      <c r="H276" s="653"/>
      <c r="I276" s="653"/>
      <c r="J276" s="653"/>
      <c r="K276" s="653"/>
      <c r="L276" s="653"/>
      <c r="M276" s="653"/>
      <c r="N276" s="653">
        <v>4</v>
      </c>
      <c r="O276" s="653">
        <v>4340.8</v>
      </c>
      <c r="P276" s="666"/>
      <c r="Q276" s="654">
        <v>1085.2</v>
      </c>
    </row>
    <row r="277" spans="1:17" ht="14.4" customHeight="1" x14ac:dyDescent="0.3">
      <c r="A277" s="649" t="s">
        <v>8396</v>
      </c>
      <c r="B277" s="650" t="s">
        <v>8040</v>
      </c>
      <c r="C277" s="650" t="s">
        <v>6257</v>
      </c>
      <c r="D277" s="650" t="s">
        <v>8542</v>
      </c>
      <c r="E277" s="650" t="s">
        <v>8543</v>
      </c>
      <c r="F277" s="653">
        <v>1</v>
      </c>
      <c r="G277" s="653">
        <v>13465.47</v>
      </c>
      <c r="H277" s="653">
        <v>1</v>
      </c>
      <c r="I277" s="653">
        <v>13465.47</v>
      </c>
      <c r="J277" s="653">
        <v>2</v>
      </c>
      <c r="K277" s="653">
        <v>26930.94</v>
      </c>
      <c r="L277" s="653">
        <v>2</v>
      </c>
      <c r="M277" s="653">
        <v>13465.47</v>
      </c>
      <c r="N277" s="653">
        <v>2</v>
      </c>
      <c r="O277" s="653">
        <v>26930.94</v>
      </c>
      <c r="P277" s="666">
        <v>2</v>
      </c>
      <c r="Q277" s="654">
        <v>13465.47</v>
      </c>
    </row>
    <row r="278" spans="1:17" ht="14.4" customHeight="1" x14ac:dyDescent="0.3">
      <c r="A278" s="649" t="s">
        <v>8396</v>
      </c>
      <c r="B278" s="650" t="s">
        <v>8040</v>
      </c>
      <c r="C278" s="650" t="s">
        <v>6257</v>
      </c>
      <c r="D278" s="650" t="s">
        <v>8544</v>
      </c>
      <c r="E278" s="650" t="s">
        <v>8545</v>
      </c>
      <c r="F278" s="653"/>
      <c r="G278" s="653"/>
      <c r="H278" s="653"/>
      <c r="I278" s="653"/>
      <c r="J278" s="653"/>
      <c r="K278" s="653"/>
      <c r="L278" s="653"/>
      <c r="M278" s="653"/>
      <c r="N278" s="653">
        <v>1</v>
      </c>
      <c r="O278" s="653">
        <v>6938.56</v>
      </c>
      <c r="P278" s="666"/>
      <c r="Q278" s="654">
        <v>6938.56</v>
      </c>
    </row>
    <row r="279" spans="1:17" ht="14.4" customHeight="1" x14ac:dyDescent="0.3">
      <c r="A279" s="649" t="s">
        <v>8396</v>
      </c>
      <c r="B279" s="650" t="s">
        <v>8040</v>
      </c>
      <c r="C279" s="650" t="s">
        <v>6270</v>
      </c>
      <c r="D279" s="650" t="s">
        <v>8546</v>
      </c>
      <c r="E279" s="650" t="s">
        <v>8547</v>
      </c>
      <c r="F279" s="653">
        <v>1</v>
      </c>
      <c r="G279" s="653">
        <v>204</v>
      </c>
      <c r="H279" s="653">
        <v>1</v>
      </c>
      <c r="I279" s="653">
        <v>204</v>
      </c>
      <c r="J279" s="653">
        <v>3</v>
      </c>
      <c r="K279" s="653">
        <v>615</v>
      </c>
      <c r="L279" s="653">
        <v>3.0147058823529411</v>
      </c>
      <c r="M279" s="653">
        <v>205</v>
      </c>
      <c r="N279" s="653">
        <v>1</v>
      </c>
      <c r="O279" s="653">
        <v>206</v>
      </c>
      <c r="P279" s="666">
        <v>1.0098039215686274</v>
      </c>
      <c r="Q279" s="654">
        <v>206</v>
      </c>
    </row>
    <row r="280" spans="1:17" ht="14.4" customHeight="1" x14ac:dyDescent="0.3">
      <c r="A280" s="649" t="s">
        <v>8396</v>
      </c>
      <c r="B280" s="650" t="s">
        <v>8040</v>
      </c>
      <c r="C280" s="650" t="s">
        <v>6270</v>
      </c>
      <c r="D280" s="650" t="s">
        <v>8548</v>
      </c>
      <c r="E280" s="650" t="s">
        <v>8549</v>
      </c>
      <c r="F280" s="653">
        <v>3</v>
      </c>
      <c r="G280" s="653">
        <v>447</v>
      </c>
      <c r="H280" s="653">
        <v>1</v>
      </c>
      <c r="I280" s="653">
        <v>149</v>
      </c>
      <c r="J280" s="653">
        <v>1</v>
      </c>
      <c r="K280" s="653">
        <v>150</v>
      </c>
      <c r="L280" s="653">
        <v>0.33557046979865773</v>
      </c>
      <c r="M280" s="653">
        <v>150</v>
      </c>
      <c r="N280" s="653"/>
      <c r="O280" s="653"/>
      <c r="P280" s="666"/>
      <c r="Q280" s="654"/>
    </row>
    <row r="281" spans="1:17" ht="14.4" customHeight="1" x14ac:dyDescent="0.3">
      <c r="A281" s="649" t="s">
        <v>8396</v>
      </c>
      <c r="B281" s="650" t="s">
        <v>8040</v>
      </c>
      <c r="C281" s="650" t="s">
        <v>6270</v>
      </c>
      <c r="D281" s="650" t="s">
        <v>8550</v>
      </c>
      <c r="E281" s="650" t="s">
        <v>8551</v>
      </c>
      <c r="F281" s="653">
        <v>7</v>
      </c>
      <c r="G281" s="653">
        <v>1267</v>
      </c>
      <c r="H281" s="653">
        <v>1</v>
      </c>
      <c r="I281" s="653">
        <v>181</v>
      </c>
      <c r="J281" s="653">
        <v>4</v>
      </c>
      <c r="K281" s="653">
        <v>728</v>
      </c>
      <c r="L281" s="653">
        <v>0.574585635359116</v>
      </c>
      <c r="M281" s="653">
        <v>182</v>
      </c>
      <c r="N281" s="653">
        <v>3</v>
      </c>
      <c r="O281" s="653">
        <v>547</v>
      </c>
      <c r="P281" s="666">
        <v>0.43172849250197315</v>
      </c>
      <c r="Q281" s="654">
        <v>182.33333333333334</v>
      </c>
    </row>
    <row r="282" spans="1:17" ht="14.4" customHeight="1" x14ac:dyDescent="0.3">
      <c r="A282" s="649" t="s">
        <v>8396</v>
      </c>
      <c r="B282" s="650" t="s">
        <v>8040</v>
      </c>
      <c r="C282" s="650" t="s">
        <v>6270</v>
      </c>
      <c r="D282" s="650" t="s">
        <v>8552</v>
      </c>
      <c r="E282" s="650" t="s">
        <v>8553</v>
      </c>
      <c r="F282" s="653">
        <v>16</v>
      </c>
      <c r="G282" s="653">
        <v>1984</v>
      </c>
      <c r="H282" s="653">
        <v>1</v>
      </c>
      <c r="I282" s="653">
        <v>124</v>
      </c>
      <c r="J282" s="653">
        <v>4</v>
      </c>
      <c r="K282" s="653">
        <v>496</v>
      </c>
      <c r="L282" s="653">
        <v>0.25</v>
      </c>
      <c r="M282" s="653">
        <v>124</v>
      </c>
      <c r="N282" s="653">
        <v>2</v>
      </c>
      <c r="O282" s="653">
        <v>249</v>
      </c>
      <c r="P282" s="666">
        <v>0.12550403225806453</v>
      </c>
      <c r="Q282" s="654">
        <v>124.5</v>
      </c>
    </row>
    <row r="283" spans="1:17" ht="14.4" customHeight="1" x14ac:dyDescent="0.3">
      <c r="A283" s="649" t="s">
        <v>8396</v>
      </c>
      <c r="B283" s="650" t="s">
        <v>8040</v>
      </c>
      <c r="C283" s="650" t="s">
        <v>6270</v>
      </c>
      <c r="D283" s="650" t="s">
        <v>8554</v>
      </c>
      <c r="E283" s="650" t="s">
        <v>8555</v>
      </c>
      <c r="F283" s="653">
        <v>39</v>
      </c>
      <c r="G283" s="653">
        <v>8424</v>
      </c>
      <c r="H283" s="653">
        <v>1</v>
      </c>
      <c r="I283" s="653">
        <v>216</v>
      </c>
      <c r="J283" s="653">
        <v>16</v>
      </c>
      <c r="K283" s="653">
        <v>3472</v>
      </c>
      <c r="L283" s="653">
        <v>0.4121557454890788</v>
      </c>
      <c r="M283" s="653">
        <v>217</v>
      </c>
      <c r="N283" s="653">
        <v>11</v>
      </c>
      <c r="O283" s="653">
        <v>2393</v>
      </c>
      <c r="P283" s="666">
        <v>0.28406932573599242</v>
      </c>
      <c r="Q283" s="654">
        <v>217.54545454545453</v>
      </c>
    </row>
    <row r="284" spans="1:17" ht="14.4" customHeight="1" x14ac:dyDescent="0.3">
      <c r="A284" s="649" t="s">
        <v>8396</v>
      </c>
      <c r="B284" s="650" t="s">
        <v>8040</v>
      </c>
      <c r="C284" s="650" t="s">
        <v>6270</v>
      </c>
      <c r="D284" s="650" t="s">
        <v>8556</v>
      </c>
      <c r="E284" s="650" t="s">
        <v>8557</v>
      </c>
      <c r="F284" s="653">
        <v>2</v>
      </c>
      <c r="G284" s="653">
        <v>432</v>
      </c>
      <c r="H284" s="653">
        <v>1</v>
      </c>
      <c r="I284" s="653">
        <v>216</v>
      </c>
      <c r="J284" s="653"/>
      <c r="K284" s="653"/>
      <c r="L284" s="653"/>
      <c r="M284" s="653"/>
      <c r="N284" s="653">
        <v>2</v>
      </c>
      <c r="O284" s="653">
        <v>435</v>
      </c>
      <c r="P284" s="666">
        <v>1.0069444444444444</v>
      </c>
      <c r="Q284" s="654">
        <v>217.5</v>
      </c>
    </row>
    <row r="285" spans="1:17" ht="14.4" customHeight="1" x14ac:dyDescent="0.3">
      <c r="A285" s="649" t="s">
        <v>8396</v>
      </c>
      <c r="B285" s="650" t="s">
        <v>8040</v>
      </c>
      <c r="C285" s="650" t="s">
        <v>6270</v>
      </c>
      <c r="D285" s="650" t="s">
        <v>8036</v>
      </c>
      <c r="E285" s="650" t="s">
        <v>8037</v>
      </c>
      <c r="F285" s="653">
        <v>207</v>
      </c>
      <c r="G285" s="653">
        <v>45126</v>
      </c>
      <c r="H285" s="653">
        <v>1</v>
      </c>
      <c r="I285" s="653">
        <v>218</v>
      </c>
      <c r="J285" s="653">
        <v>186</v>
      </c>
      <c r="K285" s="653">
        <v>40734</v>
      </c>
      <c r="L285" s="653">
        <v>0.90267251695253292</v>
      </c>
      <c r="M285" s="653">
        <v>219</v>
      </c>
      <c r="N285" s="653">
        <v>175</v>
      </c>
      <c r="O285" s="653">
        <v>38430</v>
      </c>
      <c r="P285" s="666">
        <v>0.8516154766653371</v>
      </c>
      <c r="Q285" s="654">
        <v>219.6</v>
      </c>
    </row>
    <row r="286" spans="1:17" ht="14.4" customHeight="1" x14ac:dyDescent="0.3">
      <c r="A286" s="649" t="s">
        <v>8396</v>
      </c>
      <c r="B286" s="650" t="s">
        <v>8040</v>
      </c>
      <c r="C286" s="650" t="s">
        <v>6270</v>
      </c>
      <c r="D286" s="650" t="s">
        <v>8558</v>
      </c>
      <c r="E286" s="650" t="s">
        <v>8559</v>
      </c>
      <c r="F286" s="653">
        <v>97</v>
      </c>
      <c r="G286" s="653">
        <v>58976</v>
      </c>
      <c r="H286" s="653">
        <v>1</v>
      </c>
      <c r="I286" s="653">
        <v>608</v>
      </c>
      <c r="J286" s="653">
        <v>74</v>
      </c>
      <c r="K286" s="653">
        <v>45066</v>
      </c>
      <c r="L286" s="653">
        <v>0.76414134563212155</v>
      </c>
      <c r="M286" s="653">
        <v>609</v>
      </c>
      <c r="N286" s="653">
        <v>52</v>
      </c>
      <c r="O286" s="653">
        <v>31764</v>
      </c>
      <c r="P286" s="666">
        <v>0.53859196961475853</v>
      </c>
      <c r="Q286" s="654">
        <v>610.84615384615381</v>
      </c>
    </row>
    <row r="287" spans="1:17" ht="14.4" customHeight="1" x14ac:dyDescent="0.3">
      <c r="A287" s="649" t="s">
        <v>8396</v>
      </c>
      <c r="B287" s="650" t="s">
        <v>8040</v>
      </c>
      <c r="C287" s="650" t="s">
        <v>6270</v>
      </c>
      <c r="D287" s="650" t="s">
        <v>8027</v>
      </c>
      <c r="E287" s="650" t="s">
        <v>8028</v>
      </c>
      <c r="F287" s="653">
        <v>2</v>
      </c>
      <c r="G287" s="653">
        <v>512</v>
      </c>
      <c r="H287" s="653">
        <v>1</v>
      </c>
      <c r="I287" s="653">
        <v>256</v>
      </c>
      <c r="J287" s="653"/>
      <c r="K287" s="653"/>
      <c r="L287" s="653"/>
      <c r="M287" s="653"/>
      <c r="N287" s="653"/>
      <c r="O287" s="653"/>
      <c r="P287" s="666"/>
      <c r="Q287" s="654"/>
    </row>
    <row r="288" spans="1:17" ht="14.4" customHeight="1" x14ac:dyDescent="0.3">
      <c r="A288" s="649" t="s">
        <v>8396</v>
      </c>
      <c r="B288" s="650" t="s">
        <v>8040</v>
      </c>
      <c r="C288" s="650" t="s">
        <v>6270</v>
      </c>
      <c r="D288" s="650" t="s">
        <v>8056</v>
      </c>
      <c r="E288" s="650" t="s">
        <v>8057</v>
      </c>
      <c r="F288" s="653">
        <v>62</v>
      </c>
      <c r="G288" s="653">
        <v>20150</v>
      </c>
      <c r="H288" s="653">
        <v>1</v>
      </c>
      <c r="I288" s="653">
        <v>325</v>
      </c>
      <c r="J288" s="653">
        <v>78</v>
      </c>
      <c r="K288" s="653">
        <v>25428</v>
      </c>
      <c r="L288" s="653">
        <v>1.2619354838709678</v>
      </c>
      <c r="M288" s="653">
        <v>326</v>
      </c>
      <c r="N288" s="653">
        <v>55</v>
      </c>
      <c r="O288" s="653">
        <v>18035</v>
      </c>
      <c r="P288" s="666">
        <v>0.89503722084367243</v>
      </c>
      <c r="Q288" s="654">
        <v>327.90909090909093</v>
      </c>
    </row>
    <row r="289" spans="1:17" ht="14.4" customHeight="1" x14ac:dyDescent="0.3">
      <c r="A289" s="649" t="s">
        <v>8396</v>
      </c>
      <c r="B289" s="650" t="s">
        <v>8040</v>
      </c>
      <c r="C289" s="650" t="s">
        <v>6270</v>
      </c>
      <c r="D289" s="650" t="s">
        <v>8560</v>
      </c>
      <c r="E289" s="650" t="s">
        <v>8561</v>
      </c>
      <c r="F289" s="653">
        <v>3</v>
      </c>
      <c r="G289" s="653">
        <v>12366</v>
      </c>
      <c r="H289" s="653">
        <v>1</v>
      </c>
      <c r="I289" s="653">
        <v>4122</v>
      </c>
      <c r="J289" s="653">
        <v>5</v>
      </c>
      <c r="K289" s="653">
        <v>20635</v>
      </c>
      <c r="L289" s="653">
        <v>1.6686883389940159</v>
      </c>
      <c r="M289" s="653">
        <v>4127</v>
      </c>
      <c r="N289" s="653">
        <v>4</v>
      </c>
      <c r="O289" s="653">
        <v>16532</v>
      </c>
      <c r="P289" s="666">
        <v>1.3368914766294679</v>
      </c>
      <c r="Q289" s="654">
        <v>4133</v>
      </c>
    </row>
    <row r="290" spans="1:17" ht="14.4" customHeight="1" x14ac:dyDescent="0.3">
      <c r="A290" s="649" t="s">
        <v>8396</v>
      </c>
      <c r="B290" s="650" t="s">
        <v>8040</v>
      </c>
      <c r="C290" s="650" t="s">
        <v>6270</v>
      </c>
      <c r="D290" s="650" t="s">
        <v>8562</v>
      </c>
      <c r="E290" s="650" t="s">
        <v>8563</v>
      </c>
      <c r="F290" s="653">
        <v>5</v>
      </c>
      <c r="G290" s="653">
        <v>1385</v>
      </c>
      <c r="H290" s="653">
        <v>1</v>
      </c>
      <c r="I290" s="653">
        <v>277</v>
      </c>
      <c r="J290" s="653">
        <v>4</v>
      </c>
      <c r="K290" s="653">
        <v>1112</v>
      </c>
      <c r="L290" s="653">
        <v>0.80288808664259925</v>
      </c>
      <c r="M290" s="653">
        <v>278</v>
      </c>
      <c r="N290" s="653">
        <v>3</v>
      </c>
      <c r="O290" s="653">
        <v>835</v>
      </c>
      <c r="P290" s="666">
        <v>0.6028880866425993</v>
      </c>
      <c r="Q290" s="654">
        <v>278.33333333333331</v>
      </c>
    </row>
    <row r="291" spans="1:17" ht="14.4" customHeight="1" x14ac:dyDescent="0.3">
      <c r="A291" s="649" t="s">
        <v>8396</v>
      </c>
      <c r="B291" s="650" t="s">
        <v>8040</v>
      </c>
      <c r="C291" s="650" t="s">
        <v>6270</v>
      </c>
      <c r="D291" s="650" t="s">
        <v>8564</v>
      </c>
      <c r="E291" s="650" t="s">
        <v>8565</v>
      </c>
      <c r="F291" s="653">
        <v>39</v>
      </c>
      <c r="G291" s="653">
        <v>243516</v>
      </c>
      <c r="H291" s="653">
        <v>1</v>
      </c>
      <c r="I291" s="653">
        <v>6244</v>
      </c>
      <c r="J291" s="653">
        <v>14</v>
      </c>
      <c r="K291" s="653">
        <v>87500</v>
      </c>
      <c r="L291" s="653">
        <v>0.35931930550764629</v>
      </c>
      <c r="M291" s="653">
        <v>6250</v>
      </c>
      <c r="N291" s="653">
        <v>29</v>
      </c>
      <c r="O291" s="653">
        <v>181440</v>
      </c>
      <c r="P291" s="666">
        <v>0.74508451190065539</v>
      </c>
      <c r="Q291" s="654">
        <v>6256.5517241379312</v>
      </c>
    </row>
    <row r="292" spans="1:17" ht="14.4" customHeight="1" x14ac:dyDescent="0.3">
      <c r="A292" s="649" t="s">
        <v>8396</v>
      </c>
      <c r="B292" s="650" t="s">
        <v>8040</v>
      </c>
      <c r="C292" s="650" t="s">
        <v>6270</v>
      </c>
      <c r="D292" s="650" t="s">
        <v>8566</v>
      </c>
      <c r="E292" s="650" t="s">
        <v>8567</v>
      </c>
      <c r="F292" s="653">
        <v>43</v>
      </c>
      <c r="G292" s="653">
        <v>64930</v>
      </c>
      <c r="H292" s="653">
        <v>1</v>
      </c>
      <c r="I292" s="653">
        <v>1510</v>
      </c>
      <c r="J292" s="653">
        <v>28</v>
      </c>
      <c r="K292" s="653">
        <v>42420</v>
      </c>
      <c r="L292" s="653">
        <v>0.65331895887879254</v>
      </c>
      <c r="M292" s="653">
        <v>1515</v>
      </c>
      <c r="N292" s="653">
        <v>40</v>
      </c>
      <c r="O292" s="653">
        <v>60744</v>
      </c>
      <c r="P292" s="666">
        <v>0.93553057138456797</v>
      </c>
      <c r="Q292" s="654">
        <v>1518.6</v>
      </c>
    </row>
    <row r="293" spans="1:17" ht="14.4" customHeight="1" x14ac:dyDescent="0.3">
      <c r="A293" s="649" t="s">
        <v>8396</v>
      </c>
      <c r="B293" s="650" t="s">
        <v>8040</v>
      </c>
      <c r="C293" s="650" t="s">
        <v>6270</v>
      </c>
      <c r="D293" s="650" t="s">
        <v>8568</v>
      </c>
      <c r="E293" s="650" t="s">
        <v>8569</v>
      </c>
      <c r="F293" s="653">
        <v>61</v>
      </c>
      <c r="G293" s="653">
        <v>66185</v>
      </c>
      <c r="H293" s="653">
        <v>1</v>
      </c>
      <c r="I293" s="653">
        <v>1085</v>
      </c>
      <c r="J293" s="653">
        <v>64</v>
      </c>
      <c r="K293" s="653">
        <v>69632</v>
      </c>
      <c r="L293" s="653">
        <v>1.0520812873007479</v>
      </c>
      <c r="M293" s="653">
        <v>1088</v>
      </c>
      <c r="N293" s="653">
        <v>86</v>
      </c>
      <c r="O293" s="653">
        <v>93838</v>
      </c>
      <c r="P293" s="666">
        <v>1.4178137040114829</v>
      </c>
      <c r="Q293" s="654">
        <v>1091.1395348837209</v>
      </c>
    </row>
    <row r="294" spans="1:17" ht="14.4" customHeight="1" x14ac:dyDescent="0.3">
      <c r="A294" s="649" t="s">
        <v>8396</v>
      </c>
      <c r="B294" s="650" t="s">
        <v>8040</v>
      </c>
      <c r="C294" s="650" t="s">
        <v>6270</v>
      </c>
      <c r="D294" s="650" t="s">
        <v>8570</v>
      </c>
      <c r="E294" s="650" t="s">
        <v>8571</v>
      </c>
      <c r="F294" s="653"/>
      <c r="G294" s="653"/>
      <c r="H294" s="653"/>
      <c r="I294" s="653"/>
      <c r="J294" s="653"/>
      <c r="K294" s="653"/>
      <c r="L294" s="653"/>
      <c r="M294" s="653"/>
      <c r="N294" s="653">
        <v>1</v>
      </c>
      <c r="O294" s="653">
        <v>4702</v>
      </c>
      <c r="P294" s="666"/>
      <c r="Q294" s="654">
        <v>4702</v>
      </c>
    </row>
    <row r="295" spans="1:17" ht="14.4" customHeight="1" x14ac:dyDescent="0.3">
      <c r="A295" s="649" t="s">
        <v>8396</v>
      </c>
      <c r="B295" s="650" t="s">
        <v>8040</v>
      </c>
      <c r="C295" s="650" t="s">
        <v>6270</v>
      </c>
      <c r="D295" s="650" t="s">
        <v>8572</v>
      </c>
      <c r="E295" s="650" t="s">
        <v>8573</v>
      </c>
      <c r="F295" s="653">
        <v>8</v>
      </c>
      <c r="G295" s="653">
        <v>30488</v>
      </c>
      <c r="H295" s="653">
        <v>1</v>
      </c>
      <c r="I295" s="653">
        <v>3811</v>
      </c>
      <c r="J295" s="653">
        <v>12</v>
      </c>
      <c r="K295" s="653">
        <v>45780</v>
      </c>
      <c r="L295" s="653">
        <v>1.5015743899239045</v>
      </c>
      <c r="M295" s="653">
        <v>3815</v>
      </c>
      <c r="N295" s="653">
        <v>8</v>
      </c>
      <c r="O295" s="653">
        <v>30556</v>
      </c>
      <c r="P295" s="666">
        <v>1.0022303857255312</v>
      </c>
      <c r="Q295" s="654">
        <v>3819.5</v>
      </c>
    </row>
    <row r="296" spans="1:17" ht="14.4" customHeight="1" x14ac:dyDescent="0.3">
      <c r="A296" s="649" t="s">
        <v>8396</v>
      </c>
      <c r="B296" s="650" t="s">
        <v>8040</v>
      </c>
      <c r="C296" s="650" t="s">
        <v>6270</v>
      </c>
      <c r="D296" s="650" t="s">
        <v>8574</v>
      </c>
      <c r="E296" s="650" t="s">
        <v>8575</v>
      </c>
      <c r="F296" s="653">
        <v>2</v>
      </c>
      <c r="G296" s="653">
        <v>10290</v>
      </c>
      <c r="H296" s="653">
        <v>1</v>
      </c>
      <c r="I296" s="653">
        <v>5145</v>
      </c>
      <c r="J296" s="653"/>
      <c r="K296" s="653"/>
      <c r="L296" s="653"/>
      <c r="M296" s="653"/>
      <c r="N296" s="653">
        <v>1</v>
      </c>
      <c r="O296" s="653">
        <v>5150</v>
      </c>
      <c r="P296" s="666">
        <v>0.50048590864917397</v>
      </c>
      <c r="Q296" s="654">
        <v>5150</v>
      </c>
    </row>
    <row r="297" spans="1:17" ht="14.4" customHeight="1" x14ac:dyDescent="0.3">
      <c r="A297" s="649" t="s">
        <v>8396</v>
      </c>
      <c r="B297" s="650" t="s">
        <v>8040</v>
      </c>
      <c r="C297" s="650" t="s">
        <v>6270</v>
      </c>
      <c r="D297" s="650" t="s">
        <v>8576</v>
      </c>
      <c r="E297" s="650" t="s">
        <v>8577</v>
      </c>
      <c r="F297" s="653"/>
      <c r="G297" s="653"/>
      <c r="H297" s="653"/>
      <c r="I297" s="653"/>
      <c r="J297" s="653">
        <v>1</v>
      </c>
      <c r="K297" s="653">
        <v>7835</v>
      </c>
      <c r="L297" s="653"/>
      <c r="M297" s="653">
        <v>7835</v>
      </c>
      <c r="N297" s="653">
        <v>2</v>
      </c>
      <c r="O297" s="653">
        <v>15670</v>
      </c>
      <c r="P297" s="666"/>
      <c r="Q297" s="654">
        <v>7835</v>
      </c>
    </row>
    <row r="298" spans="1:17" ht="14.4" customHeight="1" x14ac:dyDescent="0.3">
      <c r="A298" s="649" t="s">
        <v>8396</v>
      </c>
      <c r="B298" s="650" t="s">
        <v>8040</v>
      </c>
      <c r="C298" s="650" t="s">
        <v>6270</v>
      </c>
      <c r="D298" s="650" t="s">
        <v>8578</v>
      </c>
      <c r="E298" s="650" t="s">
        <v>8579</v>
      </c>
      <c r="F298" s="653">
        <v>33</v>
      </c>
      <c r="G298" s="653">
        <v>54549</v>
      </c>
      <c r="H298" s="653">
        <v>1</v>
      </c>
      <c r="I298" s="653">
        <v>1653</v>
      </c>
      <c r="J298" s="653">
        <v>13</v>
      </c>
      <c r="K298" s="653">
        <v>21541</v>
      </c>
      <c r="L298" s="653">
        <v>0.39489266531008815</v>
      </c>
      <c r="M298" s="653">
        <v>1657</v>
      </c>
      <c r="N298" s="653">
        <v>28</v>
      </c>
      <c r="O298" s="653">
        <v>46504</v>
      </c>
      <c r="P298" s="666">
        <v>0.85251791966855484</v>
      </c>
      <c r="Q298" s="654">
        <v>1660.8571428571429</v>
      </c>
    </row>
    <row r="299" spans="1:17" ht="14.4" customHeight="1" x14ac:dyDescent="0.3">
      <c r="A299" s="649" t="s">
        <v>8396</v>
      </c>
      <c r="B299" s="650" t="s">
        <v>8040</v>
      </c>
      <c r="C299" s="650" t="s">
        <v>6270</v>
      </c>
      <c r="D299" s="650" t="s">
        <v>8580</v>
      </c>
      <c r="E299" s="650" t="s">
        <v>8581</v>
      </c>
      <c r="F299" s="653">
        <v>198</v>
      </c>
      <c r="G299" s="653">
        <v>252648</v>
      </c>
      <c r="H299" s="653">
        <v>1</v>
      </c>
      <c r="I299" s="653">
        <v>1276</v>
      </c>
      <c r="J299" s="653">
        <v>158</v>
      </c>
      <c r="K299" s="653">
        <v>201766</v>
      </c>
      <c r="L299" s="653">
        <v>0.79860517399702358</v>
      </c>
      <c r="M299" s="653">
        <v>1277</v>
      </c>
      <c r="N299" s="653">
        <v>158</v>
      </c>
      <c r="O299" s="653">
        <v>202072</v>
      </c>
      <c r="P299" s="666">
        <v>0.79981634527089074</v>
      </c>
      <c r="Q299" s="654">
        <v>1278.9367088607594</v>
      </c>
    </row>
    <row r="300" spans="1:17" ht="14.4" customHeight="1" x14ac:dyDescent="0.3">
      <c r="A300" s="649" t="s">
        <v>8396</v>
      </c>
      <c r="B300" s="650" t="s">
        <v>8040</v>
      </c>
      <c r="C300" s="650" t="s">
        <v>6270</v>
      </c>
      <c r="D300" s="650" t="s">
        <v>8582</v>
      </c>
      <c r="E300" s="650" t="s">
        <v>8583</v>
      </c>
      <c r="F300" s="653">
        <v>183</v>
      </c>
      <c r="G300" s="653">
        <v>212829</v>
      </c>
      <c r="H300" s="653">
        <v>1</v>
      </c>
      <c r="I300" s="653">
        <v>1163</v>
      </c>
      <c r="J300" s="653">
        <v>155</v>
      </c>
      <c r="K300" s="653">
        <v>180420</v>
      </c>
      <c r="L300" s="653">
        <v>0.84772281972851449</v>
      </c>
      <c r="M300" s="653">
        <v>1164</v>
      </c>
      <c r="N300" s="653">
        <v>152</v>
      </c>
      <c r="O300" s="653">
        <v>177124</v>
      </c>
      <c r="P300" s="666">
        <v>0.83223620841144774</v>
      </c>
      <c r="Q300" s="654">
        <v>1165.2894736842106</v>
      </c>
    </row>
    <row r="301" spans="1:17" ht="14.4" customHeight="1" x14ac:dyDescent="0.3">
      <c r="A301" s="649" t="s">
        <v>8396</v>
      </c>
      <c r="B301" s="650" t="s">
        <v>8040</v>
      </c>
      <c r="C301" s="650" t="s">
        <v>6270</v>
      </c>
      <c r="D301" s="650" t="s">
        <v>8584</v>
      </c>
      <c r="E301" s="650" t="s">
        <v>8585</v>
      </c>
      <c r="F301" s="653">
        <v>7</v>
      </c>
      <c r="G301" s="653">
        <v>35455</v>
      </c>
      <c r="H301" s="653">
        <v>1</v>
      </c>
      <c r="I301" s="653">
        <v>5065</v>
      </c>
      <c r="J301" s="653">
        <v>3</v>
      </c>
      <c r="K301" s="653">
        <v>15204</v>
      </c>
      <c r="L301" s="653">
        <v>0.42882527147087857</v>
      </c>
      <c r="M301" s="653">
        <v>5068</v>
      </c>
      <c r="N301" s="653">
        <v>3</v>
      </c>
      <c r="O301" s="653">
        <v>15216</v>
      </c>
      <c r="P301" s="666">
        <v>0.42916372867014524</v>
      </c>
      <c r="Q301" s="654">
        <v>5072</v>
      </c>
    </row>
    <row r="302" spans="1:17" ht="14.4" customHeight="1" x14ac:dyDescent="0.3">
      <c r="A302" s="649" t="s">
        <v>8396</v>
      </c>
      <c r="B302" s="650" t="s">
        <v>8040</v>
      </c>
      <c r="C302" s="650" t="s">
        <v>6270</v>
      </c>
      <c r="D302" s="650" t="s">
        <v>8586</v>
      </c>
      <c r="E302" s="650" t="s">
        <v>8587</v>
      </c>
      <c r="F302" s="653"/>
      <c r="G302" s="653"/>
      <c r="H302" s="653"/>
      <c r="I302" s="653"/>
      <c r="J302" s="653">
        <v>1</v>
      </c>
      <c r="K302" s="653">
        <v>5508</v>
      </c>
      <c r="L302" s="653"/>
      <c r="M302" s="653">
        <v>5508</v>
      </c>
      <c r="N302" s="653">
        <v>1</v>
      </c>
      <c r="O302" s="653">
        <v>5514</v>
      </c>
      <c r="P302" s="666"/>
      <c r="Q302" s="654">
        <v>5514</v>
      </c>
    </row>
    <row r="303" spans="1:17" ht="14.4" customHeight="1" x14ac:dyDescent="0.3">
      <c r="A303" s="649" t="s">
        <v>8396</v>
      </c>
      <c r="B303" s="650" t="s">
        <v>8040</v>
      </c>
      <c r="C303" s="650" t="s">
        <v>6270</v>
      </c>
      <c r="D303" s="650" t="s">
        <v>8588</v>
      </c>
      <c r="E303" s="650" t="s">
        <v>8589</v>
      </c>
      <c r="F303" s="653">
        <v>2</v>
      </c>
      <c r="G303" s="653">
        <v>1476</v>
      </c>
      <c r="H303" s="653">
        <v>1</v>
      </c>
      <c r="I303" s="653">
        <v>738</v>
      </c>
      <c r="J303" s="653">
        <v>1</v>
      </c>
      <c r="K303" s="653">
        <v>742</v>
      </c>
      <c r="L303" s="653">
        <v>0.50271002710027102</v>
      </c>
      <c r="M303" s="653">
        <v>742</v>
      </c>
      <c r="N303" s="653"/>
      <c r="O303" s="653"/>
      <c r="P303" s="666"/>
      <c r="Q303" s="654"/>
    </row>
    <row r="304" spans="1:17" ht="14.4" customHeight="1" x14ac:dyDescent="0.3">
      <c r="A304" s="649" t="s">
        <v>8396</v>
      </c>
      <c r="B304" s="650" t="s">
        <v>8040</v>
      </c>
      <c r="C304" s="650" t="s">
        <v>6270</v>
      </c>
      <c r="D304" s="650" t="s">
        <v>8590</v>
      </c>
      <c r="E304" s="650" t="s">
        <v>8591</v>
      </c>
      <c r="F304" s="653">
        <v>1514</v>
      </c>
      <c r="G304" s="653">
        <v>260408</v>
      </c>
      <c r="H304" s="653">
        <v>1</v>
      </c>
      <c r="I304" s="653">
        <v>172</v>
      </c>
      <c r="J304" s="653">
        <v>1541</v>
      </c>
      <c r="K304" s="653">
        <v>266593</v>
      </c>
      <c r="L304" s="653">
        <v>1.0237511904396179</v>
      </c>
      <c r="M304" s="653">
        <v>173</v>
      </c>
      <c r="N304" s="653">
        <v>1565</v>
      </c>
      <c r="O304" s="653">
        <v>271648</v>
      </c>
      <c r="P304" s="666">
        <v>1.0431630364658535</v>
      </c>
      <c r="Q304" s="654">
        <v>173.57699680511183</v>
      </c>
    </row>
    <row r="305" spans="1:17" ht="14.4" customHeight="1" x14ac:dyDescent="0.3">
      <c r="A305" s="649" t="s">
        <v>8396</v>
      </c>
      <c r="B305" s="650" t="s">
        <v>8040</v>
      </c>
      <c r="C305" s="650" t="s">
        <v>6270</v>
      </c>
      <c r="D305" s="650" t="s">
        <v>8592</v>
      </c>
      <c r="E305" s="650" t="s">
        <v>8593</v>
      </c>
      <c r="F305" s="653">
        <v>117</v>
      </c>
      <c r="G305" s="653">
        <v>233298</v>
      </c>
      <c r="H305" s="653">
        <v>1</v>
      </c>
      <c r="I305" s="653">
        <v>1994</v>
      </c>
      <c r="J305" s="653">
        <v>59</v>
      </c>
      <c r="K305" s="653">
        <v>117764</v>
      </c>
      <c r="L305" s="653">
        <v>0.50477929515040854</v>
      </c>
      <c r="M305" s="653">
        <v>1996</v>
      </c>
      <c r="N305" s="653">
        <v>94</v>
      </c>
      <c r="O305" s="653">
        <v>187792</v>
      </c>
      <c r="P305" s="666">
        <v>0.80494474877624322</v>
      </c>
      <c r="Q305" s="654">
        <v>1997.7872340425531</v>
      </c>
    </row>
    <row r="306" spans="1:17" ht="14.4" customHeight="1" x14ac:dyDescent="0.3">
      <c r="A306" s="649" t="s">
        <v>8396</v>
      </c>
      <c r="B306" s="650" t="s">
        <v>8040</v>
      </c>
      <c r="C306" s="650" t="s">
        <v>6270</v>
      </c>
      <c r="D306" s="650" t="s">
        <v>8594</v>
      </c>
      <c r="E306" s="650" t="s">
        <v>8595</v>
      </c>
      <c r="F306" s="653">
        <v>8</v>
      </c>
      <c r="G306" s="653">
        <v>21528</v>
      </c>
      <c r="H306" s="653">
        <v>1</v>
      </c>
      <c r="I306" s="653">
        <v>2691</v>
      </c>
      <c r="J306" s="653">
        <v>4</v>
      </c>
      <c r="K306" s="653">
        <v>10768</v>
      </c>
      <c r="L306" s="653">
        <v>0.5001858045336306</v>
      </c>
      <c r="M306" s="653">
        <v>2692</v>
      </c>
      <c r="N306" s="653">
        <v>5</v>
      </c>
      <c r="O306" s="653">
        <v>13469</v>
      </c>
      <c r="P306" s="666">
        <v>0.62565031586770714</v>
      </c>
      <c r="Q306" s="654">
        <v>2693.8</v>
      </c>
    </row>
    <row r="307" spans="1:17" ht="14.4" customHeight="1" x14ac:dyDescent="0.3">
      <c r="A307" s="649" t="s">
        <v>8396</v>
      </c>
      <c r="B307" s="650" t="s">
        <v>8040</v>
      </c>
      <c r="C307" s="650" t="s">
        <v>6270</v>
      </c>
      <c r="D307" s="650" t="s">
        <v>8596</v>
      </c>
      <c r="E307" s="650" t="s">
        <v>8597</v>
      </c>
      <c r="F307" s="653">
        <v>6</v>
      </c>
      <c r="G307" s="653">
        <v>31062</v>
      </c>
      <c r="H307" s="653">
        <v>1</v>
      </c>
      <c r="I307" s="653">
        <v>5177</v>
      </c>
      <c r="J307" s="653">
        <v>3</v>
      </c>
      <c r="K307" s="653">
        <v>15540</v>
      </c>
      <c r="L307" s="653">
        <v>0.50028974309445629</v>
      </c>
      <c r="M307" s="653">
        <v>5180</v>
      </c>
      <c r="N307" s="653">
        <v>5</v>
      </c>
      <c r="O307" s="653">
        <v>25918</v>
      </c>
      <c r="P307" s="666">
        <v>0.83439572467967293</v>
      </c>
      <c r="Q307" s="654">
        <v>5183.6000000000004</v>
      </c>
    </row>
    <row r="308" spans="1:17" ht="14.4" customHeight="1" x14ac:dyDescent="0.3">
      <c r="A308" s="649" t="s">
        <v>8396</v>
      </c>
      <c r="B308" s="650" t="s">
        <v>8040</v>
      </c>
      <c r="C308" s="650" t="s">
        <v>6270</v>
      </c>
      <c r="D308" s="650" t="s">
        <v>8598</v>
      </c>
      <c r="E308" s="650" t="s">
        <v>8599</v>
      </c>
      <c r="F308" s="653">
        <v>43</v>
      </c>
      <c r="G308" s="653">
        <v>28251</v>
      </c>
      <c r="H308" s="653">
        <v>1</v>
      </c>
      <c r="I308" s="653">
        <v>657</v>
      </c>
      <c r="J308" s="653">
        <v>43</v>
      </c>
      <c r="K308" s="653">
        <v>28294</v>
      </c>
      <c r="L308" s="653">
        <v>1.0015220700152208</v>
      </c>
      <c r="M308" s="653">
        <v>658</v>
      </c>
      <c r="N308" s="653">
        <v>26</v>
      </c>
      <c r="O308" s="653">
        <v>17153</v>
      </c>
      <c r="P308" s="666">
        <v>0.60716434816466669</v>
      </c>
      <c r="Q308" s="654">
        <v>659.73076923076928</v>
      </c>
    </row>
    <row r="309" spans="1:17" ht="14.4" customHeight="1" x14ac:dyDescent="0.3">
      <c r="A309" s="649" t="s">
        <v>8396</v>
      </c>
      <c r="B309" s="650" t="s">
        <v>8040</v>
      </c>
      <c r="C309" s="650" t="s">
        <v>6270</v>
      </c>
      <c r="D309" s="650" t="s">
        <v>8600</v>
      </c>
      <c r="E309" s="650" t="s">
        <v>8601</v>
      </c>
      <c r="F309" s="653"/>
      <c r="G309" s="653"/>
      <c r="H309" s="653"/>
      <c r="I309" s="653"/>
      <c r="J309" s="653">
        <v>1</v>
      </c>
      <c r="K309" s="653">
        <v>2076</v>
      </c>
      <c r="L309" s="653"/>
      <c r="M309" s="653">
        <v>2076</v>
      </c>
      <c r="N309" s="653">
        <v>1</v>
      </c>
      <c r="O309" s="653">
        <v>2076</v>
      </c>
      <c r="P309" s="666"/>
      <c r="Q309" s="654">
        <v>2076</v>
      </c>
    </row>
    <row r="310" spans="1:17" ht="14.4" customHeight="1" x14ac:dyDescent="0.3">
      <c r="A310" s="649" t="s">
        <v>8396</v>
      </c>
      <c r="B310" s="650" t="s">
        <v>8040</v>
      </c>
      <c r="C310" s="650" t="s">
        <v>6270</v>
      </c>
      <c r="D310" s="650" t="s">
        <v>8602</v>
      </c>
      <c r="E310" s="650" t="s">
        <v>8603</v>
      </c>
      <c r="F310" s="653">
        <v>6</v>
      </c>
      <c r="G310" s="653">
        <v>894</v>
      </c>
      <c r="H310" s="653">
        <v>1</v>
      </c>
      <c r="I310" s="653">
        <v>149</v>
      </c>
      <c r="J310" s="653">
        <v>20</v>
      </c>
      <c r="K310" s="653">
        <v>3000</v>
      </c>
      <c r="L310" s="653">
        <v>3.3557046979865772</v>
      </c>
      <c r="M310" s="653">
        <v>150</v>
      </c>
      <c r="N310" s="653">
        <v>25</v>
      </c>
      <c r="O310" s="653">
        <v>3761</v>
      </c>
      <c r="P310" s="666">
        <v>4.2069351230425056</v>
      </c>
      <c r="Q310" s="654">
        <v>150.44</v>
      </c>
    </row>
    <row r="311" spans="1:17" ht="14.4" customHeight="1" x14ac:dyDescent="0.3">
      <c r="A311" s="649" t="s">
        <v>8396</v>
      </c>
      <c r="B311" s="650" t="s">
        <v>8040</v>
      </c>
      <c r="C311" s="650" t="s">
        <v>6270</v>
      </c>
      <c r="D311" s="650" t="s">
        <v>8604</v>
      </c>
      <c r="E311" s="650" t="s">
        <v>8605</v>
      </c>
      <c r="F311" s="653">
        <v>5</v>
      </c>
      <c r="G311" s="653">
        <v>960</v>
      </c>
      <c r="H311" s="653">
        <v>1</v>
      </c>
      <c r="I311" s="653">
        <v>192</v>
      </c>
      <c r="J311" s="653">
        <v>2</v>
      </c>
      <c r="K311" s="653">
        <v>386</v>
      </c>
      <c r="L311" s="653">
        <v>0.40208333333333335</v>
      </c>
      <c r="M311" s="653">
        <v>193</v>
      </c>
      <c r="N311" s="653">
        <v>2</v>
      </c>
      <c r="O311" s="653">
        <v>386</v>
      </c>
      <c r="P311" s="666">
        <v>0.40208333333333335</v>
      </c>
      <c r="Q311" s="654">
        <v>193</v>
      </c>
    </row>
    <row r="312" spans="1:17" ht="14.4" customHeight="1" x14ac:dyDescent="0.3">
      <c r="A312" s="649" t="s">
        <v>8396</v>
      </c>
      <c r="B312" s="650" t="s">
        <v>8040</v>
      </c>
      <c r="C312" s="650" t="s">
        <v>6270</v>
      </c>
      <c r="D312" s="650" t="s">
        <v>8606</v>
      </c>
      <c r="E312" s="650" t="s">
        <v>8607</v>
      </c>
      <c r="F312" s="653">
        <v>8</v>
      </c>
      <c r="G312" s="653">
        <v>1576</v>
      </c>
      <c r="H312" s="653">
        <v>1</v>
      </c>
      <c r="I312" s="653">
        <v>197</v>
      </c>
      <c r="J312" s="653">
        <v>12</v>
      </c>
      <c r="K312" s="653">
        <v>2376</v>
      </c>
      <c r="L312" s="653">
        <v>1.5076142131979695</v>
      </c>
      <c r="M312" s="653">
        <v>198</v>
      </c>
      <c r="N312" s="653">
        <v>23</v>
      </c>
      <c r="O312" s="653">
        <v>4566</v>
      </c>
      <c r="P312" s="666">
        <v>2.8972081218274113</v>
      </c>
      <c r="Q312" s="654">
        <v>198.52173913043478</v>
      </c>
    </row>
    <row r="313" spans="1:17" ht="14.4" customHeight="1" x14ac:dyDescent="0.3">
      <c r="A313" s="649" t="s">
        <v>8396</v>
      </c>
      <c r="B313" s="650" t="s">
        <v>8040</v>
      </c>
      <c r="C313" s="650" t="s">
        <v>6270</v>
      </c>
      <c r="D313" s="650" t="s">
        <v>8608</v>
      </c>
      <c r="E313" s="650" t="s">
        <v>8609</v>
      </c>
      <c r="F313" s="653">
        <v>188</v>
      </c>
      <c r="G313" s="653">
        <v>77832</v>
      </c>
      <c r="H313" s="653">
        <v>1</v>
      </c>
      <c r="I313" s="653">
        <v>414</v>
      </c>
      <c r="J313" s="653">
        <v>143</v>
      </c>
      <c r="K313" s="653">
        <v>59345</v>
      </c>
      <c r="L313" s="653">
        <v>0.76247558844691132</v>
      </c>
      <c r="M313" s="653">
        <v>415</v>
      </c>
      <c r="N313" s="653">
        <v>147</v>
      </c>
      <c r="O313" s="653">
        <v>61147</v>
      </c>
      <c r="P313" s="666">
        <v>0.78562801932367154</v>
      </c>
      <c r="Q313" s="654">
        <v>415.96598639455783</v>
      </c>
    </row>
    <row r="314" spans="1:17" ht="14.4" customHeight="1" x14ac:dyDescent="0.3">
      <c r="A314" s="649" t="s">
        <v>8396</v>
      </c>
      <c r="B314" s="650" t="s">
        <v>8040</v>
      </c>
      <c r="C314" s="650" t="s">
        <v>6270</v>
      </c>
      <c r="D314" s="650" t="s">
        <v>8610</v>
      </c>
      <c r="E314" s="650" t="s">
        <v>8611</v>
      </c>
      <c r="F314" s="653">
        <v>1</v>
      </c>
      <c r="G314" s="653">
        <v>157</v>
      </c>
      <c r="H314" s="653">
        <v>1</v>
      </c>
      <c r="I314" s="653">
        <v>157</v>
      </c>
      <c r="J314" s="653">
        <v>1</v>
      </c>
      <c r="K314" s="653">
        <v>158</v>
      </c>
      <c r="L314" s="653">
        <v>1.0063694267515924</v>
      </c>
      <c r="M314" s="653">
        <v>158</v>
      </c>
      <c r="N314" s="653">
        <v>3</v>
      </c>
      <c r="O314" s="653">
        <v>476</v>
      </c>
      <c r="P314" s="666">
        <v>3.031847133757962</v>
      </c>
      <c r="Q314" s="654">
        <v>158.66666666666666</v>
      </c>
    </row>
    <row r="315" spans="1:17" ht="14.4" customHeight="1" x14ac:dyDescent="0.3">
      <c r="A315" s="649" t="s">
        <v>8396</v>
      </c>
      <c r="B315" s="650" t="s">
        <v>8040</v>
      </c>
      <c r="C315" s="650" t="s">
        <v>6270</v>
      </c>
      <c r="D315" s="650" t="s">
        <v>8612</v>
      </c>
      <c r="E315" s="650" t="s">
        <v>8613</v>
      </c>
      <c r="F315" s="653">
        <v>164</v>
      </c>
      <c r="G315" s="653">
        <v>51004</v>
      </c>
      <c r="H315" s="653">
        <v>1</v>
      </c>
      <c r="I315" s="653">
        <v>311</v>
      </c>
      <c r="J315" s="653">
        <v>187</v>
      </c>
      <c r="K315" s="653">
        <v>58344</v>
      </c>
      <c r="L315" s="653">
        <v>1.1439102815465454</v>
      </c>
      <c r="M315" s="653">
        <v>312</v>
      </c>
      <c r="N315" s="653">
        <v>208</v>
      </c>
      <c r="O315" s="653">
        <v>65010</v>
      </c>
      <c r="P315" s="666">
        <v>1.2746059132617049</v>
      </c>
      <c r="Q315" s="654">
        <v>312.54807692307691</v>
      </c>
    </row>
    <row r="316" spans="1:17" ht="14.4" customHeight="1" x14ac:dyDescent="0.3">
      <c r="A316" s="649" t="s">
        <v>8396</v>
      </c>
      <c r="B316" s="650" t="s">
        <v>8040</v>
      </c>
      <c r="C316" s="650" t="s">
        <v>6270</v>
      </c>
      <c r="D316" s="650" t="s">
        <v>8614</v>
      </c>
      <c r="E316" s="650" t="s">
        <v>8615</v>
      </c>
      <c r="F316" s="653">
        <v>54</v>
      </c>
      <c r="G316" s="653">
        <v>22896</v>
      </c>
      <c r="H316" s="653">
        <v>1</v>
      </c>
      <c r="I316" s="653">
        <v>424</v>
      </c>
      <c r="J316" s="653">
        <v>41</v>
      </c>
      <c r="K316" s="653">
        <v>17425</v>
      </c>
      <c r="L316" s="653">
        <v>0.76104996505939904</v>
      </c>
      <c r="M316" s="653">
        <v>425</v>
      </c>
      <c r="N316" s="653">
        <v>23</v>
      </c>
      <c r="O316" s="653">
        <v>9809</v>
      </c>
      <c r="P316" s="666">
        <v>0.42841544374563245</v>
      </c>
      <c r="Q316" s="654">
        <v>426.47826086956519</v>
      </c>
    </row>
    <row r="317" spans="1:17" ht="14.4" customHeight="1" x14ac:dyDescent="0.3">
      <c r="A317" s="649" t="s">
        <v>8396</v>
      </c>
      <c r="B317" s="650" t="s">
        <v>8040</v>
      </c>
      <c r="C317" s="650" t="s">
        <v>6270</v>
      </c>
      <c r="D317" s="650" t="s">
        <v>8616</v>
      </c>
      <c r="E317" s="650" t="s">
        <v>8617</v>
      </c>
      <c r="F317" s="653">
        <v>29</v>
      </c>
      <c r="G317" s="653">
        <v>61364</v>
      </c>
      <c r="H317" s="653">
        <v>1</v>
      </c>
      <c r="I317" s="653">
        <v>2116</v>
      </c>
      <c r="J317" s="653">
        <v>31</v>
      </c>
      <c r="K317" s="653">
        <v>65658</v>
      </c>
      <c r="L317" s="653">
        <v>1.0699758816244052</v>
      </c>
      <c r="M317" s="653">
        <v>2118</v>
      </c>
      <c r="N317" s="653">
        <v>55</v>
      </c>
      <c r="O317" s="653">
        <v>116589</v>
      </c>
      <c r="P317" s="666">
        <v>1.8999576298807117</v>
      </c>
      <c r="Q317" s="654">
        <v>2119.8000000000002</v>
      </c>
    </row>
    <row r="318" spans="1:17" ht="14.4" customHeight="1" x14ac:dyDescent="0.3">
      <c r="A318" s="649" t="s">
        <v>8396</v>
      </c>
      <c r="B318" s="650" t="s">
        <v>8040</v>
      </c>
      <c r="C318" s="650" t="s">
        <v>6270</v>
      </c>
      <c r="D318" s="650" t="s">
        <v>8618</v>
      </c>
      <c r="E318" s="650" t="s">
        <v>8573</v>
      </c>
      <c r="F318" s="653">
        <v>8</v>
      </c>
      <c r="G318" s="653">
        <v>14896</v>
      </c>
      <c r="H318" s="653">
        <v>1</v>
      </c>
      <c r="I318" s="653">
        <v>1862</v>
      </c>
      <c r="J318" s="653">
        <v>12</v>
      </c>
      <c r="K318" s="653">
        <v>22368</v>
      </c>
      <c r="L318" s="653">
        <v>1.5016111707841031</v>
      </c>
      <c r="M318" s="653">
        <v>1864</v>
      </c>
      <c r="N318" s="653">
        <v>8</v>
      </c>
      <c r="O318" s="653">
        <v>14930</v>
      </c>
      <c r="P318" s="666">
        <v>1.002282491944146</v>
      </c>
      <c r="Q318" s="654">
        <v>1866.25</v>
      </c>
    </row>
    <row r="319" spans="1:17" ht="14.4" customHeight="1" x14ac:dyDescent="0.3">
      <c r="A319" s="649" t="s">
        <v>8396</v>
      </c>
      <c r="B319" s="650" t="s">
        <v>8040</v>
      </c>
      <c r="C319" s="650" t="s">
        <v>6270</v>
      </c>
      <c r="D319" s="650" t="s">
        <v>8619</v>
      </c>
      <c r="E319" s="650" t="s">
        <v>8620</v>
      </c>
      <c r="F319" s="653">
        <v>1</v>
      </c>
      <c r="G319" s="653">
        <v>157</v>
      </c>
      <c r="H319" s="653">
        <v>1</v>
      </c>
      <c r="I319" s="653">
        <v>157</v>
      </c>
      <c r="J319" s="653">
        <v>2</v>
      </c>
      <c r="K319" s="653">
        <v>316</v>
      </c>
      <c r="L319" s="653">
        <v>2.0127388535031847</v>
      </c>
      <c r="M319" s="653">
        <v>158</v>
      </c>
      <c r="N319" s="653"/>
      <c r="O319" s="653"/>
      <c r="P319" s="666"/>
      <c r="Q319" s="654"/>
    </row>
    <row r="320" spans="1:17" ht="14.4" customHeight="1" x14ac:dyDescent="0.3">
      <c r="A320" s="649" t="s">
        <v>8396</v>
      </c>
      <c r="B320" s="650" t="s">
        <v>8040</v>
      </c>
      <c r="C320" s="650" t="s">
        <v>6270</v>
      </c>
      <c r="D320" s="650" t="s">
        <v>8621</v>
      </c>
      <c r="E320" s="650" t="s">
        <v>8622</v>
      </c>
      <c r="F320" s="653">
        <v>12</v>
      </c>
      <c r="G320" s="653">
        <v>10920</v>
      </c>
      <c r="H320" s="653">
        <v>1</v>
      </c>
      <c r="I320" s="653">
        <v>910</v>
      </c>
      <c r="J320" s="653">
        <v>15</v>
      </c>
      <c r="K320" s="653">
        <v>13680</v>
      </c>
      <c r="L320" s="653">
        <v>1.2527472527472527</v>
      </c>
      <c r="M320" s="653">
        <v>912</v>
      </c>
      <c r="N320" s="653">
        <v>9</v>
      </c>
      <c r="O320" s="653">
        <v>8226</v>
      </c>
      <c r="P320" s="666">
        <v>0.75329670329670328</v>
      </c>
      <c r="Q320" s="654">
        <v>914</v>
      </c>
    </row>
    <row r="321" spans="1:17" ht="14.4" customHeight="1" x14ac:dyDescent="0.3">
      <c r="A321" s="649" t="s">
        <v>8396</v>
      </c>
      <c r="B321" s="650" t="s">
        <v>8040</v>
      </c>
      <c r="C321" s="650" t="s">
        <v>6270</v>
      </c>
      <c r="D321" s="650" t="s">
        <v>8623</v>
      </c>
      <c r="E321" s="650" t="s">
        <v>8624</v>
      </c>
      <c r="F321" s="653">
        <v>5</v>
      </c>
      <c r="G321" s="653">
        <v>41890</v>
      </c>
      <c r="H321" s="653">
        <v>1</v>
      </c>
      <c r="I321" s="653">
        <v>8378</v>
      </c>
      <c r="J321" s="653">
        <v>6</v>
      </c>
      <c r="K321" s="653">
        <v>50304</v>
      </c>
      <c r="L321" s="653">
        <v>1.2008593936500358</v>
      </c>
      <c r="M321" s="653">
        <v>8384</v>
      </c>
      <c r="N321" s="653">
        <v>6</v>
      </c>
      <c r="O321" s="653">
        <v>50348</v>
      </c>
      <c r="P321" s="666">
        <v>1.2019097636667462</v>
      </c>
      <c r="Q321" s="654">
        <v>8391.3333333333339</v>
      </c>
    </row>
    <row r="322" spans="1:17" ht="14.4" customHeight="1" x14ac:dyDescent="0.3">
      <c r="A322" s="649" t="s">
        <v>8396</v>
      </c>
      <c r="B322" s="650" t="s">
        <v>8040</v>
      </c>
      <c r="C322" s="650" t="s">
        <v>6270</v>
      </c>
      <c r="D322" s="650" t="s">
        <v>8625</v>
      </c>
      <c r="E322" s="650" t="s">
        <v>8626</v>
      </c>
      <c r="F322" s="653">
        <v>112</v>
      </c>
      <c r="G322" s="653">
        <v>16912</v>
      </c>
      <c r="H322" s="653">
        <v>1</v>
      </c>
      <c r="I322" s="653">
        <v>151</v>
      </c>
      <c r="J322" s="653">
        <v>132</v>
      </c>
      <c r="K322" s="653">
        <v>20064</v>
      </c>
      <c r="L322" s="653">
        <v>1.1863765373699149</v>
      </c>
      <c r="M322" s="653">
        <v>152</v>
      </c>
      <c r="N322" s="653">
        <v>132</v>
      </c>
      <c r="O322" s="653">
        <v>20140</v>
      </c>
      <c r="P322" s="666">
        <v>1.1908703878902553</v>
      </c>
      <c r="Q322" s="654">
        <v>152.57575757575756</v>
      </c>
    </row>
    <row r="323" spans="1:17" ht="14.4" customHeight="1" x14ac:dyDescent="0.3">
      <c r="A323" s="649" t="s">
        <v>8396</v>
      </c>
      <c r="B323" s="650" t="s">
        <v>8040</v>
      </c>
      <c r="C323" s="650" t="s">
        <v>6270</v>
      </c>
      <c r="D323" s="650" t="s">
        <v>8627</v>
      </c>
      <c r="E323" s="650" t="s">
        <v>8628</v>
      </c>
      <c r="F323" s="653">
        <v>25</v>
      </c>
      <c r="G323" s="653">
        <v>49700</v>
      </c>
      <c r="H323" s="653">
        <v>1</v>
      </c>
      <c r="I323" s="653">
        <v>1988</v>
      </c>
      <c r="J323" s="653">
        <v>13</v>
      </c>
      <c r="K323" s="653">
        <v>25909</v>
      </c>
      <c r="L323" s="653">
        <v>0.521307847082495</v>
      </c>
      <c r="M323" s="653">
        <v>1993</v>
      </c>
      <c r="N323" s="653">
        <v>17</v>
      </c>
      <c r="O323" s="653">
        <v>33937</v>
      </c>
      <c r="P323" s="666">
        <v>0.68283702213279673</v>
      </c>
      <c r="Q323" s="654">
        <v>1996.2941176470588</v>
      </c>
    </row>
    <row r="324" spans="1:17" ht="14.4" customHeight="1" x14ac:dyDescent="0.3">
      <c r="A324" s="649" t="s">
        <v>8396</v>
      </c>
      <c r="B324" s="650" t="s">
        <v>8040</v>
      </c>
      <c r="C324" s="650" t="s">
        <v>6270</v>
      </c>
      <c r="D324" s="650" t="s">
        <v>8629</v>
      </c>
      <c r="E324" s="650" t="s">
        <v>8630</v>
      </c>
      <c r="F324" s="653">
        <v>1</v>
      </c>
      <c r="G324" s="653">
        <v>275</v>
      </c>
      <c r="H324" s="653">
        <v>1</v>
      </c>
      <c r="I324" s="653">
        <v>275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8396</v>
      </c>
      <c r="B325" s="650" t="s">
        <v>8040</v>
      </c>
      <c r="C325" s="650" t="s">
        <v>6270</v>
      </c>
      <c r="D325" s="650" t="s">
        <v>8631</v>
      </c>
      <c r="E325" s="650" t="s">
        <v>8632</v>
      </c>
      <c r="F325" s="653"/>
      <c r="G325" s="653"/>
      <c r="H325" s="653"/>
      <c r="I325" s="653"/>
      <c r="J325" s="653">
        <v>1</v>
      </c>
      <c r="K325" s="653">
        <v>559</v>
      </c>
      <c r="L325" s="653"/>
      <c r="M325" s="653">
        <v>559</v>
      </c>
      <c r="N325" s="653">
        <v>2</v>
      </c>
      <c r="O325" s="653">
        <v>1121</v>
      </c>
      <c r="P325" s="666"/>
      <c r="Q325" s="654">
        <v>560.5</v>
      </c>
    </row>
    <row r="326" spans="1:17" ht="14.4" customHeight="1" x14ac:dyDescent="0.3">
      <c r="A326" s="649" t="s">
        <v>8396</v>
      </c>
      <c r="B326" s="650" t="s">
        <v>8040</v>
      </c>
      <c r="C326" s="650" t="s">
        <v>6270</v>
      </c>
      <c r="D326" s="650" t="s">
        <v>8633</v>
      </c>
      <c r="E326" s="650" t="s">
        <v>8634</v>
      </c>
      <c r="F326" s="653">
        <v>4</v>
      </c>
      <c r="G326" s="653">
        <v>1456</v>
      </c>
      <c r="H326" s="653">
        <v>1</v>
      </c>
      <c r="I326" s="653">
        <v>364</v>
      </c>
      <c r="J326" s="653">
        <v>1</v>
      </c>
      <c r="K326" s="653">
        <v>365</v>
      </c>
      <c r="L326" s="653">
        <v>0.25068681318681318</v>
      </c>
      <c r="M326" s="653">
        <v>365</v>
      </c>
      <c r="N326" s="653">
        <v>1</v>
      </c>
      <c r="O326" s="653">
        <v>366</v>
      </c>
      <c r="P326" s="666">
        <v>0.25137362637362637</v>
      </c>
      <c r="Q326" s="654">
        <v>366</v>
      </c>
    </row>
    <row r="327" spans="1:17" ht="14.4" customHeight="1" x14ac:dyDescent="0.3">
      <c r="A327" s="649" t="s">
        <v>8635</v>
      </c>
      <c r="B327" s="650" t="s">
        <v>8636</v>
      </c>
      <c r="C327" s="650" t="s">
        <v>6270</v>
      </c>
      <c r="D327" s="650" t="s">
        <v>8637</v>
      </c>
      <c r="E327" s="650" t="s">
        <v>8638</v>
      </c>
      <c r="F327" s="653">
        <v>742</v>
      </c>
      <c r="G327" s="653">
        <v>149884</v>
      </c>
      <c r="H327" s="653">
        <v>1</v>
      </c>
      <c r="I327" s="653">
        <v>202</v>
      </c>
      <c r="J327" s="653">
        <v>598</v>
      </c>
      <c r="K327" s="653">
        <v>121394</v>
      </c>
      <c r="L327" s="653">
        <v>0.80991967121240427</v>
      </c>
      <c r="M327" s="653">
        <v>203</v>
      </c>
      <c r="N327" s="653">
        <v>623</v>
      </c>
      <c r="O327" s="653">
        <v>127155</v>
      </c>
      <c r="P327" s="666">
        <v>0.84835606202129643</v>
      </c>
      <c r="Q327" s="654">
        <v>204.10112359550561</v>
      </c>
    </row>
    <row r="328" spans="1:17" ht="14.4" customHeight="1" x14ac:dyDescent="0.3">
      <c r="A328" s="649" t="s">
        <v>8635</v>
      </c>
      <c r="B328" s="650" t="s">
        <v>8636</v>
      </c>
      <c r="C328" s="650" t="s">
        <v>6270</v>
      </c>
      <c r="D328" s="650" t="s">
        <v>8639</v>
      </c>
      <c r="E328" s="650" t="s">
        <v>8640</v>
      </c>
      <c r="F328" s="653">
        <v>473</v>
      </c>
      <c r="G328" s="653">
        <v>137643</v>
      </c>
      <c r="H328" s="653">
        <v>1</v>
      </c>
      <c r="I328" s="653">
        <v>291</v>
      </c>
      <c r="J328" s="653">
        <v>423</v>
      </c>
      <c r="K328" s="653">
        <v>123516</v>
      </c>
      <c r="L328" s="653">
        <v>0.8973649222989909</v>
      </c>
      <c r="M328" s="653">
        <v>292</v>
      </c>
      <c r="N328" s="653">
        <v>755</v>
      </c>
      <c r="O328" s="653">
        <v>221206</v>
      </c>
      <c r="P328" s="666">
        <v>1.6070995255843015</v>
      </c>
      <c r="Q328" s="654">
        <v>292.98807947019867</v>
      </c>
    </row>
    <row r="329" spans="1:17" ht="14.4" customHeight="1" x14ac:dyDescent="0.3">
      <c r="A329" s="649" t="s">
        <v>8635</v>
      </c>
      <c r="B329" s="650" t="s">
        <v>8636</v>
      </c>
      <c r="C329" s="650" t="s">
        <v>6270</v>
      </c>
      <c r="D329" s="650" t="s">
        <v>8641</v>
      </c>
      <c r="E329" s="650" t="s">
        <v>8642</v>
      </c>
      <c r="F329" s="653">
        <v>13</v>
      </c>
      <c r="G329" s="653">
        <v>1196</v>
      </c>
      <c r="H329" s="653">
        <v>1</v>
      </c>
      <c r="I329" s="653">
        <v>92</v>
      </c>
      <c r="J329" s="653">
        <v>18</v>
      </c>
      <c r="K329" s="653">
        <v>1674</v>
      </c>
      <c r="L329" s="653">
        <v>1.3996655518394649</v>
      </c>
      <c r="M329" s="653">
        <v>93</v>
      </c>
      <c r="N329" s="653">
        <v>18</v>
      </c>
      <c r="O329" s="653">
        <v>1683</v>
      </c>
      <c r="P329" s="666">
        <v>1.4071906354515049</v>
      </c>
      <c r="Q329" s="654">
        <v>93.5</v>
      </c>
    </row>
    <row r="330" spans="1:17" ht="14.4" customHeight="1" x14ac:dyDescent="0.3">
      <c r="A330" s="649" t="s">
        <v>8635</v>
      </c>
      <c r="B330" s="650" t="s">
        <v>8636</v>
      </c>
      <c r="C330" s="650" t="s">
        <v>6270</v>
      </c>
      <c r="D330" s="650" t="s">
        <v>8643</v>
      </c>
      <c r="E330" s="650" t="s">
        <v>8644</v>
      </c>
      <c r="F330" s="653">
        <v>1</v>
      </c>
      <c r="G330" s="653">
        <v>219</v>
      </c>
      <c r="H330" s="653">
        <v>1</v>
      </c>
      <c r="I330" s="653">
        <v>219</v>
      </c>
      <c r="J330" s="653"/>
      <c r="K330" s="653"/>
      <c r="L330" s="653"/>
      <c r="M330" s="653"/>
      <c r="N330" s="653"/>
      <c r="O330" s="653"/>
      <c r="P330" s="666"/>
      <c r="Q330" s="654"/>
    </row>
    <row r="331" spans="1:17" ht="14.4" customHeight="1" x14ac:dyDescent="0.3">
      <c r="A331" s="649" t="s">
        <v>8635</v>
      </c>
      <c r="B331" s="650" t="s">
        <v>8636</v>
      </c>
      <c r="C331" s="650" t="s">
        <v>6270</v>
      </c>
      <c r="D331" s="650" t="s">
        <v>8645</v>
      </c>
      <c r="E331" s="650" t="s">
        <v>8646</v>
      </c>
      <c r="F331" s="653">
        <v>507</v>
      </c>
      <c r="G331" s="653">
        <v>67431</v>
      </c>
      <c r="H331" s="653">
        <v>1</v>
      </c>
      <c r="I331" s="653">
        <v>133</v>
      </c>
      <c r="J331" s="653">
        <v>482</v>
      </c>
      <c r="K331" s="653">
        <v>64588</v>
      </c>
      <c r="L331" s="653">
        <v>0.95783838293959755</v>
      </c>
      <c r="M331" s="653">
        <v>134</v>
      </c>
      <c r="N331" s="653">
        <v>501</v>
      </c>
      <c r="O331" s="653">
        <v>67419</v>
      </c>
      <c r="P331" s="666">
        <v>0.99982204030787025</v>
      </c>
      <c r="Q331" s="654">
        <v>134.56886227544911</v>
      </c>
    </row>
    <row r="332" spans="1:17" ht="14.4" customHeight="1" x14ac:dyDescent="0.3">
      <c r="A332" s="649" t="s">
        <v>8635</v>
      </c>
      <c r="B332" s="650" t="s">
        <v>8636</v>
      </c>
      <c r="C332" s="650" t="s">
        <v>6270</v>
      </c>
      <c r="D332" s="650" t="s">
        <v>8647</v>
      </c>
      <c r="E332" s="650" t="s">
        <v>8646</v>
      </c>
      <c r="F332" s="653">
        <v>1</v>
      </c>
      <c r="G332" s="653">
        <v>174</v>
      </c>
      <c r="H332" s="653">
        <v>1</v>
      </c>
      <c r="I332" s="653">
        <v>174</v>
      </c>
      <c r="J332" s="653">
        <v>2</v>
      </c>
      <c r="K332" s="653">
        <v>350</v>
      </c>
      <c r="L332" s="653">
        <v>2.0114942528735633</v>
      </c>
      <c r="M332" s="653">
        <v>175</v>
      </c>
      <c r="N332" s="653"/>
      <c r="O332" s="653"/>
      <c r="P332" s="666"/>
      <c r="Q332" s="654"/>
    </row>
    <row r="333" spans="1:17" ht="14.4" customHeight="1" x14ac:dyDescent="0.3">
      <c r="A333" s="649" t="s">
        <v>8635</v>
      </c>
      <c r="B333" s="650" t="s">
        <v>8636</v>
      </c>
      <c r="C333" s="650" t="s">
        <v>6270</v>
      </c>
      <c r="D333" s="650" t="s">
        <v>8648</v>
      </c>
      <c r="E333" s="650" t="s">
        <v>8649</v>
      </c>
      <c r="F333" s="653">
        <v>3</v>
      </c>
      <c r="G333" s="653">
        <v>1827</v>
      </c>
      <c r="H333" s="653">
        <v>1</v>
      </c>
      <c r="I333" s="653">
        <v>609</v>
      </c>
      <c r="J333" s="653">
        <v>1</v>
      </c>
      <c r="K333" s="653">
        <v>612</v>
      </c>
      <c r="L333" s="653">
        <v>0.33497536945812806</v>
      </c>
      <c r="M333" s="653">
        <v>612</v>
      </c>
      <c r="N333" s="653">
        <v>1</v>
      </c>
      <c r="O333" s="653">
        <v>618</v>
      </c>
      <c r="P333" s="666">
        <v>0.33825944170771755</v>
      </c>
      <c r="Q333" s="654">
        <v>618</v>
      </c>
    </row>
    <row r="334" spans="1:17" ht="14.4" customHeight="1" x14ac:dyDescent="0.3">
      <c r="A334" s="649" t="s">
        <v>8635</v>
      </c>
      <c r="B334" s="650" t="s">
        <v>8636</v>
      </c>
      <c r="C334" s="650" t="s">
        <v>6270</v>
      </c>
      <c r="D334" s="650" t="s">
        <v>8650</v>
      </c>
      <c r="E334" s="650" t="s">
        <v>8651</v>
      </c>
      <c r="F334" s="653">
        <v>24</v>
      </c>
      <c r="G334" s="653">
        <v>3792</v>
      </c>
      <c r="H334" s="653">
        <v>1</v>
      </c>
      <c r="I334" s="653">
        <v>158</v>
      </c>
      <c r="J334" s="653">
        <v>35</v>
      </c>
      <c r="K334" s="653">
        <v>5565</v>
      </c>
      <c r="L334" s="653">
        <v>1.4675632911392404</v>
      </c>
      <c r="M334" s="653">
        <v>159</v>
      </c>
      <c r="N334" s="653">
        <v>32</v>
      </c>
      <c r="O334" s="653">
        <v>5102</v>
      </c>
      <c r="P334" s="666">
        <v>1.345464135021097</v>
      </c>
      <c r="Q334" s="654">
        <v>159.4375</v>
      </c>
    </row>
    <row r="335" spans="1:17" ht="14.4" customHeight="1" x14ac:dyDescent="0.3">
      <c r="A335" s="649" t="s">
        <v>8635</v>
      </c>
      <c r="B335" s="650" t="s">
        <v>8636</v>
      </c>
      <c r="C335" s="650" t="s">
        <v>6270</v>
      </c>
      <c r="D335" s="650" t="s">
        <v>8652</v>
      </c>
      <c r="E335" s="650" t="s">
        <v>8653</v>
      </c>
      <c r="F335" s="653">
        <v>1</v>
      </c>
      <c r="G335" s="653">
        <v>382</v>
      </c>
      <c r="H335" s="653">
        <v>1</v>
      </c>
      <c r="I335" s="653">
        <v>382</v>
      </c>
      <c r="J335" s="653">
        <v>1</v>
      </c>
      <c r="K335" s="653">
        <v>382</v>
      </c>
      <c r="L335" s="653">
        <v>1</v>
      </c>
      <c r="M335" s="653">
        <v>382</v>
      </c>
      <c r="N335" s="653">
        <v>1</v>
      </c>
      <c r="O335" s="653">
        <v>383</v>
      </c>
      <c r="P335" s="666">
        <v>1.0026178010471205</v>
      </c>
      <c r="Q335" s="654">
        <v>383</v>
      </c>
    </row>
    <row r="336" spans="1:17" ht="14.4" customHeight="1" x14ac:dyDescent="0.3">
      <c r="A336" s="649" t="s">
        <v>8635</v>
      </c>
      <c r="B336" s="650" t="s">
        <v>8636</v>
      </c>
      <c r="C336" s="650" t="s">
        <v>6270</v>
      </c>
      <c r="D336" s="650" t="s">
        <v>8654</v>
      </c>
      <c r="E336" s="650" t="s">
        <v>8655</v>
      </c>
      <c r="F336" s="653">
        <v>99</v>
      </c>
      <c r="G336" s="653">
        <v>25839</v>
      </c>
      <c r="H336" s="653">
        <v>1</v>
      </c>
      <c r="I336" s="653">
        <v>261</v>
      </c>
      <c r="J336" s="653">
        <v>112</v>
      </c>
      <c r="K336" s="653">
        <v>29344</v>
      </c>
      <c r="L336" s="653">
        <v>1.1356476643832967</v>
      </c>
      <c r="M336" s="653">
        <v>262</v>
      </c>
      <c r="N336" s="653">
        <v>117</v>
      </c>
      <c r="O336" s="653">
        <v>30846</v>
      </c>
      <c r="P336" s="666">
        <v>1.1937768489492628</v>
      </c>
      <c r="Q336" s="654">
        <v>263.64102564102564</v>
      </c>
    </row>
    <row r="337" spans="1:17" ht="14.4" customHeight="1" x14ac:dyDescent="0.3">
      <c r="A337" s="649" t="s">
        <v>8635</v>
      </c>
      <c r="B337" s="650" t="s">
        <v>8636</v>
      </c>
      <c r="C337" s="650" t="s">
        <v>6270</v>
      </c>
      <c r="D337" s="650" t="s">
        <v>8656</v>
      </c>
      <c r="E337" s="650" t="s">
        <v>8657</v>
      </c>
      <c r="F337" s="653">
        <v>142</v>
      </c>
      <c r="G337" s="653">
        <v>19880</v>
      </c>
      <c r="H337" s="653">
        <v>1</v>
      </c>
      <c r="I337" s="653">
        <v>140</v>
      </c>
      <c r="J337" s="653">
        <v>125</v>
      </c>
      <c r="K337" s="653">
        <v>17625</v>
      </c>
      <c r="L337" s="653">
        <v>0.88656941649899401</v>
      </c>
      <c r="M337" s="653">
        <v>141</v>
      </c>
      <c r="N337" s="653">
        <v>129</v>
      </c>
      <c r="O337" s="653">
        <v>18189</v>
      </c>
      <c r="P337" s="666">
        <v>0.91493963782696175</v>
      </c>
      <c r="Q337" s="654">
        <v>141</v>
      </c>
    </row>
    <row r="338" spans="1:17" ht="14.4" customHeight="1" x14ac:dyDescent="0.3">
      <c r="A338" s="649" t="s">
        <v>8635</v>
      </c>
      <c r="B338" s="650" t="s">
        <v>8636</v>
      </c>
      <c r="C338" s="650" t="s">
        <v>6270</v>
      </c>
      <c r="D338" s="650" t="s">
        <v>8658</v>
      </c>
      <c r="E338" s="650" t="s">
        <v>8657</v>
      </c>
      <c r="F338" s="653">
        <v>507</v>
      </c>
      <c r="G338" s="653">
        <v>39546</v>
      </c>
      <c r="H338" s="653">
        <v>1</v>
      </c>
      <c r="I338" s="653">
        <v>78</v>
      </c>
      <c r="J338" s="653">
        <v>476</v>
      </c>
      <c r="K338" s="653">
        <v>37128</v>
      </c>
      <c r="L338" s="653">
        <v>0.93885601577909272</v>
      </c>
      <c r="M338" s="653">
        <v>78</v>
      </c>
      <c r="N338" s="653">
        <v>500</v>
      </c>
      <c r="O338" s="653">
        <v>39000</v>
      </c>
      <c r="P338" s="666">
        <v>0.98619329388560162</v>
      </c>
      <c r="Q338" s="654">
        <v>78</v>
      </c>
    </row>
    <row r="339" spans="1:17" ht="14.4" customHeight="1" x14ac:dyDescent="0.3">
      <c r="A339" s="649" t="s">
        <v>8635</v>
      </c>
      <c r="B339" s="650" t="s">
        <v>8636</v>
      </c>
      <c r="C339" s="650" t="s">
        <v>6270</v>
      </c>
      <c r="D339" s="650" t="s">
        <v>8659</v>
      </c>
      <c r="E339" s="650" t="s">
        <v>8660</v>
      </c>
      <c r="F339" s="653">
        <v>142</v>
      </c>
      <c r="G339" s="653">
        <v>42884</v>
      </c>
      <c r="H339" s="653">
        <v>1</v>
      </c>
      <c r="I339" s="653">
        <v>302</v>
      </c>
      <c r="J339" s="653">
        <v>124</v>
      </c>
      <c r="K339" s="653">
        <v>37572</v>
      </c>
      <c r="L339" s="653">
        <v>0.87613095793302864</v>
      </c>
      <c r="M339" s="653">
        <v>303</v>
      </c>
      <c r="N339" s="653">
        <v>129</v>
      </c>
      <c r="O339" s="653">
        <v>39306</v>
      </c>
      <c r="P339" s="666">
        <v>0.91656561887883592</v>
      </c>
      <c r="Q339" s="654">
        <v>304.69767441860466</v>
      </c>
    </row>
    <row r="340" spans="1:17" ht="14.4" customHeight="1" x14ac:dyDescent="0.3">
      <c r="A340" s="649" t="s">
        <v>8635</v>
      </c>
      <c r="B340" s="650" t="s">
        <v>8636</v>
      </c>
      <c r="C340" s="650" t="s">
        <v>6270</v>
      </c>
      <c r="D340" s="650" t="s">
        <v>8661</v>
      </c>
      <c r="E340" s="650" t="s">
        <v>8662</v>
      </c>
      <c r="F340" s="653"/>
      <c r="G340" s="653"/>
      <c r="H340" s="653"/>
      <c r="I340" s="653"/>
      <c r="J340" s="653">
        <v>1</v>
      </c>
      <c r="K340" s="653">
        <v>486</v>
      </c>
      <c r="L340" s="653"/>
      <c r="M340" s="653">
        <v>486</v>
      </c>
      <c r="N340" s="653">
        <v>1</v>
      </c>
      <c r="O340" s="653">
        <v>487</v>
      </c>
      <c r="P340" s="666"/>
      <c r="Q340" s="654">
        <v>487</v>
      </c>
    </row>
    <row r="341" spans="1:17" ht="14.4" customHeight="1" x14ac:dyDescent="0.3">
      <c r="A341" s="649" t="s">
        <v>8635</v>
      </c>
      <c r="B341" s="650" t="s">
        <v>8636</v>
      </c>
      <c r="C341" s="650" t="s">
        <v>6270</v>
      </c>
      <c r="D341" s="650" t="s">
        <v>8663</v>
      </c>
      <c r="E341" s="650" t="s">
        <v>8664</v>
      </c>
      <c r="F341" s="653">
        <v>383</v>
      </c>
      <c r="G341" s="653">
        <v>60897</v>
      </c>
      <c r="H341" s="653">
        <v>1</v>
      </c>
      <c r="I341" s="653">
        <v>159</v>
      </c>
      <c r="J341" s="653">
        <v>374</v>
      </c>
      <c r="K341" s="653">
        <v>59840</v>
      </c>
      <c r="L341" s="653">
        <v>0.98264282312757611</v>
      </c>
      <c r="M341" s="653">
        <v>160</v>
      </c>
      <c r="N341" s="653">
        <v>397</v>
      </c>
      <c r="O341" s="653">
        <v>63751</v>
      </c>
      <c r="P341" s="666">
        <v>1.0468660196725619</v>
      </c>
      <c r="Q341" s="654">
        <v>160.58186397984886</v>
      </c>
    </row>
    <row r="342" spans="1:17" ht="14.4" customHeight="1" x14ac:dyDescent="0.3">
      <c r="A342" s="649" t="s">
        <v>8635</v>
      </c>
      <c r="B342" s="650" t="s">
        <v>8636</v>
      </c>
      <c r="C342" s="650" t="s">
        <v>6270</v>
      </c>
      <c r="D342" s="650" t="s">
        <v>8665</v>
      </c>
      <c r="E342" s="650" t="s">
        <v>8638</v>
      </c>
      <c r="F342" s="653">
        <v>1248</v>
      </c>
      <c r="G342" s="653">
        <v>87360</v>
      </c>
      <c r="H342" s="653">
        <v>1</v>
      </c>
      <c r="I342" s="653">
        <v>70</v>
      </c>
      <c r="J342" s="653">
        <v>1093</v>
      </c>
      <c r="K342" s="653">
        <v>76510</v>
      </c>
      <c r="L342" s="653">
        <v>0.87580128205128205</v>
      </c>
      <c r="M342" s="653">
        <v>70</v>
      </c>
      <c r="N342" s="653">
        <v>1295</v>
      </c>
      <c r="O342" s="653">
        <v>91387</v>
      </c>
      <c r="P342" s="666">
        <v>1.0460966117216117</v>
      </c>
      <c r="Q342" s="654">
        <v>70.569111969111972</v>
      </c>
    </row>
    <row r="343" spans="1:17" ht="14.4" customHeight="1" x14ac:dyDescent="0.3">
      <c r="A343" s="649" t="s">
        <v>8635</v>
      </c>
      <c r="B343" s="650" t="s">
        <v>8636</v>
      </c>
      <c r="C343" s="650" t="s">
        <v>6270</v>
      </c>
      <c r="D343" s="650" t="s">
        <v>8666</v>
      </c>
      <c r="E343" s="650" t="s">
        <v>8667</v>
      </c>
      <c r="F343" s="653">
        <v>1</v>
      </c>
      <c r="G343" s="653">
        <v>215</v>
      </c>
      <c r="H343" s="653">
        <v>1</v>
      </c>
      <c r="I343" s="653">
        <v>215</v>
      </c>
      <c r="J343" s="653">
        <v>6</v>
      </c>
      <c r="K343" s="653">
        <v>1296</v>
      </c>
      <c r="L343" s="653">
        <v>6.0279069767441857</v>
      </c>
      <c r="M343" s="653">
        <v>216</v>
      </c>
      <c r="N343" s="653"/>
      <c r="O343" s="653"/>
      <c r="P343" s="666"/>
      <c r="Q343" s="654"/>
    </row>
    <row r="344" spans="1:17" ht="14.4" customHeight="1" x14ac:dyDescent="0.3">
      <c r="A344" s="649" t="s">
        <v>8635</v>
      </c>
      <c r="B344" s="650" t="s">
        <v>8636</v>
      </c>
      <c r="C344" s="650" t="s">
        <v>6270</v>
      </c>
      <c r="D344" s="650" t="s">
        <v>8668</v>
      </c>
      <c r="E344" s="650" t="s">
        <v>8669</v>
      </c>
      <c r="F344" s="653">
        <v>17</v>
      </c>
      <c r="G344" s="653">
        <v>20162</v>
      </c>
      <c r="H344" s="653">
        <v>1</v>
      </c>
      <c r="I344" s="653">
        <v>1186</v>
      </c>
      <c r="J344" s="653">
        <v>19</v>
      </c>
      <c r="K344" s="653">
        <v>22591</v>
      </c>
      <c r="L344" s="653">
        <v>1.1204741593095924</v>
      </c>
      <c r="M344" s="653">
        <v>1189</v>
      </c>
      <c r="N344" s="653">
        <v>22</v>
      </c>
      <c r="O344" s="653">
        <v>26198</v>
      </c>
      <c r="P344" s="666">
        <v>1.2993750619978177</v>
      </c>
      <c r="Q344" s="654">
        <v>1190.8181818181818</v>
      </c>
    </row>
    <row r="345" spans="1:17" ht="14.4" customHeight="1" x14ac:dyDescent="0.3">
      <c r="A345" s="649" t="s">
        <v>8635</v>
      </c>
      <c r="B345" s="650" t="s">
        <v>8636</v>
      </c>
      <c r="C345" s="650" t="s">
        <v>6270</v>
      </c>
      <c r="D345" s="650" t="s">
        <v>8670</v>
      </c>
      <c r="E345" s="650" t="s">
        <v>8671</v>
      </c>
      <c r="F345" s="653">
        <v>19</v>
      </c>
      <c r="G345" s="653">
        <v>2033</v>
      </c>
      <c r="H345" s="653">
        <v>1</v>
      </c>
      <c r="I345" s="653">
        <v>107</v>
      </c>
      <c r="J345" s="653">
        <v>34</v>
      </c>
      <c r="K345" s="653">
        <v>3672</v>
      </c>
      <c r="L345" s="653">
        <v>1.8061977373339893</v>
      </c>
      <c r="M345" s="653">
        <v>108</v>
      </c>
      <c r="N345" s="653">
        <v>30</v>
      </c>
      <c r="O345" s="653">
        <v>3250</v>
      </c>
      <c r="P345" s="666">
        <v>1.5986227250368914</v>
      </c>
      <c r="Q345" s="654">
        <v>108.33333333333333</v>
      </c>
    </row>
    <row r="346" spans="1:17" ht="14.4" customHeight="1" x14ac:dyDescent="0.3">
      <c r="A346" s="649" t="s">
        <v>8635</v>
      </c>
      <c r="B346" s="650" t="s">
        <v>8636</v>
      </c>
      <c r="C346" s="650" t="s">
        <v>6270</v>
      </c>
      <c r="D346" s="650" t="s">
        <v>8672</v>
      </c>
      <c r="E346" s="650" t="s">
        <v>8673</v>
      </c>
      <c r="F346" s="653">
        <v>1</v>
      </c>
      <c r="G346" s="653">
        <v>318</v>
      </c>
      <c r="H346" s="653">
        <v>1</v>
      </c>
      <c r="I346" s="653">
        <v>318</v>
      </c>
      <c r="J346" s="653">
        <v>3</v>
      </c>
      <c r="K346" s="653">
        <v>957</v>
      </c>
      <c r="L346" s="653">
        <v>3.0094339622641511</v>
      </c>
      <c r="M346" s="653">
        <v>319</v>
      </c>
      <c r="N346" s="653">
        <v>1</v>
      </c>
      <c r="O346" s="653">
        <v>322</v>
      </c>
      <c r="P346" s="666">
        <v>1.0125786163522013</v>
      </c>
      <c r="Q346" s="654">
        <v>322</v>
      </c>
    </row>
    <row r="347" spans="1:17" ht="14.4" customHeight="1" x14ac:dyDescent="0.3">
      <c r="A347" s="649" t="s">
        <v>8635</v>
      </c>
      <c r="B347" s="650" t="s">
        <v>8636</v>
      </c>
      <c r="C347" s="650" t="s">
        <v>6270</v>
      </c>
      <c r="D347" s="650" t="s">
        <v>8674</v>
      </c>
      <c r="E347" s="650" t="s">
        <v>8675</v>
      </c>
      <c r="F347" s="653">
        <v>1</v>
      </c>
      <c r="G347" s="653">
        <v>290</v>
      </c>
      <c r="H347" s="653">
        <v>1</v>
      </c>
      <c r="I347" s="653">
        <v>290</v>
      </c>
      <c r="J347" s="653"/>
      <c r="K347" s="653"/>
      <c r="L347" s="653"/>
      <c r="M347" s="653"/>
      <c r="N347" s="653">
        <v>2</v>
      </c>
      <c r="O347" s="653">
        <v>584</v>
      </c>
      <c r="P347" s="666">
        <v>2.0137931034482759</v>
      </c>
      <c r="Q347" s="654">
        <v>292</v>
      </c>
    </row>
    <row r="348" spans="1:17" ht="14.4" customHeight="1" x14ac:dyDescent="0.3">
      <c r="A348" s="649" t="s">
        <v>8676</v>
      </c>
      <c r="B348" s="650" t="s">
        <v>8677</v>
      </c>
      <c r="C348" s="650" t="s">
        <v>6270</v>
      </c>
      <c r="D348" s="650" t="s">
        <v>8678</v>
      </c>
      <c r="E348" s="650" t="s">
        <v>8679</v>
      </c>
      <c r="F348" s="653">
        <v>2516</v>
      </c>
      <c r="G348" s="653">
        <v>133348</v>
      </c>
      <c r="H348" s="653">
        <v>1</v>
      </c>
      <c r="I348" s="653">
        <v>53</v>
      </c>
      <c r="J348" s="653">
        <v>3122</v>
      </c>
      <c r="K348" s="653">
        <v>165466</v>
      </c>
      <c r="L348" s="653">
        <v>1.2408585055643879</v>
      </c>
      <c r="M348" s="653">
        <v>53</v>
      </c>
      <c r="N348" s="653">
        <v>3228</v>
      </c>
      <c r="O348" s="653">
        <v>173072</v>
      </c>
      <c r="P348" s="666">
        <v>1.2978972313045565</v>
      </c>
      <c r="Q348" s="654">
        <v>53.615861214374227</v>
      </c>
    </row>
    <row r="349" spans="1:17" ht="14.4" customHeight="1" x14ac:dyDescent="0.3">
      <c r="A349" s="649" t="s">
        <v>8676</v>
      </c>
      <c r="B349" s="650" t="s">
        <v>8677</v>
      </c>
      <c r="C349" s="650" t="s">
        <v>6270</v>
      </c>
      <c r="D349" s="650" t="s">
        <v>8680</v>
      </c>
      <c r="E349" s="650" t="s">
        <v>8681</v>
      </c>
      <c r="F349" s="653">
        <v>1754</v>
      </c>
      <c r="G349" s="653">
        <v>210480</v>
      </c>
      <c r="H349" s="653">
        <v>1</v>
      </c>
      <c r="I349" s="653">
        <v>120</v>
      </c>
      <c r="J349" s="653">
        <v>2107</v>
      </c>
      <c r="K349" s="653">
        <v>254947</v>
      </c>
      <c r="L349" s="653">
        <v>1.2112647282402129</v>
      </c>
      <c r="M349" s="653">
        <v>121</v>
      </c>
      <c r="N349" s="653">
        <v>2178</v>
      </c>
      <c r="O349" s="653">
        <v>264804</v>
      </c>
      <c r="P349" s="666">
        <v>1.2580957810718358</v>
      </c>
      <c r="Q349" s="654">
        <v>121.58126721763085</v>
      </c>
    </row>
    <row r="350" spans="1:17" ht="14.4" customHeight="1" x14ac:dyDescent="0.3">
      <c r="A350" s="649" t="s">
        <v>8676</v>
      </c>
      <c r="B350" s="650" t="s">
        <v>8677</v>
      </c>
      <c r="C350" s="650" t="s">
        <v>6270</v>
      </c>
      <c r="D350" s="650" t="s">
        <v>8682</v>
      </c>
      <c r="E350" s="650" t="s">
        <v>8683</v>
      </c>
      <c r="F350" s="653">
        <v>48</v>
      </c>
      <c r="G350" s="653">
        <v>8304</v>
      </c>
      <c r="H350" s="653">
        <v>1</v>
      </c>
      <c r="I350" s="653">
        <v>173</v>
      </c>
      <c r="J350" s="653">
        <v>43</v>
      </c>
      <c r="K350" s="653">
        <v>7482</v>
      </c>
      <c r="L350" s="653">
        <v>0.90101156069364163</v>
      </c>
      <c r="M350" s="653">
        <v>174</v>
      </c>
      <c r="N350" s="653">
        <v>85</v>
      </c>
      <c r="O350" s="653">
        <v>14882</v>
      </c>
      <c r="P350" s="666">
        <v>1.7921483622350673</v>
      </c>
      <c r="Q350" s="654">
        <v>175.08235294117648</v>
      </c>
    </row>
    <row r="351" spans="1:17" ht="14.4" customHeight="1" x14ac:dyDescent="0.3">
      <c r="A351" s="649" t="s">
        <v>8676</v>
      </c>
      <c r="B351" s="650" t="s">
        <v>8677</v>
      </c>
      <c r="C351" s="650" t="s">
        <v>6270</v>
      </c>
      <c r="D351" s="650" t="s">
        <v>8684</v>
      </c>
      <c r="E351" s="650" t="s">
        <v>8685</v>
      </c>
      <c r="F351" s="653">
        <v>657</v>
      </c>
      <c r="G351" s="653">
        <v>249003</v>
      </c>
      <c r="H351" s="653">
        <v>1</v>
      </c>
      <c r="I351" s="653">
        <v>379</v>
      </c>
      <c r="J351" s="653">
        <v>705</v>
      </c>
      <c r="K351" s="653">
        <v>267900</v>
      </c>
      <c r="L351" s="653">
        <v>1.0758906519198563</v>
      </c>
      <c r="M351" s="653">
        <v>380</v>
      </c>
      <c r="N351" s="653">
        <v>729</v>
      </c>
      <c r="O351" s="653">
        <v>278394</v>
      </c>
      <c r="P351" s="666">
        <v>1.1180347224732232</v>
      </c>
      <c r="Q351" s="654">
        <v>381.88477366255142</v>
      </c>
    </row>
    <row r="352" spans="1:17" ht="14.4" customHeight="1" x14ac:dyDescent="0.3">
      <c r="A352" s="649" t="s">
        <v>8676</v>
      </c>
      <c r="B352" s="650" t="s">
        <v>8677</v>
      </c>
      <c r="C352" s="650" t="s">
        <v>6270</v>
      </c>
      <c r="D352" s="650" t="s">
        <v>8686</v>
      </c>
      <c r="E352" s="650" t="s">
        <v>8687</v>
      </c>
      <c r="F352" s="653">
        <v>441</v>
      </c>
      <c r="G352" s="653">
        <v>73647</v>
      </c>
      <c r="H352" s="653">
        <v>1</v>
      </c>
      <c r="I352" s="653">
        <v>167</v>
      </c>
      <c r="J352" s="653">
        <v>527</v>
      </c>
      <c r="K352" s="653">
        <v>88536</v>
      </c>
      <c r="L352" s="653">
        <v>1.2021670943826632</v>
      </c>
      <c r="M352" s="653">
        <v>168</v>
      </c>
      <c r="N352" s="653">
        <v>516</v>
      </c>
      <c r="O352" s="653">
        <v>87603</v>
      </c>
      <c r="P352" s="666">
        <v>1.1894985539125831</v>
      </c>
      <c r="Q352" s="654">
        <v>169.77325581395348</v>
      </c>
    </row>
    <row r="353" spans="1:17" ht="14.4" customHeight="1" x14ac:dyDescent="0.3">
      <c r="A353" s="649" t="s">
        <v>8676</v>
      </c>
      <c r="B353" s="650" t="s">
        <v>8677</v>
      </c>
      <c r="C353" s="650" t="s">
        <v>6270</v>
      </c>
      <c r="D353" s="650" t="s">
        <v>8688</v>
      </c>
      <c r="E353" s="650" t="s">
        <v>8689</v>
      </c>
      <c r="F353" s="653"/>
      <c r="G353" s="653"/>
      <c r="H353" s="653"/>
      <c r="I353" s="653"/>
      <c r="J353" s="653"/>
      <c r="K353" s="653"/>
      <c r="L353" s="653"/>
      <c r="M353" s="653"/>
      <c r="N353" s="653">
        <v>1</v>
      </c>
      <c r="O353" s="653">
        <v>531</v>
      </c>
      <c r="P353" s="666"/>
      <c r="Q353" s="654">
        <v>531</v>
      </c>
    </row>
    <row r="354" spans="1:17" ht="14.4" customHeight="1" x14ac:dyDescent="0.3">
      <c r="A354" s="649" t="s">
        <v>8676</v>
      </c>
      <c r="B354" s="650" t="s">
        <v>8677</v>
      </c>
      <c r="C354" s="650" t="s">
        <v>6270</v>
      </c>
      <c r="D354" s="650" t="s">
        <v>8690</v>
      </c>
      <c r="E354" s="650" t="s">
        <v>8691</v>
      </c>
      <c r="F354" s="653">
        <v>207</v>
      </c>
      <c r="G354" s="653">
        <v>64791</v>
      </c>
      <c r="H354" s="653">
        <v>1</v>
      </c>
      <c r="I354" s="653">
        <v>313</v>
      </c>
      <c r="J354" s="653">
        <v>246</v>
      </c>
      <c r="K354" s="653">
        <v>77736</v>
      </c>
      <c r="L354" s="653">
        <v>1.1997962680001852</v>
      </c>
      <c r="M354" s="653">
        <v>316</v>
      </c>
      <c r="N354" s="653">
        <v>186</v>
      </c>
      <c r="O354" s="653">
        <v>59280</v>
      </c>
      <c r="P354" s="666">
        <v>0.91494189007732551</v>
      </c>
      <c r="Q354" s="654">
        <v>318.70967741935482</v>
      </c>
    </row>
    <row r="355" spans="1:17" ht="14.4" customHeight="1" x14ac:dyDescent="0.3">
      <c r="A355" s="649" t="s">
        <v>8676</v>
      </c>
      <c r="B355" s="650" t="s">
        <v>8677</v>
      </c>
      <c r="C355" s="650" t="s">
        <v>6270</v>
      </c>
      <c r="D355" s="650" t="s">
        <v>8692</v>
      </c>
      <c r="E355" s="650" t="s">
        <v>8693</v>
      </c>
      <c r="F355" s="653">
        <v>2</v>
      </c>
      <c r="G355" s="653">
        <v>868</v>
      </c>
      <c r="H355" s="653">
        <v>1</v>
      </c>
      <c r="I355" s="653">
        <v>434</v>
      </c>
      <c r="J355" s="653">
        <v>2</v>
      </c>
      <c r="K355" s="653">
        <v>870</v>
      </c>
      <c r="L355" s="653">
        <v>1.0023041474654377</v>
      </c>
      <c r="M355" s="653">
        <v>435</v>
      </c>
      <c r="N355" s="653"/>
      <c r="O355" s="653"/>
      <c r="P355" s="666"/>
      <c r="Q355" s="654"/>
    </row>
    <row r="356" spans="1:17" ht="14.4" customHeight="1" x14ac:dyDescent="0.3">
      <c r="A356" s="649" t="s">
        <v>8676</v>
      </c>
      <c r="B356" s="650" t="s">
        <v>8677</v>
      </c>
      <c r="C356" s="650" t="s">
        <v>6270</v>
      </c>
      <c r="D356" s="650" t="s">
        <v>8694</v>
      </c>
      <c r="E356" s="650" t="s">
        <v>8695</v>
      </c>
      <c r="F356" s="653">
        <v>1380</v>
      </c>
      <c r="G356" s="653">
        <v>465060</v>
      </c>
      <c r="H356" s="653">
        <v>1</v>
      </c>
      <c r="I356" s="653">
        <v>337</v>
      </c>
      <c r="J356" s="653">
        <v>1639</v>
      </c>
      <c r="K356" s="653">
        <v>553982</v>
      </c>
      <c r="L356" s="653">
        <v>1.1912054358577389</v>
      </c>
      <c r="M356" s="653">
        <v>338</v>
      </c>
      <c r="N356" s="653">
        <v>2072</v>
      </c>
      <c r="O356" s="653">
        <v>702906</v>
      </c>
      <c r="P356" s="666">
        <v>1.5114307831247582</v>
      </c>
      <c r="Q356" s="654">
        <v>339.24034749034752</v>
      </c>
    </row>
    <row r="357" spans="1:17" ht="14.4" customHeight="1" x14ac:dyDescent="0.3">
      <c r="A357" s="649" t="s">
        <v>8676</v>
      </c>
      <c r="B357" s="650" t="s">
        <v>8677</v>
      </c>
      <c r="C357" s="650" t="s">
        <v>6270</v>
      </c>
      <c r="D357" s="650" t="s">
        <v>8046</v>
      </c>
      <c r="E357" s="650" t="s">
        <v>8047</v>
      </c>
      <c r="F357" s="653">
        <v>283</v>
      </c>
      <c r="G357" s="653">
        <v>30281</v>
      </c>
      <c r="H357" s="653">
        <v>1</v>
      </c>
      <c r="I357" s="653">
        <v>107</v>
      </c>
      <c r="J357" s="653">
        <v>248</v>
      </c>
      <c r="K357" s="653">
        <v>26784</v>
      </c>
      <c r="L357" s="653">
        <v>0.88451504243585088</v>
      </c>
      <c r="M357" s="653">
        <v>108</v>
      </c>
      <c r="N357" s="653">
        <v>266</v>
      </c>
      <c r="O357" s="653">
        <v>28891</v>
      </c>
      <c r="P357" s="666">
        <v>0.95409662824873687</v>
      </c>
      <c r="Q357" s="654">
        <v>108.61278195488721</v>
      </c>
    </row>
    <row r="358" spans="1:17" ht="14.4" customHeight="1" x14ac:dyDescent="0.3">
      <c r="A358" s="649" t="s">
        <v>8676</v>
      </c>
      <c r="B358" s="650" t="s">
        <v>8677</v>
      </c>
      <c r="C358" s="650" t="s">
        <v>6270</v>
      </c>
      <c r="D358" s="650" t="s">
        <v>8696</v>
      </c>
      <c r="E358" s="650" t="s">
        <v>8697</v>
      </c>
      <c r="F358" s="653">
        <v>11</v>
      </c>
      <c r="G358" s="653">
        <v>3971</v>
      </c>
      <c r="H358" s="653">
        <v>1</v>
      </c>
      <c r="I358" s="653">
        <v>361</v>
      </c>
      <c r="J358" s="653">
        <v>7</v>
      </c>
      <c r="K358" s="653">
        <v>2555</v>
      </c>
      <c r="L358" s="653">
        <v>0.64341475698816419</v>
      </c>
      <c r="M358" s="653">
        <v>365</v>
      </c>
      <c r="N358" s="653">
        <v>3</v>
      </c>
      <c r="O358" s="653">
        <v>1095</v>
      </c>
      <c r="P358" s="666">
        <v>0.27574918156635608</v>
      </c>
      <c r="Q358" s="654">
        <v>365</v>
      </c>
    </row>
    <row r="359" spans="1:17" ht="14.4" customHeight="1" x14ac:dyDescent="0.3">
      <c r="A359" s="649" t="s">
        <v>8676</v>
      </c>
      <c r="B359" s="650" t="s">
        <v>8677</v>
      </c>
      <c r="C359" s="650" t="s">
        <v>6270</v>
      </c>
      <c r="D359" s="650" t="s">
        <v>8050</v>
      </c>
      <c r="E359" s="650" t="s">
        <v>8051</v>
      </c>
      <c r="F359" s="653">
        <v>205</v>
      </c>
      <c r="G359" s="653">
        <v>7380</v>
      </c>
      <c r="H359" s="653">
        <v>1</v>
      </c>
      <c r="I359" s="653">
        <v>36</v>
      </c>
      <c r="J359" s="653">
        <v>206</v>
      </c>
      <c r="K359" s="653">
        <v>7622</v>
      </c>
      <c r="L359" s="653">
        <v>1.0327913279132792</v>
      </c>
      <c r="M359" s="653">
        <v>37</v>
      </c>
      <c r="N359" s="653">
        <v>224</v>
      </c>
      <c r="O359" s="653">
        <v>8288</v>
      </c>
      <c r="P359" s="666">
        <v>1.1230352303523035</v>
      </c>
      <c r="Q359" s="654">
        <v>37</v>
      </c>
    </row>
    <row r="360" spans="1:17" ht="14.4" customHeight="1" x14ac:dyDescent="0.3">
      <c r="A360" s="649" t="s">
        <v>8676</v>
      </c>
      <c r="B360" s="650" t="s">
        <v>8677</v>
      </c>
      <c r="C360" s="650" t="s">
        <v>6270</v>
      </c>
      <c r="D360" s="650" t="s">
        <v>8052</v>
      </c>
      <c r="E360" s="650" t="s">
        <v>8053</v>
      </c>
      <c r="F360" s="653"/>
      <c r="G360" s="653"/>
      <c r="H360" s="653"/>
      <c r="I360" s="653"/>
      <c r="J360" s="653">
        <v>1</v>
      </c>
      <c r="K360" s="653">
        <v>251</v>
      </c>
      <c r="L360" s="653"/>
      <c r="M360" s="653">
        <v>251</v>
      </c>
      <c r="N360" s="653"/>
      <c r="O360" s="653"/>
      <c r="P360" s="666"/>
      <c r="Q360" s="654"/>
    </row>
    <row r="361" spans="1:17" ht="14.4" customHeight="1" x14ac:dyDescent="0.3">
      <c r="A361" s="649" t="s">
        <v>8676</v>
      </c>
      <c r="B361" s="650" t="s">
        <v>8677</v>
      </c>
      <c r="C361" s="650" t="s">
        <v>6270</v>
      </c>
      <c r="D361" s="650" t="s">
        <v>8698</v>
      </c>
      <c r="E361" s="650" t="s">
        <v>8699</v>
      </c>
      <c r="F361" s="653"/>
      <c r="G361" s="653"/>
      <c r="H361" s="653"/>
      <c r="I361" s="653"/>
      <c r="J361" s="653">
        <v>1</v>
      </c>
      <c r="K361" s="653">
        <v>719</v>
      </c>
      <c r="L361" s="653"/>
      <c r="M361" s="653">
        <v>719</v>
      </c>
      <c r="N361" s="653"/>
      <c r="O361" s="653"/>
      <c r="P361" s="666"/>
      <c r="Q361" s="654"/>
    </row>
    <row r="362" spans="1:17" ht="14.4" customHeight="1" x14ac:dyDescent="0.3">
      <c r="A362" s="649" t="s">
        <v>8676</v>
      </c>
      <c r="B362" s="650" t="s">
        <v>8677</v>
      </c>
      <c r="C362" s="650" t="s">
        <v>6270</v>
      </c>
      <c r="D362" s="650" t="s">
        <v>8054</v>
      </c>
      <c r="E362" s="650" t="s">
        <v>8055</v>
      </c>
      <c r="F362" s="653">
        <v>17</v>
      </c>
      <c r="G362" s="653">
        <v>11220</v>
      </c>
      <c r="H362" s="653">
        <v>1</v>
      </c>
      <c r="I362" s="653">
        <v>660</v>
      </c>
      <c r="J362" s="653">
        <v>9</v>
      </c>
      <c r="K362" s="653">
        <v>5976</v>
      </c>
      <c r="L362" s="653">
        <v>0.53262032085561495</v>
      </c>
      <c r="M362" s="653">
        <v>664</v>
      </c>
      <c r="N362" s="653">
        <v>5</v>
      </c>
      <c r="O362" s="653">
        <v>3328</v>
      </c>
      <c r="P362" s="666">
        <v>0.29661319073083781</v>
      </c>
      <c r="Q362" s="654">
        <v>665.6</v>
      </c>
    </row>
    <row r="363" spans="1:17" ht="14.4" customHeight="1" x14ac:dyDescent="0.3">
      <c r="A363" s="649" t="s">
        <v>8676</v>
      </c>
      <c r="B363" s="650" t="s">
        <v>8677</v>
      </c>
      <c r="C363" s="650" t="s">
        <v>6270</v>
      </c>
      <c r="D363" s="650" t="s">
        <v>8700</v>
      </c>
      <c r="E363" s="650" t="s">
        <v>8701</v>
      </c>
      <c r="F363" s="653">
        <v>3</v>
      </c>
      <c r="G363" s="653">
        <v>405</v>
      </c>
      <c r="H363" s="653">
        <v>1</v>
      </c>
      <c r="I363" s="653">
        <v>135</v>
      </c>
      <c r="J363" s="653">
        <v>2</v>
      </c>
      <c r="K363" s="653">
        <v>272</v>
      </c>
      <c r="L363" s="653">
        <v>0.67160493827160495</v>
      </c>
      <c r="M363" s="653">
        <v>136</v>
      </c>
      <c r="N363" s="653">
        <v>4</v>
      </c>
      <c r="O363" s="653">
        <v>547</v>
      </c>
      <c r="P363" s="666">
        <v>1.3506172839506172</v>
      </c>
      <c r="Q363" s="654">
        <v>136.75</v>
      </c>
    </row>
    <row r="364" spans="1:17" ht="14.4" customHeight="1" x14ac:dyDescent="0.3">
      <c r="A364" s="649" t="s">
        <v>8676</v>
      </c>
      <c r="B364" s="650" t="s">
        <v>8677</v>
      </c>
      <c r="C364" s="650" t="s">
        <v>6270</v>
      </c>
      <c r="D364" s="650" t="s">
        <v>8702</v>
      </c>
      <c r="E364" s="650" t="s">
        <v>8703</v>
      </c>
      <c r="F364" s="653">
        <v>878</v>
      </c>
      <c r="G364" s="653">
        <v>245840</v>
      </c>
      <c r="H364" s="653">
        <v>1</v>
      </c>
      <c r="I364" s="653">
        <v>280</v>
      </c>
      <c r="J364" s="653">
        <v>1062</v>
      </c>
      <c r="K364" s="653">
        <v>298422</v>
      </c>
      <c r="L364" s="653">
        <v>1.2138870810283111</v>
      </c>
      <c r="M364" s="653">
        <v>281</v>
      </c>
      <c r="N364" s="653">
        <v>1211</v>
      </c>
      <c r="O364" s="653">
        <v>342496</v>
      </c>
      <c r="P364" s="666">
        <v>1.3931662870159454</v>
      </c>
      <c r="Q364" s="654">
        <v>282.82080924855489</v>
      </c>
    </row>
    <row r="365" spans="1:17" ht="14.4" customHeight="1" x14ac:dyDescent="0.3">
      <c r="A365" s="649" t="s">
        <v>8676</v>
      </c>
      <c r="B365" s="650" t="s">
        <v>8677</v>
      </c>
      <c r="C365" s="650" t="s">
        <v>6270</v>
      </c>
      <c r="D365" s="650" t="s">
        <v>8704</v>
      </c>
      <c r="E365" s="650" t="s">
        <v>8705</v>
      </c>
      <c r="F365" s="653">
        <v>1051</v>
      </c>
      <c r="G365" s="653">
        <v>476103</v>
      </c>
      <c r="H365" s="653">
        <v>1</v>
      </c>
      <c r="I365" s="653">
        <v>453</v>
      </c>
      <c r="J365" s="653">
        <v>1176</v>
      </c>
      <c r="K365" s="653">
        <v>536256</v>
      </c>
      <c r="L365" s="653">
        <v>1.1263445094863926</v>
      </c>
      <c r="M365" s="653">
        <v>456</v>
      </c>
      <c r="N365" s="653">
        <v>1212</v>
      </c>
      <c r="O365" s="653">
        <v>555596</v>
      </c>
      <c r="P365" s="666">
        <v>1.166965971648992</v>
      </c>
      <c r="Q365" s="654">
        <v>458.41254125412541</v>
      </c>
    </row>
    <row r="366" spans="1:17" ht="14.4" customHeight="1" x14ac:dyDescent="0.3">
      <c r="A366" s="649" t="s">
        <v>8676</v>
      </c>
      <c r="B366" s="650" t="s">
        <v>8677</v>
      </c>
      <c r="C366" s="650" t="s">
        <v>6270</v>
      </c>
      <c r="D366" s="650" t="s">
        <v>8706</v>
      </c>
      <c r="E366" s="650" t="s">
        <v>8707</v>
      </c>
      <c r="F366" s="653">
        <v>1693</v>
      </c>
      <c r="G366" s="653">
        <v>584085</v>
      </c>
      <c r="H366" s="653">
        <v>1</v>
      </c>
      <c r="I366" s="653">
        <v>345</v>
      </c>
      <c r="J366" s="653">
        <v>1987</v>
      </c>
      <c r="K366" s="653">
        <v>691476</v>
      </c>
      <c r="L366" s="653">
        <v>1.1838619379028736</v>
      </c>
      <c r="M366" s="653">
        <v>348</v>
      </c>
      <c r="N366" s="653">
        <v>2132</v>
      </c>
      <c r="O366" s="653">
        <v>749730</v>
      </c>
      <c r="P366" s="666">
        <v>1.2835974216081563</v>
      </c>
      <c r="Q366" s="654">
        <v>351.65572232645405</v>
      </c>
    </row>
    <row r="367" spans="1:17" ht="14.4" customHeight="1" x14ac:dyDescent="0.3">
      <c r="A367" s="649" t="s">
        <v>8676</v>
      </c>
      <c r="B367" s="650" t="s">
        <v>8677</v>
      </c>
      <c r="C367" s="650" t="s">
        <v>6270</v>
      </c>
      <c r="D367" s="650" t="s">
        <v>8708</v>
      </c>
      <c r="E367" s="650" t="s">
        <v>8709</v>
      </c>
      <c r="F367" s="653">
        <v>1</v>
      </c>
      <c r="G367" s="653">
        <v>2874</v>
      </c>
      <c r="H367" s="653">
        <v>1</v>
      </c>
      <c r="I367" s="653">
        <v>2874</v>
      </c>
      <c r="J367" s="653"/>
      <c r="K367" s="653"/>
      <c r="L367" s="653"/>
      <c r="M367" s="653"/>
      <c r="N367" s="653">
        <v>1</v>
      </c>
      <c r="O367" s="653">
        <v>2886</v>
      </c>
      <c r="P367" s="666">
        <v>1.0041753653444676</v>
      </c>
      <c r="Q367" s="654">
        <v>2886</v>
      </c>
    </row>
    <row r="368" spans="1:17" ht="14.4" customHeight="1" x14ac:dyDescent="0.3">
      <c r="A368" s="649" t="s">
        <v>8676</v>
      </c>
      <c r="B368" s="650" t="s">
        <v>8677</v>
      </c>
      <c r="C368" s="650" t="s">
        <v>6270</v>
      </c>
      <c r="D368" s="650" t="s">
        <v>8710</v>
      </c>
      <c r="E368" s="650" t="s">
        <v>8711</v>
      </c>
      <c r="F368" s="653"/>
      <c r="G368" s="653"/>
      <c r="H368" s="653"/>
      <c r="I368" s="653"/>
      <c r="J368" s="653"/>
      <c r="K368" s="653"/>
      <c r="L368" s="653"/>
      <c r="M368" s="653"/>
      <c r="N368" s="653">
        <v>1</v>
      </c>
      <c r="O368" s="653">
        <v>12779</v>
      </c>
      <c r="P368" s="666"/>
      <c r="Q368" s="654">
        <v>12779</v>
      </c>
    </row>
    <row r="369" spans="1:17" ht="14.4" customHeight="1" x14ac:dyDescent="0.3">
      <c r="A369" s="649" t="s">
        <v>8676</v>
      </c>
      <c r="B369" s="650" t="s">
        <v>8677</v>
      </c>
      <c r="C369" s="650" t="s">
        <v>6270</v>
      </c>
      <c r="D369" s="650" t="s">
        <v>8712</v>
      </c>
      <c r="E369" s="650" t="s">
        <v>8713</v>
      </c>
      <c r="F369" s="653">
        <v>29</v>
      </c>
      <c r="G369" s="653">
        <v>2958</v>
      </c>
      <c r="H369" s="653">
        <v>1</v>
      </c>
      <c r="I369" s="653">
        <v>102</v>
      </c>
      <c r="J369" s="653">
        <v>20</v>
      </c>
      <c r="K369" s="653">
        <v>2060</v>
      </c>
      <c r="L369" s="653">
        <v>0.69641649763353619</v>
      </c>
      <c r="M369" s="653">
        <v>103</v>
      </c>
      <c r="N369" s="653">
        <v>29</v>
      </c>
      <c r="O369" s="653">
        <v>3005</v>
      </c>
      <c r="P369" s="666">
        <v>1.0158891142663962</v>
      </c>
      <c r="Q369" s="654">
        <v>103.62068965517241</v>
      </c>
    </row>
    <row r="370" spans="1:17" ht="14.4" customHeight="1" x14ac:dyDescent="0.3">
      <c r="A370" s="649" t="s">
        <v>8676</v>
      </c>
      <c r="B370" s="650" t="s">
        <v>8677</v>
      </c>
      <c r="C370" s="650" t="s">
        <v>6270</v>
      </c>
      <c r="D370" s="650" t="s">
        <v>8714</v>
      </c>
      <c r="E370" s="650" t="s">
        <v>8715</v>
      </c>
      <c r="F370" s="653">
        <v>121</v>
      </c>
      <c r="G370" s="653">
        <v>13915</v>
      </c>
      <c r="H370" s="653">
        <v>1</v>
      </c>
      <c r="I370" s="653">
        <v>115</v>
      </c>
      <c r="J370" s="653">
        <v>109</v>
      </c>
      <c r="K370" s="653">
        <v>12535</v>
      </c>
      <c r="L370" s="653">
        <v>0.90082644628099173</v>
      </c>
      <c r="M370" s="653">
        <v>115</v>
      </c>
      <c r="N370" s="653">
        <v>113</v>
      </c>
      <c r="O370" s="653">
        <v>13066</v>
      </c>
      <c r="P370" s="666">
        <v>0.93898670499461012</v>
      </c>
      <c r="Q370" s="654">
        <v>115.6283185840708</v>
      </c>
    </row>
    <row r="371" spans="1:17" ht="14.4" customHeight="1" x14ac:dyDescent="0.3">
      <c r="A371" s="649" t="s">
        <v>8676</v>
      </c>
      <c r="B371" s="650" t="s">
        <v>8677</v>
      </c>
      <c r="C371" s="650" t="s">
        <v>6270</v>
      </c>
      <c r="D371" s="650" t="s">
        <v>8058</v>
      </c>
      <c r="E371" s="650" t="s">
        <v>8059</v>
      </c>
      <c r="F371" s="653">
        <v>423</v>
      </c>
      <c r="G371" s="653">
        <v>192042</v>
      </c>
      <c r="H371" s="653">
        <v>1</v>
      </c>
      <c r="I371" s="653">
        <v>454</v>
      </c>
      <c r="J371" s="653">
        <v>461</v>
      </c>
      <c r="K371" s="653">
        <v>210677</v>
      </c>
      <c r="L371" s="653">
        <v>1.097036065027442</v>
      </c>
      <c r="M371" s="653">
        <v>457</v>
      </c>
      <c r="N371" s="653">
        <v>499</v>
      </c>
      <c r="O371" s="653">
        <v>229335</v>
      </c>
      <c r="P371" s="666">
        <v>1.1941918955228543</v>
      </c>
      <c r="Q371" s="654">
        <v>459.58917835671343</v>
      </c>
    </row>
    <row r="372" spans="1:17" ht="14.4" customHeight="1" x14ac:dyDescent="0.3">
      <c r="A372" s="649" t="s">
        <v>8676</v>
      </c>
      <c r="B372" s="650" t="s">
        <v>8677</v>
      </c>
      <c r="C372" s="650" t="s">
        <v>6270</v>
      </c>
      <c r="D372" s="650" t="s">
        <v>8107</v>
      </c>
      <c r="E372" s="650" t="s">
        <v>8108</v>
      </c>
      <c r="F372" s="653">
        <v>8</v>
      </c>
      <c r="G372" s="653">
        <v>9888</v>
      </c>
      <c r="H372" s="653">
        <v>1</v>
      </c>
      <c r="I372" s="653">
        <v>1236</v>
      </c>
      <c r="J372" s="653">
        <v>5</v>
      </c>
      <c r="K372" s="653">
        <v>6225</v>
      </c>
      <c r="L372" s="653">
        <v>0.62955097087378642</v>
      </c>
      <c r="M372" s="653">
        <v>1245</v>
      </c>
      <c r="N372" s="653">
        <v>3</v>
      </c>
      <c r="O372" s="653">
        <v>3735</v>
      </c>
      <c r="P372" s="666">
        <v>0.37773058252427183</v>
      </c>
      <c r="Q372" s="654">
        <v>1245</v>
      </c>
    </row>
    <row r="373" spans="1:17" ht="14.4" customHeight="1" x14ac:dyDescent="0.3">
      <c r="A373" s="649" t="s">
        <v>8676</v>
      </c>
      <c r="B373" s="650" t="s">
        <v>8677</v>
      </c>
      <c r="C373" s="650" t="s">
        <v>6270</v>
      </c>
      <c r="D373" s="650" t="s">
        <v>8716</v>
      </c>
      <c r="E373" s="650" t="s">
        <v>8717</v>
      </c>
      <c r="F373" s="653">
        <v>97</v>
      </c>
      <c r="G373" s="653">
        <v>41225</v>
      </c>
      <c r="H373" s="653">
        <v>1</v>
      </c>
      <c r="I373" s="653">
        <v>425</v>
      </c>
      <c r="J373" s="653">
        <v>77</v>
      </c>
      <c r="K373" s="653">
        <v>33033</v>
      </c>
      <c r="L373" s="653">
        <v>0.80128562765312306</v>
      </c>
      <c r="M373" s="653">
        <v>429</v>
      </c>
      <c r="N373" s="653">
        <v>80</v>
      </c>
      <c r="O373" s="653">
        <v>34530</v>
      </c>
      <c r="P373" s="666">
        <v>0.83759854457246818</v>
      </c>
      <c r="Q373" s="654">
        <v>431.625</v>
      </c>
    </row>
    <row r="374" spans="1:17" ht="14.4" customHeight="1" x14ac:dyDescent="0.3">
      <c r="A374" s="649" t="s">
        <v>8676</v>
      </c>
      <c r="B374" s="650" t="s">
        <v>8677</v>
      </c>
      <c r="C374" s="650" t="s">
        <v>6270</v>
      </c>
      <c r="D374" s="650" t="s">
        <v>8718</v>
      </c>
      <c r="E374" s="650" t="s">
        <v>8719</v>
      </c>
      <c r="F374" s="653">
        <v>296</v>
      </c>
      <c r="G374" s="653">
        <v>15688</v>
      </c>
      <c r="H374" s="653">
        <v>1</v>
      </c>
      <c r="I374" s="653">
        <v>53</v>
      </c>
      <c r="J374" s="653">
        <v>207</v>
      </c>
      <c r="K374" s="653">
        <v>10971</v>
      </c>
      <c r="L374" s="653">
        <v>0.69932432432432434</v>
      </c>
      <c r="M374" s="653">
        <v>53</v>
      </c>
      <c r="N374" s="653">
        <v>220</v>
      </c>
      <c r="O374" s="653">
        <v>11796</v>
      </c>
      <c r="P374" s="666">
        <v>0.75191228964813872</v>
      </c>
      <c r="Q374" s="654">
        <v>53.618181818181817</v>
      </c>
    </row>
    <row r="375" spans="1:17" ht="14.4" customHeight="1" x14ac:dyDescent="0.3">
      <c r="A375" s="649" t="s">
        <v>8676</v>
      </c>
      <c r="B375" s="650" t="s">
        <v>8677</v>
      </c>
      <c r="C375" s="650" t="s">
        <v>6270</v>
      </c>
      <c r="D375" s="650" t="s">
        <v>8720</v>
      </c>
      <c r="E375" s="650" t="s">
        <v>8721</v>
      </c>
      <c r="F375" s="653">
        <v>12</v>
      </c>
      <c r="G375" s="653">
        <v>25932</v>
      </c>
      <c r="H375" s="653">
        <v>1</v>
      </c>
      <c r="I375" s="653">
        <v>2161</v>
      </c>
      <c r="J375" s="653">
        <v>21</v>
      </c>
      <c r="K375" s="653">
        <v>45444</v>
      </c>
      <c r="L375" s="653">
        <v>1.7524294308190653</v>
      </c>
      <c r="M375" s="653">
        <v>2164</v>
      </c>
      <c r="N375" s="653">
        <v>27</v>
      </c>
      <c r="O375" s="653">
        <v>58512</v>
      </c>
      <c r="P375" s="666">
        <v>2.256362795002314</v>
      </c>
      <c r="Q375" s="654">
        <v>2167.1111111111113</v>
      </c>
    </row>
    <row r="376" spans="1:17" ht="14.4" customHeight="1" x14ac:dyDescent="0.3">
      <c r="A376" s="649" t="s">
        <v>8676</v>
      </c>
      <c r="B376" s="650" t="s">
        <v>8677</v>
      </c>
      <c r="C376" s="650" t="s">
        <v>6270</v>
      </c>
      <c r="D376" s="650" t="s">
        <v>8722</v>
      </c>
      <c r="E376" s="650" t="s">
        <v>8723</v>
      </c>
      <c r="F376" s="653">
        <v>6276</v>
      </c>
      <c r="G376" s="653">
        <v>1029264</v>
      </c>
      <c r="H376" s="653">
        <v>1</v>
      </c>
      <c r="I376" s="653">
        <v>164</v>
      </c>
      <c r="J376" s="653">
        <v>8269</v>
      </c>
      <c r="K376" s="653">
        <v>1364385</v>
      </c>
      <c r="L376" s="653">
        <v>1.3255928508137853</v>
      </c>
      <c r="M376" s="653">
        <v>165</v>
      </c>
      <c r="N376" s="653">
        <v>8680</v>
      </c>
      <c r="O376" s="653">
        <v>1447716</v>
      </c>
      <c r="P376" s="666">
        <v>1.4065545865783706</v>
      </c>
      <c r="Q376" s="654">
        <v>166.78755760368662</v>
      </c>
    </row>
    <row r="377" spans="1:17" ht="14.4" customHeight="1" x14ac:dyDescent="0.3">
      <c r="A377" s="649" t="s">
        <v>8676</v>
      </c>
      <c r="B377" s="650" t="s">
        <v>8677</v>
      </c>
      <c r="C377" s="650" t="s">
        <v>6270</v>
      </c>
      <c r="D377" s="650" t="s">
        <v>8060</v>
      </c>
      <c r="E377" s="650" t="s">
        <v>8061</v>
      </c>
      <c r="F377" s="653">
        <v>40</v>
      </c>
      <c r="G377" s="653">
        <v>3120</v>
      </c>
      <c r="H377" s="653">
        <v>1</v>
      </c>
      <c r="I377" s="653">
        <v>78</v>
      </c>
      <c r="J377" s="653">
        <v>36</v>
      </c>
      <c r="K377" s="653">
        <v>2844</v>
      </c>
      <c r="L377" s="653">
        <v>0.91153846153846152</v>
      </c>
      <c r="M377" s="653">
        <v>79</v>
      </c>
      <c r="N377" s="653">
        <v>12</v>
      </c>
      <c r="O377" s="653">
        <v>952</v>
      </c>
      <c r="P377" s="666">
        <v>0.30512820512820515</v>
      </c>
      <c r="Q377" s="654">
        <v>79.333333333333329</v>
      </c>
    </row>
    <row r="378" spans="1:17" ht="14.4" customHeight="1" x14ac:dyDescent="0.3">
      <c r="A378" s="649" t="s">
        <v>8676</v>
      </c>
      <c r="B378" s="650" t="s">
        <v>8677</v>
      </c>
      <c r="C378" s="650" t="s">
        <v>6270</v>
      </c>
      <c r="D378" s="650" t="s">
        <v>8062</v>
      </c>
      <c r="E378" s="650" t="s">
        <v>8063</v>
      </c>
      <c r="F378" s="653">
        <v>85</v>
      </c>
      <c r="G378" s="653">
        <v>13855</v>
      </c>
      <c r="H378" s="653">
        <v>1</v>
      </c>
      <c r="I378" s="653">
        <v>163</v>
      </c>
      <c r="J378" s="653">
        <v>103</v>
      </c>
      <c r="K378" s="653">
        <v>16892</v>
      </c>
      <c r="L378" s="653">
        <v>1.2191988451822446</v>
      </c>
      <c r="M378" s="653">
        <v>164</v>
      </c>
      <c r="N378" s="653">
        <v>109</v>
      </c>
      <c r="O378" s="653">
        <v>17945</v>
      </c>
      <c r="P378" s="666">
        <v>1.2952002887044389</v>
      </c>
      <c r="Q378" s="654">
        <v>164.63302752293578</v>
      </c>
    </row>
    <row r="379" spans="1:17" ht="14.4" customHeight="1" x14ac:dyDescent="0.3">
      <c r="A379" s="649" t="s">
        <v>8676</v>
      </c>
      <c r="B379" s="650" t="s">
        <v>8677</v>
      </c>
      <c r="C379" s="650" t="s">
        <v>6270</v>
      </c>
      <c r="D379" s="650" t="s">
        <v>8724</v>
      </c>
      <c r="E379" s="650" t="s">
        <v>8725</v>
      </c>
      <c r="F379" s="653">
        <v>31</v>
      </c>
      <c r="G379" s="653">
        <v>4929</v>
      </c>
      <c r="H379" s="653">
        <v>1</v>
      </c>
      <c r="I379" s="653">
        <v>159</v>
      </c>
      <c r="J379" s="653">
        <v>25</v>
      </c>
      <c r="K379" s="653">
        <v>4000</v>
      </c>
      <c r="L379" s="653">
        <v>0.81152363562588758</v>
      </c>
      <c r="M379" s="653">
        <v>160</v>
      </c>
      <c r="N379" s="653">
        <v>18</v>
      </c>
      <c r="O379" s="653">
        <v>2900</v>
      </c>
      <c r="P379" s="666">
        <v>0.58835463582876846</v>
      </c>
      <c r="Q379" s="654">
        <v>161.11111111111111</v>
      </c>
    </row>
    <row r="380" spans="1:17" ht="14.4" customHeight="1" x14ac:dyDescent="0.3">
      <c r="A380" s="649" t="s">
        <v>8676</v>
      </c>
      <c r="B380" s="650" t="s">
        <v>8677</v>
      </c>
      <c r="C380" s="650" t="s">
        <v>6270</v>
      </c>
      <c r="D380" s="650" t="s">
        <v>8726</v>
      </c>
      <c r="E380" s="650" t="s">
        <v>8727</v>
      </c>
      <c r="F380" s="653">
        <v>2</v>
      </c>
      <c r="G380" s="653">
        <v>54</v>
      </c>
      <c r="H380" s="653">
        <v>1</v>
      </c>
      <c r="I380" s="653">
        <v>27</v>
      </c>
      <c r="J380" s="653"/>
      <c r="K380" s="653"/>
      <c r="L380" s="653"/>
      <c r="M380" s="653"/>
      <c r="N380" s="653"/>
      <c r="O380" s="653"/>
      <c r="P380" s="666"/>
      <c r="Q380" s="654"/>
    </row>
    <row r="381" spans="1:17" ht="14.4" customHeight="1" x14ac:dyDescent="0.3">
      <c r="A381" s="649" t="s">
        <v>8676</v>
      </c>
      <c r="B381" s="650" t="s">
        <v>8677</v>
      </c>
      <c r="C381" s="650" t="s">
        <v>6270</v>
      </c>
      <c r="D381" s="650" t="s">
        <v>8115</v>
      </c>
      <c r="E381" s="650" t="s">
        <v>8116</v>
      </c>
      <c r="F381" s="653">
        <v>17</v>
      </c>
      <c r="G381" s="653">
        <v>17000</v>
      </c>
      <c r="H381" s="653">
        <v>1</v>
      </c>
      <c r="I381" s="653">
        <v>1000</v>
      </c>
      <c r="J381" s="653">
        <v>22</v>
      </c>
      <c r="K381" s="653">
        <v>22044</v>
      </c>
      <c r="L381" s="653">
        <v>1.2967058823529412</v>
      </c>
      <c r="M381" s="653">
        <v>1002</v>
      </c>
      <c r="N381" s="653">
        <v>15</v>
      </c>
      <c r="O381" s="653">
        <v>15030</v>
      </c>
      <c r="P381" s="666">
        <v>0.88411764705882356</v>
      </c>
      <c r="Q381" s="654">
        <v>1002</v>
      </c>
    </row>
    <row r="382" spans="1:17" ht="14.4" customHeight="1" x14ac:dyDescent="0.3">
      <c r="A382" s="649" t="s">
        <v>8676</v>
      </c>
      <c r="B382" s="650" t="s">
        <v>8677</v>
      </c>
      <c r="C382" s="650" t="s">
        <v>6270</v>
      </c>
      <c r="D382" s="650" t="s">
        <v>8064</v>
      </c>
      <c r="E382" s="650" t="s">
        <v>8065</v>
      </c>
      <c r="F382" s="653">
        <v>81</v>
      </c>
      <c r="G382" s="653">
        <v>13446</v>
      </c>
      <c r="H382" s="653">
        <v>1</v>
      </c>
      <c r="I382" s="653">
        <v>166</v>
      </c>
      <c r="J382" s="653">
        <v>107</v>
      </c>
      <c r="K382" s="653">
        <v>17869</v>
      </c>
      <c r="L382" s="653">
        <v>1.3289454112747285</v>
      </c>
      <c r="M382" s="653">
        <v>167</v>
      </c>
      <c r="N382" s="653">
        <v>104</v>
      </c>
      <c r="O382" s="653">
        <v>17500</v>
      </c>
      <c r="P382" s="666">
        <v>1.3015023055183699</v>
      </c>
      <c r="Q382" s="654">
        <v>168.26923076923077</v>
      </c>
    </row>
    <row r="383" spans="1:17" ht="14.4" customHeight="1" x14ac:dyDescent="0.3">
      <c r="A383" s="649" t="s">
        <v>8676</v>
      </c>
      <c r="B383" s="650" t="s">
        <v>8677</v>
      </c>
      <c r="C383" s="650" t="s">
        <v>6270</v>
      </c>
      <c r="D383" s="650" t="s">
        <v>8117</v>
      </c>
      <c r="E383" s="650" t="s">
        <v>8118</v>
      </c>
      <c r="F383" s="653">
        <v>17</v>
      </c>
      <c r="G383" s="653">
        <v>37757</v>
      </c>
      <c r="H383" s="653">
        <v>1</v>
      </c>
      <c r="I383" s="653">
        <v>2221</v>
      </c>
      <c r="J383" s="653">
        <v>22</v>
      </c>
      <c r="K383" s="653">
        <v>49126</v>
      </c>
      <c r="L383" s="653">
        <v>1.3011097279974575</v>
      </c>
      <c r="M383" s="653">
        <v>2233</v>
      </c>
      <c r="N383" s="653">
        <v>15</v>
      </c>
      <c r="O383" s="653">
        <v>33495</v>
      </c>
      <c r="P383" s="666">
        <v>0.88712026908917552</v>
      </c>
      <c r="Q383" s="654">
        <v>2233</v>
      </c>
    </row>
    <row r="384" spans="1:17" ht="14.4" customHeight="1" x14ac:dyDescent="0.3">
      <c r="A384" s="649" t="s">
        <v>8676</v>
      </c>
      <c r="B384" s="650" t="s">
        <v>8677</v>
      </c>
      <c r="C384" s="650" t="s">
        <v>6270</v>
      </c>
      <c r="D384" s="650" t="s">
        <v>8066</v>
      </c>
      <c r="E384" s="650" t="s">
        <v>8067</v>
      </c>
      <c r="F384" s="653">
        <v>18</v>
      </c>
      <c r="G384" s="653">
        <v>4356</v>
      </c>
      <c r="H384" s="653">
        <v>1</v>
      </c>
      <c r="I384" s="653">
        <v>242</v>
      </c>
      <c r="J384" s="653">
        <v>17</v>
      </c>
      <c r="K384" s="653">
        <v>4131</v>
      </c>
      <c r="L384" s="653">
        <v>0.94834710743801653</v>
      </c>
      <c r="M384" s="653">
        <v>243</v>
      </c>
      <c r="N384" s="653">
        <v>7</v>
      </c>
      <c r="O384" s="653">
        <v>1704</v>
      </c>
      <c r="P384" s="666">
        <v>0.39118457300275483</v>
      </c>
      <c r="Q384" s="654">
        <v>243.42857142857142</v>
      </c>
    </row>
    <row r="385" spans="1:17" ht="14.4" customHeight="1" x14ac:dyDescent="0.3">
      <c r="A385" s="649" t="s">
        <v>8676</v>
      </c>
      <c r="B385" s="650" t="s">
        <v>8677</v>
      </c>
      <c r="C385" s="650" t="s">
        <v>6270</v>
      </c>
      <c r="D385" s="650" t="s">
        <v>8728</v>
      </c>
      <c r="E385" s="650" t="s">
        <v>8729</v>
      </c>
      <c r="F385" s="653">
        <v>276</v>
      </c>
      <c r="G385" s="653">
        <v>547860</v>
      </c>
      <c r="H385" s="653">
        <v>1</v>
      </c>
      <c r="I385" s="653">
        <v>1985</v>
      </c>
      <c r="J385" s="653">
        <v>392</v>
      </c>
      <c r="K385" s="653">
        <v>781256</v>
      </c>
      <c r="L385" s="653">
        <v>1.4260139451684737</v>
      </c>
      <c r="M385" s="653">
        <v>1993</v>
      </c>
      <c r="N385" s="653">
        <v>542</v>
      </c>
      <c r="O385" s="653">
        <v>1084808</v>
      </c>
      <c r="P385" s="666">
        <v>1.98008250282919</v>
      </c>
      <c r="Q385" s="654">
        <v>2001.490774907749</v>
      </c>
    </row>
    <row r="386" spans="1:17" ht="14.4" customHeight="1" x14ac:dyDescent="0.3">
      <c r="A386" s="649" t="s">
        <v>8676</v>
      </c>
      <c r="B386" s="650" t="s">
        <v>8677</v>
      </c>
      <c r="C386" s="650" t="s">
        <v>6270</v>
      </c>
      <c r="D386" s="650" t="s">
        <v>8730</v>
      </c>
      <c r="E386" s="650" t="s">
        <v>8731</v>
      </c>
      <c r="F386" s="653">
        <v>650</v>
      </c>
      <c r="G386" s="653">
        <v>144300</v>
      </c>
      <c r="H386" s="653">
        <v>1</v>
      </c>
      <c r="I386" s="653">
        <v>222</v>
      </c>
      <c r="J386" s="653">
        <v>670</v>
      </c>
      <c r="K386" s="653">
        <v>149410</v>
      </c>
      <c r="L386" s="653">
        <v>1.0354123354123355</v>
      </c>
      <c r="M386" s="653">
        <v>223</v>
      </c>
      <c r="N386" s="653">
        <v>720</v>
      </c>
      <c r="O386" s="653">
        <v>161460</v>
      </c>
      <c r="P386" s="666">
        <v>1.1189189189189188</v>
      </c>
      <c r="Q386" s="654">
        <v>224.25</v>
      </c>
    </row>
    <row r="387" spans="1:17" ht="14.4" customHeight="1" x14ac:dyDescent="0.3">
      <c r="A387" s="649" t="s">
        <v>8676</v>
      </c>
      <c r="B387" s="650" t="s">
        <v>8677</v>
      </c>
      <c r="C387" s="650" t="s">
        <v>6270</v>
      </c>
      <c r="D387" s="650" t="s">
        <v>8732</v>
      </c>
      <c r="E387" s="650" t="s">
        <v>8733</v>
      </c>
      <c r="F387" s="653">
        <v>9</v>
      </c>
      <c r="G387" s="653">
        <v>3591</v>
      </c>
      <c r="H387" s="653">
        <v>1</v>
      </c>
      <c r="I387" s="653">
        <v>399</v>
      </c>
      <c r="J387" s="653">
        <v>6</v>
      </c>
      <c r="K387" s="653">
        <v>2424</v>
      </c>
      <c r="L387" s="653">
        <v>0.6750208855472013</v>
      </c>
      <c r="M387" s="653">
        <v>404</v>
      </c>
      <c r="N387" s="653">
        <v>1</v>
      </c>
      <c r="O387" s="653">
        <v>404</v>
      </c>
      <c r="P387" s="666">
        <v>0.11250348092453355</v>
      </c>
      <c r="Q387" s="654">
        <v>404</v>
      </c>
    </row>
    <row r="388" spans="1:17" ht="14.4" customHeight="1" x14ac:dyDescent="0.3">
      <c r="A388" s="649" t="s">
        <v>8676</v>
      </c>
      <c r="B388" s="650" t="s">
        <v>8677</v>
      </c>
      <c r="C388" s="650" t="s">
        <v>6270</v>
      </c>
      <c r="D388" s="650" t="s">
        <v>8734</v>
      </c>
      <c r="E388" s="650" t="s">
        <v>8679</v>
      </c>
      <c r="F388" s="653"/>
      <c r="G388" s="653"/>
      <c r="H388" s="653"/>
      <c r="I388" s="653"/>
      <c r="J388" s="653"/>
      <c r="K388" s="653"/>
      <c r="L388" s="653"/>
      <c r="M388" s="653"/>
      <c r="N388" s="653">
        <v>2</v>
      </c>
      <c r="O388" s="653">
        <v>68</v>
      </c>
      <c r="P388" s="666"/>
      <c r="Q388" s="654">
        <v>34</v>
      </c>
    </row>
    <row r="389" spans="1:17" ht="14.4" customHeight="1" x14ac:dyDescent="0.3">
      <c r="A389" s="649" t="s">
        <v>8676</v>
      </c>
      <c r="B389" s="650" t="s">
        <v>8677</v>
      </c>
      <c r="C389" s="650" t="s">
        <v>6270</v>
      </c>
      <c r="D389" s="650" t="s">
        <v>8735</v>
      </c>
      <c r="E389" s="650" t="s">
        <v>8736</v>
      </c>
      <c r="F389" s="653"/>
      <c r="G389" s="653"/>
      <c r="H389" s="653"/>
      <c r="I389" s="653"/>
      <c r="J389" s="653"/>
      <c r="K389" s="653"/>
      <c r="L389" s="653"/>
      <c r="M389" s="653"/>
      <c r="N389" s="653">
        <v>2</v>
      </c>
      <c r="O389" s="653">
        <v>10144</v>
      </c>
      <c r="P389" s="666"/>
      <c r="Q389" s="654">
        <v>5072</v>
      </c>
    </row>
    <row r="390" spans="1:17" ht="14.4" customHeight="1" x14ac:dyDescent="0.3">
      <c r="A390" s="649" t="s">
        <v>8676</v>
      </c>
      <c r="B390" s="650" t="s">
        <v>8677</v>
      </c>
      <c r="C390" s="650" t="s">
        <v>6270</v>
      </c>
      <c r="D390" s="650" t="s">
        <v>8737</v>
      </c>
      <c r="E390" s="650" t="s">
        <v>8738</v>
      </c>
      <c r="F390" s="653">
        <v>49</v>
      </c>
      <c r="G390" s="653">
        <v>12985</v>
      </c>
      <c r="H390" s="653">
        <v>1</v>
      </c>
      <c r="I390" s="653">
        <v>265</v>
      </c>
      <c r="J390" s="653">
        <v>60</v>
      </c>
      <c r="K390" s="653">
        <v>15960</v>
      </c>
      <c r="L390" s="653">
        <v>1.2291105121293802</v>
      </c>
      <c r="M390" s="653">
        <v>266</v>
      </c>
      <c r="N390" s="653">
        <v>94</v>
      </c>
      <c r="O390" s="653">
        <v>25122</v>
      </c>
      <c r="P390" s="666">
        <v>1.9346938775510205</v>
      </c>
      <c r="Q390" s="654">
        <v>267.25531914893617</v>
      </c>
    </row>
    <row r="391" spans="1:17" ht="14.4" customHeight="1" x14ac:dyDescent="0.3">
      <c r="A391" s="649" t="s">
        <v>8676</v>
      </c>
      <c r="B391" s="650" t="s">
        <v>8677</v>
      </c>
      <c r="C391" s="650" t="s">
        <v>6270</v>
      </c>
      <c r="D391" s="650" t="s">
        <v>8739</v>
      </c>
      <c r="E391" s="650" t="s">
        <v>8740</v>
      </c>
      <c r="F391" s="653"/>
      <c r="G391" s="653"/>
      <c r="H391" s="653"/>
      <c r="I391" s="653"/>
      <c r="J391" s="653">
        <v>1</v>
      </c>
      <c r="K391" s="653">
        <v>225</v>
      </c>
      <c r="L391" s="653"/>
      <c r="M391" s="653">
        <v>225</v>
      </c>
      <c r="N391" s="653"/>
      <c r="O391" s="653"/>
      <c r="P391" s="666"/>
      <c r="Q391" s="654"/>
    </row>
    <row r="392" spans="1:17" ht="14.4" customHeight="1" x14ac:dyDescent="0.3">
      <c r="A392" s="649" t="s">
        <v>8676</v>
      </c>
      <c r="B392" s="650" t="s">
        <v>8393</v>
      </c>
      <c r="C392" s="650" t="s">
        <v>6270</v>
      </c>
      <c r="D392" s="650" t="s">
        <v>8394</v>
      </c>
      <c r="E392" s="650" t="s">
        <v>8395</v>
      </c>
      <c r="F392" s="653">
        <v>1</v>
      </c>
      <c r="G392" s="653">
        <v>1035</v>
      </c>
      <c r="H392" s="653">
        <v>1</v>
      </c>
      <c r="I392" s="653">
        <v>1035</v>
      </c>
      <c r="J392" s="653"/>
      <c r="K392" s="653"/>
      <c r="L392" s="653"/>
      <c r="M392" s="653"/>
      <c r="N392" s="653"/>
      <c r="O392" s="653"/>
      <c r="P392" s="666"/>
      <c r="Q392" s="654"/>
    </row>
    <row r="393" spans="1:17" ht="14.4" customHeight="1" x14ac:dyDescent="0.3">
      <c r="A393" s="649" t="s">
        <v>8676</v>
      </c>
      <c r="B393" s="650" t="s">
        <v>8393</v>
      </c>
      <c r="C393" s="650" t="s">
        <v>6270</v>
      </c>
      <c r="D393" s="650" t="s">
        <v>8122</v>
      </c>
      <c r="E393" s="650" t="s">
        <v>8123</v>
      </c>
      <c r="F393" s="653">
        <v>1</v>
      </c>
      <c r="G393" s="653">
        <v>216</v>
      </c>
      <c r="H393" s="653">
        <v>1</v>
      </c>
      <c r="I393" s="653">
        <v>216</v>
      </c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8741</v>
      </c>
      <c r="B394" s="650" t="s">
        <v>8742</v>
      </c>
      <c r="C394" s="650" t="s">
        <v>6270</v>
      </c>
      <c r="D394" s="650" t="s">
        <v>8743</v>
      </c>
      <c r="E394" s="650" t="s">
        <v>8744</v>
      </c>
      <c r="F394" s="653">
        <v>1835</v>
      </c>
      <c r="G394" s="653">
        <v>289930</v>
      </c>
      <c r="H394" s="653">
        <v>1</v>
      </c>
      <c r="I394" s="653">
        <v>158</v>
      </c>
      <c r="J394" s="653">
        <v>1868</v>
      </c>
      <c r="K394" s="653">
        <v>297012</v>
      </c>
      <c r="L394" s="653">
        <v>1.0244265857275894</v>
      </c>
      <c r="M394" s="653">
        <v>159</v>
      </c>
      <c r="N394" s="653">
        <v>2169</v>
      </c>
      <c r="O394" s="653">
        <v>346150</v>
      </c>
      <c r="P394" s="666">
        <v>1.1939088745559272</v>
      </c>
      <c r="Q394" s="654">
        <v>159.58967266021207</v>
      </c>
    </row>
    <row r="395" spans="1:17" ht="14.4" customHeight="1" x14ac:dyDescent="0.3">
      <c r="A395" s="649" t="s">
        <v>8741</v>
      </c>
      <c r="B395" s="650" t="s">
        <v>8742</v>
      </c>
      <c r="C395" s="650" t="s">
        <v>6270</v>
      </c>
      <c r="D395" s="650" t="s">
        <v>8745</v>
      </c>
      <c r="E395" s="650" t="s">
        <v>8746</v>
      </c>
      <c r="F395" s="653">
        <v>23</v>
      </c>
      <c r="G395" s="653">
        <v>26772</v>
      </c>
      <c r="H395" s="653">
        <v>1</v>
      </c>
      <c r="I395" s="653">
        <v>1164</v>
      </c>
      <c r="J395" s="653">
        <v>1</v>
      </c>
      <c r="K395" s="653">
        <v>1165</v>
      </c>
      <c r="L395" s="653">
        <v>4.3515613327356942E-2</v>
      </c>
      <c r="M395" s="653">
        <v>1165</v>
      </c>
      <c r="N395" s="653"/>
      <c r="O395" s="653"/>
      <c r="P395" s="666"/>
      <c r="Q395" s="654"/>
    </row>
    <row r="396" spans="1:17" ht="14.4" customHeight="1" x14ac:dyDescent="0.3">
      <c r="A396" s="649" t="s">
        <v>8741</v>
      </c>
      <c r="B396" s="650" t="s">
        <v>8742</v>
      </c>
      <c r="C396" s="650" t="s">
        <v>6270</v>
      </c>
      <c r="D396" s="650" t="s">
        <v>8747</v>
      </c>
      <c r="E396" s="650" t="s">
        <v>8748</v>
      </c>
      <c r="F396" s="653">
        <v>317</v>
      </c>
      <c r="G396" s="653">
        <v>12363</v>
      </c>
      <c r="H396" s="653">
        <v>1</v>
      </c>
      <c r="I396" s="653">
        <v>39</v>
      </c>
      <c r="J396" s="653">
        <v>274</v>
      </c>
      <c r="K396" s="653">
        <v>10686</v>
      </c>
      <c r="L396" s="653">
        <v>0.86435331230283907</v>
      </c>
      <c r="M396" s="653">
        <v>39</v>
      </c>
      <c r="N396" s="653">
        <v>339</v>
      </c>
      <c r="O396" s="653">
        <v>13446</v>
      </c>
      <c r="P396" s="666">
        <v>1.0876000970638195</v>
      </c>
      <c r="Q396" s="654">
        <v>39.663716814159294</v>
      </c>
    </row>
    <row r="397" spans="1:17" ht="14.4" customHeight="1" x14ac:dyDescent="0.3">
      <c r="A397" s="649" t="s">
        <v>8741</v>
      </c>
      <c r="B397" s="650" t="s">
        <v>8742</v>
      </c>
      <c r="C397" s="650" t="s">
        <v>6270</v>
      </c>
      <c r="D397" s="650" t="s">
        <v>8749</v>
      </c>
      <c r="E397" s="650" t="s">
        <v>8750</v>
      </c>
      <c r="F397" s="653">
        <v>7</v>
      </c>
      <c r="G397" s="653">
        <v>2828</v>
      </c>
      <c r="H397" s="653">
        <v>1</v>
      </c>
      <c r="I397" s="653">
        <v>404</v>
      </c>
      <c r="J397" s="653">
        <v>1</v>
      </c>
      <c r="K397" s="653">
        <v>405</v>
      </c>
      <c r="L397" s="653">
        <v>0.14321074964639322</v>
      </c>
      <c r="M397" s="653">
        <v>405</v>
      </c>
      <c r="N397" s="653"/>
      <c r="O397" s="653"/>
      <c r="P397" s="666"/>
      <c r="Q397" s="654"/>
    </row>
    <row r="398" spans="1:17" ht="14.4" customHeight="1" x14ac:dyDescent="0.3">
      <c r="A398" s="649" t="s">
        <v>8741</v>
      </c>
      <c r="B398" s="650" t="s">
        <v>8742</v>
      </c>
      <c r="C398" s="650" t="s">
        <v>6270</v>
      </c>
      <c r="D398" s="650" t="s">
        <v>8652</v>
      </c>
      <c r="E398" s="650" t="s">
        <v>8653</v>
      </c>
      <c r="F398" s="653">
        <v>6</v>
      </c>
      <c r="G398" s="653">
        <v>2292</v>
      </c>
      <c r="H398" s="653">
        <v>1</v>
      </c>
      <c r="I398" s="653">
        <v>382</v>
      </c>
      <c r="J398" s="653">
        <v>6</v>
      </c>
      <c r="K398" s="653">
        <v>2292</v>
      </c>
      <c r="L398" s="653">
        <v>1</v>
      </c>
      <c r="M398" s="653">
        <v>382</v>
      </c>
      <c r="N398" s="653">
        <v>13</v>
      </c>
      <c r="O398" s="653">
        <v>4972</v>
      </c>
      <c r="P398" s="666">
        <v>2.169284467713787</v>
      </c>
      <c r="Q398" s="654">
        <v>382.46153846153845</v>
      </c>
    </row>
    <row r="399" spans="1:17" ht="14.4" customHeight="1" x14ac:dyDescent="0.3">
      <c r="A399" s="649" t="s">
        <v>8741</v>
      </c>
      <c r="B399" s="650" t="s">
        <v>8742</v>
      </c>
      <c r="C399" s="650" t="s">
        <v>6270</v>
      </c>
      <c r="D399" s="650" t="s">
        <v>8751</v>
      </c>
      <c r="E399" s="650" t="s">
        <v>8752</v>
      </c>
      <c r="F399" s="653">
        <v>39</v>
      </c>
      <c r="G399" s="653">
        <v>1404</v>
      </c>
      <c r="H399" s="653">
        <v>1</v>
      </c>
      <c r="I399" s="653">
        <v>36</v>
      </c>
      <c r="J399" s="653">
        <v>3</v>
      </c>
      <c r="K399" s="653">
        <v>111</v>
      </c>
      <c r="L399" s="653">
        <v>7.9059829059829057E-2</v>
      </c>
      <c r="M399" s="653">
        <v>37</v>
      </c>
      <c r="N399" s="653"/>
      <c r="O399" s="653"/>
      <c r="P399" s="666"/>
      <c r="Q399" s="654"/>
    </row>
    <row r="400" spans="1:17" ht="14.4" customHeight="1" x14ac:dyDescent="0.3">
      <c r="A400" s="649" t="s">
        <v>8741</v>
      </c>
      <c r="B400" s="650" t="s">
        <v>8742</v>
      </c>
      <c r="C400" s="650" t="s">
        <v>6270</v>
      </c>
      <c r="D400" s="650" t="s">
        <v>8753</v>
      </c>
      <c r="E400" s="650" t="s">
        <v>8754</v>
      </c>
      <c r="F400" s="653"/>
      <c r="G400" s="653"/>
      <c r="H400" s="653"/>
      <c r="I400" s="653"/>
      <c r="J400" s="653"/>
      <c r="K400" s="653"/>
      <c r="L400" s="653"/>
      <c r="M400" s="653"/>
      <c r="N400" s="653">
        <v>6</v>
      </c>
      <c r="O400" s="653">
        <v>2667</v>
      </c>
      <c r="P400" s="666"/>
      <c r="Q400" s="654">
        <v>444.5</v>
      </c>
    </row>
    <row r="401" spans="1:17" ht="14.4" customHeight="1" x14ac:dyDescent="0.3">
      <c r="A401" s="649" t="s">
        <v>8741</v>
      </c>
      <c r="B401" s="650" t="s">
        <v>8742</v>
      </c>
      <c r="C401" s="650" t="s">
        <v>6270</v>
      </c>
      <c r="D401" s="650" t="s">
        <v>8755</v>
      </c>
      <c r="E401" s="650" t="s">
        <v>8756</v>
      </c>
      <c r="F401" s="653">
        <v>2</v>
      </c>
      <c r="G401" s="653">
        <v>80</v>
      </c>
      <c r="H401" s="653">
        <v>1</v>
      </c>
      <c r="I401" s="653">
        <v>40</v>
      </c>
      <c r="J401" s="653">
        <v>2</v>
      </c>
      <c r="K401" s="653">
        <v>82</v>
      </c>
      <c r="L401" s="653">
        <v>1.0249999999999999</v>
      </c>
      <c r="M401" s="653">
        <v>41</v>
      </c>
      <c r="N401" s="653">
        <v>1</v>
      </c>
      <c r="O401" s="653">
        <v>41</v>
      </c>
      <c r="P401" s="666">
        <v>0.51249999999999996</v>
      </c>
      <c r="Q401" s="654">
        <v>41</v>
      </c>
    </row>
    <row r="402" spans="1:17" ht="14.4" customHeight="1" x14ac:dyDescent="0.3">
      <c r="A402" s="649" t="s">
        <v>8741</v>
      </c>
      <c r="B402" s="650" t="s">
        <v>8742</v>
      </c>
      <c r="C402" s="650" t="s">
        <v>6270</v>
      </c>
      <c r="D402" s="650" t="s">
        <v>8757</v>
      </c>
      <c r="E402" s="650" t="s">
        <v>8758</v>
      </c>
      <c r="F402" s="653">
        <v>2</v>
      </c>
      <c r="G402" s="653">
        <v>980</v>
      </c>
      <c r="H402" s="653">
        <v>1</v>
      </c>
      <c r="I402" s="653">
        <v>490</v>
      </c>
      <c r="J402" s="653">
        <v>1</v>
      </c>
      <c r="K402" s="653">
        <v>490</v>
      </c>
      <c r="L402" s="653">
        <v>0.5</v>
      </c>
      <c r="M402" s="653">
        <v>490</v>
      </c>
      <c r="N402" s="653">
        <v>11</v>
      </c>
      <c r="O402" s="653">
        <v>5397</v>
      </c>
      <c r="P402" s="666">
        <v>5.5071428571428571</v>
      </c>
      <c r="Q402" s="654">
        <v>490.63636363636363</v>
      </c>
    </row>
    <row r="403" spans="1:17" ht="14.4" customHeight="1" x14ac:dyDescent="0.3">
      <c r="A403" s="649" t="s">
        <v>8741</v>
      </c>
      <c r="B403" s="650" t="s">
        <v>8742</v>
      </c>
      <c r="C403" s="650" t="s">
        <v>6270</v>
      </c>
      <c r="D403" s="650" t="s">
        <v>8759</v>
      </c>
      <c r="E403" s="650" t="s">
        <v>8760</v>
      </c>
      <c r="F403" s="653">
        <v>19</v>
      </c>
      <c r="G403" s="653">
        <v>589</v>
      </c>
      <c r="H403" s="653">
        <v>1</v>
      </c>
      <c r="I403" s="653">
        <v>31</v>
      </c>
      <c r="J403" s="653">
        <v>10</v>
      </c>
      <c r="K403" s="653">
        <v>310</v>
      </c>
      <c r="L403" s="653">
        <v>0.52631578947368418</v>
      </c>
      <c r="M403" s="653">
        <v>31</v>
      </c>
      <c r="N403" s="653">
        <v>25</v>
      </c>
      <c r="O403" s="653">
        <v>775</v>
      </c>
      <c r="P403" s="666">
        <v>1.3157894736842106</v>
      </c>
      <c r="Q403" s="654">
        <v>31</v>
      </c>
    </row>
    <row r="404" spans="1:17" ht="14.4" customHeight="1" x14ac:dyDescent="0.3">
      <c r="A404" s="649" t="s">
        <v>8741</v>
      </c>
      <c r="B404" s="650" t="s">
        <v>8742</v>
      </c>
      <c r="C404" s="650" t="s">
        <v>6270</v>
      </c>
      <c r="D404" s="650" t="s">
        <v>8761</v>
      </c>
      <c r="E404" s="650" t="s">
        <v>8762</v>
      </c>
      <c r="F404" s="653">
        <v>8</v>
      </c>
      <c r="G404" s="653">
        <v>1632</v>
      </c>
      <c r="H404" s="653">
        <v>1</v>
      </c>
      <c r="I404" s="653">
        <v>204</v>
      </c>
      <c r="J404" s="653">
        <v>1</v>
      </c>
      <c r="K404" s="653">
        <v>205</v>
      </c>
      <c r="L404" s="653">
        <v>0.12561274509803921</v>
      </c>
      <c r="M404" s="653">
        <v>205</v>
      </c>
      <c r="N404" s="653"/>
      <c r="O404" s="653"/>
      <c r="P404" s="666"/>
      <c r="Q404" s="654"/>
    </row>
    <row r="405" spans="1:17" ht="14.4" customHeight="1" x14ac:dyDescent="0.3">
      <c r="A405" s="649" t="s">
        <v>8741</v>
      </c>
      <c r="B405" s="650" t="s">
        <v>8742</v>
      </c>
      <c r="C405" s="650" t="s">
        <v>6270</v>
      </c>
      <c r="D405" s="650" t="s">
        <v>8763</v>
      </c>
      <c r="E405" s="650" t="s">
        <v>8764</v>
      </c>
      <c r="F405" s="653">
        <v>8</v>
      </c>
      <c r="G405" s="653">
        <v>3008</v>
      </c>
      <c r="H405" s="653">
        <v>1</v>
      </c>
      <c r="I405" s="653">
        <v>376</v>
      </c>
      <c r="J405" s="653">
        <v>2</v>
      </c>
      <c r="K405" s="653">
        <v>754</v>
      </c>
      <c r="L405" s="653">
        <v>0.25066489361702127</v>
      </c>
      <c r="M405" s="653">
        <v>377</v>
      </c>
      <c r="N405" s="653">
        <v>1</v>
      </c>
      <c r="O405" s="653">
        <v>377</v>
      </c>
      <c r="P405" s="666">
        <v>0.12533244680851063</v>
      </c>
      <c r="Q405" s="654">
        <v>377</v>
      </c>
    </row>
    <row r="406" spans="1:17" ht="14.4" customHeight="1" x14ac:dyDescent="0.3">
      <c r="A406" s="649" t="s">
        <v>8741</v>
      </c>
      <c r="B406" s="650" t="s">
        <v>8742</v>
      </c>
      <c r="C406" s="650" t="s">
        <v>6270</v>
      </c>
      <c r="D406" s="650" t="s">
        <v>8765</v>
      </c>
      <c r="E406" s="650" t="s">
        <v>8766</v>
      </c>
      <c r="F406" s="653">
        <v>1180</v>
      </c>
      <c r="G406" s="653">
        <v>132160</v>
      </c>
      <c r="H406" s="653">
        <v>1</v>
      </c>
      <c r="I406" s="653">
        <v>112</v>
      </c>
      <c r="J406" s="653">
        <v>995</v>
      </c>
      <c r="K406" s="653">
        <v>112435</v>
      </c>
      <c r="L406" s="653">
        <v>0.85074909200968518</v>
      </c>
      <c r="M406" s="653">
        <v>113</v>
      </c>
      <c r="N406" s="653">
        <v>1116</v>
      </c>
      <c r="O406" s="653">
        <v>127588</v>
      </c>
      <c r="P406" s="666">
        <v>0.96540556900726393</v>
      </c>
      <c r="Q406" s="654">
        <v>114.32616487455198</v>
      </c>
    </row>
    <row r="407" spans="1:17" ht="14.4" customHeight="1" x14ac:dyDescent="0.3">
      <c r="A407" s="649" t="s">
        <v>8741</v>
      </c>
      <c r="B407" s="650" t="s">
        <v>8742</v>
      </c>
      <c r="C407" s="650" t="s">
        <v>6270</v>
      </c>
      <c r="D407" s="650" t="s">
        <v>8767</v>
      </c>
      <c r="E407" s="650" t="s">
        <v>8768</v>
      </c>
      <c r="F407" s="653">
        <v>348</v>
      </c>
      <c r="G407" s="653">
        <v>28884</v>
      </c>
      <c r="H407" s="653">
        <v>1</v>
      </c>
      <c r="I407" s="653">
        <v>83</v>
      </c>
      <c r="J407" s="653">
        <v>210</v>
      </c>
      <c r="K407" s="653">
        <v>17640</v>
      </c>
      <c r="L407" s="653">
        <v>0.61071873701703361</v>
      </c>
      <c r="M407" s="653">
        <v>84</v>
      </c>
      <c r="N407" s="653">
        <v>313</v>
      </c>
      <c r="O407" s="653">
        <v>26502</v>
      </c>
      <c r="P407" s="666">
        <v>0.91753219775654338</v>
      </c>
      <c r="Q407" s="654">
        <v>84.670926517571885</v>
      </c>
    </row>
    <row r="408" spans="1:17" ht="14.4" customHeight="1" x14ac:dyDescent="0.3">
      <c r="A408" s="649" t="s">
        <v>8741</v>
      </c>
      <c r="B408" s="650" t="s">
        <v>8742</v>
      </c>
      <c r="C408" s="650" t="s">
        <v>6270</v>
      </c>
      <c r="D408" s="650" t="s">
        <v>8769</v>
      </c>
      <c r="E408" s="650" t="s">
        <v>8770</v>
      </c>
      <c r="F408" s="653">
        <v>5</v>
      </c>
      <c r="G408" s="653">
        <v>475</v>
      </c>
      <c r="H408" s="653">
        <v>1</v>
      </c>
      <c r="I408" s="653">
        <v>95</v>
      </c>
      <c r="J408" s="653">
        <v>7</v>
      </c>
      <c r="K408" s="653">
        <v>672</v>
      </c>
      <c r="L408" s="653">
        <v>1.4147368421052631</v>
      </c>
      <c r="M408" s="653">
        <v>96</v>
      </c>
      <c r="N408" s="653">
        <v>5</v>
      </c>
      <c r="O408" s="653">
        <v>481</v>
      </c>
      <c r="P408" s="666">
        <v>1.0126315789473683</v>
      </c>
      <c r="Q408" s="654">
        <v>96.2</v>
      </c>
    </row>
    <row r="409" spans="1:17" ht="14.4" customHeight="1" x14ac:dyDescent="0.3">
      <c r="A409" s="649" t="s">
        <v>8741</v>
      </c>
      <c r="B409" s="650" t="s">
        <v>8742</v>
      </c>
      <c r="C409" s="650" t="s">
        <v>6270</v>
      </c>
      <c r="D409" s="650" t="s">
        <v>8771</v>
      </c>
      <c r="E409" s="650" t="s">
        <v>8772</v>
      </c>
      <c r="F409" s="653">
        <v>130</v>
      </c>
      <c r="G409" s="653">
        <v>2730</v>
      </c>
      <c r="H409" s="653">
        <v>1</v>
      </c>
      <c r="I409" s="653">
        <v>21</v>
      </c>
      <c r="J409" s="653">
        <v>125</v>
      </c>
      <c r="K409" s="653">
        <v>2625</v>
      </c>
      <c r="L409" s="653">
        <v>0.96153846153846156</v>
      </c>
      <c r="M409" s="653">
        <v>21</v>
      </c>
      <c r="N409" s="653">
        <v>160</v>
      </c>
      <c r="O409" s="653">
        <v>3360</v>
      </c>
      <c r="P409" s="666">
        <v>1.2307692307692308</v>
      </c>
      <c r="Q409" s="654">
        <v>21</v>
      </c>
    </row>
    <row r="410" spans="1:17" ht="14.4" customHeight="1" x14ac:dyDescent="0.3">
      <c r="A410" s="649" t="s">
        <v>8741</v>
      </c>
      <c r="B410" s="650" t="s">
        <v>8742</v>
      </c>
      <c r="C410" s="650" t="s">
        <v>6270</v>
      </c>
      <c r="D410" s="650" t="s">
        <v>8661</v>
      </c>
      <c r="E410" s="650" t="s">
        <v>8662</v>
      </c>
      <c r="F410" s="653">
        <v>76</v>
      </c>
      <c r="G410" s="653">
        <v>36936</v>
      </c>
      <c r="H410" s="653">
        <v>1</v>
      </c>
      <c r="I410" s="653">
        <v>486</v>
      </c>
      <c r="J410" s="653">
        <v>18</v>
      </c>
      <c r="K410" s="653">
        <v>8748</v>
      </c>
      <c r="L410" s="653">
        <v>0.23684210526315788</v>
      </c>
      <c r="M410" s="653">
        <v>486</v>
      </c>
      <c r="N410" s="653">
        <v>43</v>
      </c>
      <c r="O410" s="653">
        <v>20916</v>
      </c>
      <c r="P410" s="666">
        <v>0.56627680311890838</v>
      </c>
      <c r="Q410" s="654">
        <v>486.41860465116281</v>
      </c>
    </row>
    <row r="411" spans="1:17" ht="14.4" customHeight="1" x14ac:dyDescent="0.3">
      <c r="A411" s="649" t="s">
        <v>8741</v>
      </c>
      <c r="B411" s="650" t="s">
        <v>8742</v>
      </c>
      <c r="C411" s="650" t="s">
        <v>6270</v>
      </c>
      <c r="D411" s="650" t="s">
        <v>8773</v>
      </c>
      <c r="E411" s="650" t="s">
        <v>8774</v>
      </c>
      <c r="F411" s="653">
        <v>201</v>
      </c>
      <c r="G411" s="653">
        <v>8040</v>
      </c>
      <c r="H411" s="653">
        <v>1</v>
      </c>
      <c r="I411" s="653">
        <v>40</v>
      </c>
      <c r="J411" s="653">
        <v>148</v>
      </c>
      <c r="K411" s="653">
        <v>5920</v>
      </c>
      <c r="L411" s="653">
        <v>0.73631840796019898</v>
      </c>
      <c r="M411" s="653">
        <v>40</v>
      </c>
      <c r="N411" s="653">
        <v>227</v>
      </c>
      <c r="O411" s="653">
        <v>9225</v>
      </c>
      <c r="P411" s="666">
        <v>1.1473880597014925</v>
      </c>
      <c r="Q411" s="654">
        <v>40.63876651982379</v>
      </c>
    </row>
    <row r="412" spans="1:17" ht="14.4" customHeight="1" x14ac:dyDescent="0.3">
      <c r="A412" s="649" t="s">
        <v>8741</v>
      </c>
      <c r="B412" s="650" t="s">
        <v>8742</v>
      </c>
      <c r="C412" s="650" t="s">
        <v>6270</v>
      </c>
      <c r="D412" s="650" t="s">
        <v>8775</v>
      </c>
      <c r="E412" s="650" t="s">
        <v>8776</v>
      </c>
      <c r="F412" s="653">
        <v>3</v>
      </c>
      <c r="G412" s="653">
        <v>1809</v>
      </c>
      <c r="H412" s="653">
        <v>1</v>
      </c>
      <c r="I412" s="653">
        <v>603</v>
      </c>
      <c r="J412" s="653"/>
      <c r="K412" s="653"/>
      <c r="L412" s="653"/>
      <c r="M412" s="653"/>
      <c r="N412" s="653">
        <v>16</v>
      </c>
      <c r="O412" s="653">
        <v>9703</v>
      </c>
      <c r="P412" s="666">
        <v>5.3637368711995581</v>
      </c>
      <c r="Q412" s="654">
        <v>606.4375</v>
      </c>
    </row>
    <row r="413" spans="1:17" ht="14.4" customHeight="1" x14ac:dyDescent="0.3">
      <c r="A413" s="649" t="s">
        <v>8741</v>
      </c>
      <c r="B413" s="650" t="s">
        <v>8742</v>
      </c>
      <c r="C413" s="650" t="s">
        <v>6270</v>
      </c>
      <c r="D413" s="650" t="s">
        <v>8777</v>
      </c>
      <c r="E413" s="650" t="s">
        <v>8778</v>
      </c>
      <c r="F413" s="653">
        <v>1</v>
      </c>
      <c r="G413" s="653">
        <v>27</v>
      </c>
      <c r="H413" s="653">
        <v>1</v>
      </c>
      <c r="I413" s="653">
        <v>27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8779</v>
      </c>
      <c r="B414" s="650" t="s">
        <v>8393</v>
      </c>
      <c r="C414" s="650" t="s">
        <v>6270</v>
      </c>
      <c r="D414" s="650" t="s">
        <v>8780</v>
      </c>
      <c r="E414" s="650" t="s">
        <v>8781</v>
      </c>
      <c r="F414" s="653">
        <v>1</v>
      </c>
      <c r="G414" s="653">
        <v>825</v>
      </c>
      <c r="H414" s="653">
        <v>1</v>
      </c>
      <c r="I414" s="653">
        <v>825</v>
      </c>
      <c r="J414" s="653">
        <v>4</v>
      </c>
      <c r="K414" s="653">
        <v>3304</v>
      </c>
      <c r="L414" s="653">
        <v>4.0048484848484849</v>
      </c>
      <c r="M414" s="653">
        <v>826</v>
      </c>
      <c r="N414" s="653"/>
      <c r="O414" s="653"/>
      <c r="P414" s="666"/>
      <c r="Q414" s="654"/>
    </row>
    <row r="415" spans="1:17" ht="14.4" customHeight="1" x14ac:dyDescent="0.3">
      <c r="A415" s="649" t="s">
        <v>8779</v>
      </c>
      <c r="B415" s="650" t="s">
        <v>8393</v>
      </c>
      <c r="C415" s="650" t="s">
        <v>6270</v>
      </c>
      <c r="D415" s="650" t="s">
        <v>8235</v>
      </c>
      <c r="E415" s="650" t="s">
        <v>8236</v>
      </c>
      <c r="F415" s="653">
        <v>4</v>
      </c>
      <c r="G415" s="653">
        <v>664</v>
      </c>
      <c r="H415" s="653">
        <v>1</v>
      </c>
      <c r="I415" s="653">
        <v>166</v>
      </c>
      <c r="J415" s="653">
        <v>5</v>
      </c>
      <c r="K415" s="653">
        <v>830</v>
      </c>
      <c r="L415" s="653">
        <v>1.25</v>
      </c>
      <c r="M415" s="653">
        <v>166</v>
      </c>
      <c r="N415" s="653"/>
      <c r="O415" s="653"/>
      <c r="P415" s="666"/>
      <c r="Q415" s="654"/>
    </row>
    <row r="416" spans="1:17" ht="14.4" customHeight="1" x14ac:dyDescent="0.3">
      <c r="A416" s="649" t="s">
        <v>8779</v>
      </c>
      <c r="B416" s="650" t="s">
        <v>8393</v>
      </c>
      <c r="C416" s="650" t="s">
        <v>6270</v>
      </c>
      <c r="D416" s="650" t="s">
        <v>8782</v>
      </c>
      <c r="E416" s="650" t="s">
        <v>8783</v>
      </c>
      <c r="F416" s="653">
        <v>4</v>
      </c>
      <c r="G416" s="653">
        <v>688</v>
      </c>
      <c r="H416" s="653">
        <v>1</v>
      </c>
      <c r="I416" s="653">
        <v>172</v>
      </c>
      <c r="J416" s="653">
        <v>5</v>
      </c>
      <c r="K416" s="653">
        <v>860</v>
      </c>
      <c r="L416" s="653">
        <v>1.25</v>
      </c>
      <c r="M416" s="653">
        <v>172</v>
      </c>
      <c r="N416" s="653"/>
      <c r="O416" s="653"/>
      <c r="P416" s="666"/>
      <c r="Q416" s="654"/>
    </row>
    <row r="417" spans="1:17" ht="14.4" customHeight="1" x14ac:dyDescent="0.3">
      <c r="A417" s="649" t="s">
        <v>8779</v>
      </c>
      <c r="B417" s="650" t="s">
        <v>8393</v>
      </c>
      <c r="C417" s="650" t="s">
        <v>6270</v>
      </c>
      <c r="D417" s="650" t="s">
        <v>8784</v>
      </c>
      <c r="E417" s="650" t="s">
        <v>8785</v>
      </c>
      <c r="F417" s="653">
        <v>2</v>
      </c>
      <c r="G417" s="653">
        <v>698</v>
      </c>
      <c r="H417" s="653">
        <v>1</v>
      </c>
      <c r="I417" s="653">
        <v>349</v>
      </c>
      <c r="J417" s="653"/>
      <c r="K417" s="653"/>
      <c r="L417" s="653"/>
      <c r="M417" s="653"/>
      <c r="N417" s="653">
        <v>1</v>
      </c>
      <c r="O417" s="653">
        <v>349</v>
      </c>
      <c r="P417" s="666">
        <v>0.5</v>
      </c>
      <c r="Q417" s="654">
        <v>349</v>
      </c>
    </row>
    <row r="418" spans="1:17" ht="14.4" customHeight="1" x14ac:dyDescent="0.3">
      <c r="A418" s="649" t="s">
        <v>8779</v>
      </c>
      <c r="B418" s="650" t="s">
        <v>8393</v>
      </c>
      <c r="C418" s="650" t="s">
        <v>6270</v>
      </c>
      <c r="D418" s="650" t="s">
        <v>8786</v>
      </c>
      <c r="E418" s="650" t="s">
        <v>8787</v>
      </c>
      <c r="F418" s="653">
        <v>1</v>
      </c>
      <c r="G418" s="653">
        <v>188</v>
      </c>
      <c r="H418" s="653">
        <v>1</v>
      </c>
      <c r="I418" s="653">
        <v>188</v>
      </c>
      <c r="J418" s="653"/>
      <c r="K418" s="653"/>
      <c r="L418" s="653"/>
      <c r="M418" s="653"/>
      <c r="N418" s="653">
        <v>1</v>
      </c>
      <c r="O418" s="653">
        <v>188</v>
      </c>
      <c r="P418" s="666">
        <v>1</v>
      </c>
      <c r="Q418" s="654">
        <v>188</v>
      </c>
    </row>
    <row r="419" spans="1:17" ht="14.4" customHeight="1" x14ac:dyDescent="0.3">
      <c r="A419" s="649" t="s">
        <v>8779</v>
      </c>
      <c r="B419" s="650" t="s">
        <v>8393</v>
      </c>
      <c r="C419" s="650" t="s">
        <v>6270</v>
      </c>
      <c r="D419" s="650" t="s">
        <v>8788</v>
      </c>
      <c r="E419" s="650" t="s">
        <v>8789</v>
      </c>
      <c r="F419" s="653">
        <v>1</v>
      </c>
      <c r="G419" s="653">
        <v>544</v>
      </c>
      <c r="H419" s="653">
        <v>1</v>
      </c>
      <c r="I419" s="653">
        <v>544</v>
      </c>
      <c r="J419" s="653"/>
      <c r="K419" s="653"/>
      <c r="L419" s="653"/>
      <c r="M419" s="653"/>
      <c r="N419" s="653"/>
      <c r="O419" s="653"/>
      <c r="P419" s="666"/>
      <c r="Q419" s="654"/>
    </row>
    <row r="420" spans="1:17" ht="14.4" customHeight="1" x14ac:dyDescent="0.3">
      <c r="A420" s="649" t="s">
        <v>8779</v>
      </c>
      <c r="B420" s="650" t="s">
        <v>8393</v>
      </c>
      <c r="C420" s="650" t="s">
        <v>6270</v>
      </c>
      <c r="D420" s="650" t="s">
        <v>8790</v>
      </c>
      <c r="E420" s="650" t="s">
        <v>8791</v>
      </c>
      <c r="F420" s="653">
        <v>1</v>
      </c>
      <c r="G420" s="653">
        <v>673</v>
      </c>
      <c r="H420" s="653">
        <v>1</v>
      </c>
      <c r="I420" s="653">
        <v>673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8779</v>
      </c>
      <c r="B421" s="650" t="s">
        <v>8393</v>
      </c>
      <c r="C421" s="650" t="s">
        <v>6270</v>
      </c>
      <c r="D421" s="650" t="s">
        <v>8792</v>
      </c>
      <c r="E421" s="650" t="s">
        <v>8793</v>
      </c>
      <c r="F421" s="653"/>
      <c r="G421" s="653"/>
      <c r="H421" s="653"/>
      <c r="I421" s="653"/>
      <c r="J421" s="653">
        <v>1</v>
      </c>
      <c r="K421" s="653">
        <v>145</v>
      </c>
      <c r="L421" s="653"/>
      <c r="M421" s="653">
        <v>145</v>
      </c>
      <c r="N421" s="653"/>
      <c r="O421" s="653"/>
      <c r="P421" s="666"/>
      <c r="Q421" s="654"/>
    </row>
    <row r="422" spans="1:17" ht="14.4" customHeight="1" x14ac:dyDescent="0.3">
      <c r="A422" s="649" t="s">
        <v>8779</v>
      </c>
      <c r="B422" s="650" t="s">
        <v>8393</v>
      </c>
      <c r="C422" s="650" t="s">
        <v>6270</v>
      </c>
      <c r="D422" s="650" t="s">
        <v>8794</v>
      </c>
      <c r="E422" s="650" t="s">
        <v>8795</v>
      </c>
      <c r="F422" s="653"/>
      <c r="G422" s="653"/>
      <c r="H422" s="653"/>
      <c r="I422" s="653"/>
      <c r="J422" s="653"/>
      <c r="K422" s="653"/>
      <c r="L422" s="653"/>
      <c r="M422" s="653"/>
      <c r="N422" s="653">
        <v>1</v>
      </c>
      <c r="O422" s="653">
        <v>237</v>
      </c>
      <c r="P422" s="666"/>
      <c r="Q422" s="654">
        <v>237</v>
      </c>
    </row>
    <row r="423" spans="1:17" ht="14.4" customHeight="1" x14ac:dyDescent="0.3">
      <c r="A423" s="649" t="s">
        <v>8779</v>
      </c>
      <c r="B423" s="650" t="s">
        <v>8393</v>
      </c>
      <c r="C423" s="650" t="s">
        <v>6270</v>
      </c>
      <c r="D423" s="650" t="s">
        <v>8796</v>
      </c>
      <c r="E423" s="650" t="s">
        <v>8797</v>
      </c>
      <c r="F423" s="653">
        <v>1</v>
      </c>
      <c r="G423" s="653">
        <v>110</v>
      </c>
      <c r="H423" s="653">
        <v>1</v>
      </c>
      <c r="I423" s="653">
        <v>110</v>
      </c>
      <c r="J423" s="653"/>
      <c r="K423" s="653"/>
      <c r="L423" s="653"/>
      <c r="M423" s="653"/>
      <c r="N423" s="653"/>
      <c r="O423" s="653"/>
      <c r="P423" s="666"/>
      <c r="Q423" s="654"/>
    </row>
    <row r="424" spans="1:17" ht="14.4" customHeight="1" x14ac:dyDescent="0.3">
      <c r="A424" s="649" t="s">
        <v>8779</v>
      </c>
      <c r="B424" s="650" t="s">
        <v>8393</v>
      </c>
      <c r="C424" s="650" t="s">
        <v>6270</v>
      </c>
      <c r="D424" s="650" t="s">
        <v>8152</v>
      </c>
      <c r="E424" s="650" t="s">
        <v>8153</v>
      </c>
      <c r="F424" s="653">
        <v>9</v>
      </c>
      <c r="G424" s="653">
        <v>3123</v>
      </c>
      <c r="H424" s="653">
        <v>1</v>
      </c>
      <c r="I424" s="653">
        <v>347</v>
      </c>
      <c r="J424" s="653">
        <v>15</v>
      </c>
      <c r="K424" s="653">
        <v>5220</v>
      </c>
      <c r="L424" s="653">
        <v>1.6714697406340058</v>
      </c>
      <c r="M424" s="653">
        <v>348</v>
      </c>
      <c r="N424" s="653"/>
      <c r="O424" s="653"/>
      <c r="P424" s="666"/>
      <c r="Q424" s="654"/>
    </row>
    <row r="425" spans="1:17" ht="14.4" customHeight="1" x14ac:dyDescent="0.3">
      <c r="A425" s="649" t="s">
        <v>8779</v>
      </c>
      <c r="B425" s="650" t="s">
        <v>8393</v>
      </c>
      <c r="C425" s="650" t="s">
        <v>6270</v>
      </c>
      <c r="D425" s="650" t="s">
        <v>8279</v>
      </c>
      <c r="E425" s="650" t="s">
        <v>8280</v>
      </c>
      <c r="F425" s="653">
        <v>1</v>
      </c>
      <c r="G425" s="653">
        <v>147</v>
      </c>
      <c r="H425" s="653">
        <v>1</v>
      </c>
      <c r="I425" s="653">
        <v>147</v>
      </c>
      <c r="J425" s="653">
        <v>1</v>
      </c>
      <c r="K425" s="653">
        <v>147</v>
      </c>
      <c r="L425" s="653">
        <v>1</v>
      </c>
      <c r="M425" s="653">
        <v>147</v>
      </c>
      <c r="N425" s="653"/>
      <c r="O425" s="653"/>
      <c r="P425" s="666"/>
      <c r="Q425" s="654"/>
    </row>
    <row r="426" spans="1:17" ht="14.4" customHeight="1" x14ac:dyDescent="0.3">
      <c r="A426" s="649" t="s">
        <v>8779</v>
      </c>
      <c r="B426" s="650" t="s">
        <v>8393</v>
      </c>
      <c r="C426" s="650" t="s">
        <v>6270</v>
      </c>
      <c r="D426" s="650" t="s">
        <v>8798</v>
      </c>
      <c r="E426" s="650" t="s">
        <v>8799</v>
      </c>
      <c r="F426" s="653">
        <v>1</v>
      </c>
      <c r="G426" s="653">
        <v>293</v>
      </c>
      <c r="H426" s="653">
        <v>1</v>
      </c>
      <c r="I426" s="653">
        <v>293</v>
      </c>
      <c r="J426" s="653"/>
      <c r="K426" s="653"/>
      <c r="L426" s="653"/>
      <c r="M426" s="653"/>
      <c r="N426" s="653">
        <v>1</v>
      </c>
      <c r="O426" s="653">
        <v>293</v>
      </c>
      <c r="P426" s="666">
        <v>1</v>
      </c>
      <c r="Q426" s="654">
        <v>293</v>
      </c>
    </row>
    <row r="427" spans="1:17" ht="14.4" customHeight="1" x14ac:dyDescent="0.3">
      <c r="A427" s="649" t="s">
        <v>8779</v>
      </c>
      <c r="B427" s="650" t="s">
        <v>8393</v>
      </c>
      <c r="C427" s="650" t="s">
        <v>6270</v>
      </c>
      <c r="D427" s="650" t="s">
        <v>8800</v>
      </c>
      <c r="E427" s="650" t="s">
        <v>8801</v>
      </c>
      <c r="F427" s="653">
        <v>2</v>
      </c>
      <c r="G427" s="653">
        <v>406</v>
      </c>
      <c r="H427" s="653">
        <v>1</v>
      </c>
      <c r="I427" s="653">
        <v>203</v>
      </c>
      <c r="J427" s="653"/>
      <c r="K427" s="653"/>
      <c r="L427" s="653"/>
      <c r="M427" s="653"/>
      <c r="N427" s="653"/>
      <c r="O427" s="653"/>
      <c r="P427" s="666"/>
      <c r="Q427" s="654"/>
    </row>
    <row r="428" spans="1:17" ht="14.4" customHeight="1" x14ac:dyDescent="0.3">
      <c r="A428" s="649" t="s">
        <v>8779</v>
      </c>
      <c r="B428" s="650" t="s">
        <v>8393</v>
      </c>
      <c r="C428" s="650" t="s">
        <v>6270</v>
      </c>
      <c r="D428" s="650" t="s">
        <v>8802</v>
      </c>
      <c r="E428" s="650" t="s">
        <v>8803</v>
      </c>
      <c r="F428" s="653">
        <v>3</v>
      </c>
      <c r="G428" s="653">
        <v>114</v>
      </c>
      <c r="H428" s="653">
        <v>1</v>
      </c>
      <c r="I428" s="653">
        <v>38</v>
      </c>
      <c r="J428" s="653">
        <v>1</v>
      </c>
      <c r="K428" s="653">
        <v>38</v>
      </c>
      <c r="L428" s="653">
        <v>0.33333333333333331</v>
      </c>
      <c r="M428" s="653">
        <v>38</v>
      </c>
      <c r="N428" s="653"/>
      <c r="O428" s="653"/>
      <c r="P428" s="666"/>
      <c r="Q428" s="654"/>
    </row>
    <row r="429" spans="1:17" ht="14.4" customHeight="1" x14ac:dyDescent="0.3">
      <c r="A429" s="649" t="s">
        <v>8779</v>
      </c>
      <c r="B429" s="650" t="s">
        <v>8393</v>
      </c>
      <c r="C429" s="650" t="s">
        <v>6270</v>
      </c>
      <c r="D429" s="650" t="s">
        <v>8317</v>
      </c>
      <c r="E429" s="650" t="s">
        <v>8318</v>
      </c>
      <c r="F429" s="653">
        <v>4</v>
      </c>
      <c r="G429" s="653">
        <v>676</v>
      </c>
      <c r="H429" s="653">
        <v>1</v>
      </c>
      <c r="I429" s="653">
        <v>169</v>
      </c>
      <c r="J429" s="653">
        <v>5</v>
      </c>
      <c r="K429" s="653">
        <v>845</v>
      </c>
      <c r="L429" s="653">
        <v>1.25</v>
      </c>
      <c r="M429" s="653">
        <v>169</v>
      </c>
      <c r="N429" s="653"/>
      <c r="O429" s="653"/>
      <c r="P429" s="666"/>
      <c r="Q429" s="654"/>
    </row>
    <row r="430" spans="1:17" ht="14.4" customHeight="1" x14ac:dyDescent="0.3">
      <c r="A430" s="649" t="s">
        <v>8779</v>
      </c>
      <c r="B430" s="650" t="s">
        <v>8393</v>
      </c>
      <c r="C430" s="650" t="s">
        <v>6270</v>
      </c>
      <c r="D430" s="650" t="s">
        <v>8804</v>
      </c>
      <c r="E430" s="650" t="s">
        <v>8805</v>
      </c>
      <c r="F430" s="653">
        <v>1</v>
      </c>
      <c r="G430" s="653">
        <v>324</v>
      </c>
      <c r="H430" s="653">
        <v>1</v>
      </c>
      <c r="I430" s="653">
        <v>324</v>
      </c>
      <c r="J430" s="653"/>
      <c r="K430" s="653"/>
      <c r="L430" s="653"/>
      <c r="M430" s="653"/>
      <c r="N430" s="653">
        <v>1</v>
      </c>
      <c r="O430" s="653">
        <v>324</v>
      </c>
      <c r="P430" s="666">
        <v>1</v>
      </c>
      <c r="Q430" s="654">
        <v>324</v>
      </c>
    </row>
    <row r="431" spans="1:17" ht="14.4" customHeight="1" x14ac:dyDescent="0.3">
      <c r="A431" s="649" t="s">
        <v>8779</v>
      </c>
      <c r="B431" s="650" t="s">
        <v>8393</v>
      </c>
      <c r="C431" s="650" t="s">
        <v>6270</v>
      </c>
      <c r="D431" s="650" t="s">
        <v>8806</v>
      </c>
      <c r="E431" s="650" t="s">
        <v>8807</v>
      </c>
      <c r="F431" s="653">
        <v>1</v>
      </c>
      <c r="G431" s="653">
        <v>685</v>
      </c>
      <c r="H431" s="653">
        <v>1</v>
      </c>
      <c r="I431" s="653">
        <v>685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8779</v>
      </c>
      <c r="B432" s="650" t="s">
        <v>8393</v>
      </c>
      <c r="C432" s="650" t="s">
        <v>6270</v>
      </c>
      <c r="D432" s="650" t="s">
        <v>8808</v>
      </c>
      <c r="E432" s="650" t="s">
        <v>8809</v>
      </c>
      <c r="F432" s="653">
        <v>1</v>
      </c>
      <c r="G432" s="653">
        <v>347</v>
      </c>
      <c r="H432" s="653">
        <v>1</v>
      </c>
      <c r="I432" s="653">
        <v>347</v>
      </c>
      <c r="J432" s="653">
        <v>3</v>
      </c>
      <c r="K432" s="653">
        <v>1041</v>
      </c>
      <c r="L432" s="653">
        <v>3</v>
      </c>
      <c r="M432" s="653">
        <v>347</v>
      </c>
      <c r="N432" s="653"/>
      <c r="O432" s="653"/>
      <c r="P432" s="666"/>
      <c r="Q432" s="654"/>
    </row>
    <row r="433" spans="1:17" ht="14.4" customHeight="1" x14ac:dyDescent="0.3">
      <c r="A433" s="649" t="s">
        <v>8779</v>
      </c>
      <c r="B433" s="650" t="s">
        <v>8393</v>
      </c>
      <c r="C433" s="650" t="s">
        <v>6270</v>
      </c>
      <c r="D433" s="650" t="s">
        <v>8343</v>
      </c>
      <c r="E433" s="650" t="s">
        <v>8344</v>
      </c>
      <c r="F433" s="653">
        <v>4</v>
      </c>
      <c r="G433" s="653">
        <v>688</v>
      </c>
      <c r="H433" s="653">
        <v>1</v>
      </c>
      <c r="I433" s="653">
        <v>172</v>
      </c>
      <c r="J433" s="653">
        <v>5</v>
      </c>
      <c r="K433" s="653">
        <v>860</v>
      </c>
      <c r="L433" s="653">
        <v>1.25</v>
      </c>
      <c r="M433" s="653">
        <v>172</v>
      </c>
      <c r="N433" s="653"/>
      <c r="O433" s="653"/>
      <c r="P433" s="666"/>
      <c r="Q433" s="654"/>
    </row>
    <row r="434" spans="1:17" ht="14.4" customHeight="1" x14ac:dyDescent="0.3">
      <c r="A434" s="649" t="s">
        <v>8779</v>
      </c>
      <c r="B434" s="650" t="s">
        <v>8393</v>
      </c>
      <c r="C434" s="650" t="s">
        <v>6270</v>
      </c>
      <c r="D434" s="650" t="s">
        <v>8810</v>
      </c>
      <c r="E434" s="650" t="s">
        <v>8811</v>
      </c>
      <c r="F434" s="653">
        <v>1</v>
      </c>
      <c r="G434" s="653">
        <v>673</v>
      </c>
      <c r="H434" s="653">
        <v>1</v>
      </c>
      <c r="I434" s="653">
        <v>673</v>
      </c>
      <c r="J434" s="653"/>
      <c r="K434" s="653"/>
      <c r="L434" s="653"/>
      <c r="M434" s="653"/>
      <c r="N434" s="653"/>
      <c r="O434" s="653"/>
      <c r="P434" s="666"/>
      <c r="Q434" s="654"/>
    </row>
    <row r="435" spans="1:17" ht="14.4" customHeight="1" x14ac:dyDescent="0.3">
      <c r="A435" s="649" t="s">
        <v>8779</v>
      </c>
      <c r="B435" s="650" t="s">
        <v>8393</v>
      </c>
      <c r="C435" s="650" t="s">
        <v>6270</v>
      </c>
      <c r="D435" s="650" t="s">
        <v>8812</v>
      </c>
      <c r="E435" s="650" t="s">
        <v>8813</v>
      </c>
      <c r="F435" s="653">
        <v>1</v>
      </c>
      <c r="G435" s="653">
        <v>472</v>
      </c>
      <c r="H435" s="653">
        <v>1</v>
      </c>
      <c r="I435" s="653">
        <v>472</v>
      </c>
      <c r="J435" s="653"/>
      <c r="K435" s="653"/>
      <c r="L435" s="653"/>
      <c r="M435" s="653"/>
      <c r="N435" s="653"/>
      <c r="O435" s="653"/>
      <c r="P435" s="666"/>
      <c r="Q435" s="654"/>
    </row>
    <row r="436" spans="1:17" ht="14.4" customHeight="1" x14ac:dyDescent="0.3">
      <c r="A436" s="649" t="s">
        <v>8779</v>
      </c>
      <c r="B436" s="650" t="s">
        <v>8393</v>
      </c>
      <c r="C436" s="650" t="s">
        <v>6270</v>
      </c>
      <c r="D436" s="650" t="s">
        <v>8814</v>
      </c>
      <c r="E436" s="650" t="s">
        <v>8815</v>
      </c>
      <c r="F436" s="653">
        <v>4</v>
      </c>
      <c r="G436" s="653">
        <v>664</v>
      </c>
      <c r="H436" s="653">
        <v>1</v>
      </c>
      <c r="I436" s="653">
        <v>166</v>
      </c>
      <c r="J436" s="653">
        <v>5</v>
      </c>
      <c r="K436" s="653">
        <v>830</v>
      </c>
      <c r="L436" s="653">
        <v>1.25</v>
      </c>
      <c r="M436" s="653">
        <v>166</v>
      </c>
      <c r="N436" s="653"/>
      <c r="O436" s="653"/>
      <c r="P436" s="666"/>
      <c r="Q436" s="654"/>
    </row>
    <row r="437" spans="1:17" ht="14.4" customHeight="1" x14ac:dyDescent="0.3">
      <c r="A437" s="649" t="s">
        <v>8779</v>
      </c>
      <c r="B437" s="650" t="s">
        <v>8393</v>
      </c>
      <c r="C437" s="650" t="s">
        <v>6270</v>
      </c>
      <c r="D437" s="650" t="s">
        <v>8816</v>
      </c>
      <c r="E437" s="650" t="s">
        <v>8817</v>
      </c>
      <c r="F437" s="653">
        <v>1</v>
      </c>
      <c r="G437" s="653">
        <v>185</v>
      </c>
      <c r="H437" s="653">
        <v>1</v>
      </c>
      <c r="I437" s="653">
        <v>185</v>
      </c>
      <c r="J437" s="653"/>
      <c r="K437" s="653"/>
      <c r="L437" s="653"/>
      <c r="M437" s="653"/>
      <c r="N437" s="653">
        <v>1</v>
      </c>
      <c r="O437" s="653">
        <v>185</v>
      </c>
      <c r="P437" s="666">
        <v>1</v>
      </c>
      <c r="Q437" s="654">
        <v>185</v>
      </c>
    </row>
    <row r="438" spans="1:17" ht="14.4" customHeight="1" x14ac:dyDescent="0.3">
      <c r="A438" s="649" t="s">
        <v>8779</v>
      </c>
      <c r="B438" s="650" t="s">
        <v>8393</v>
      </c>
      <c r="C438" s="650" t="s">
        <v>6270</v>
      </c>
      <c r="D438" s="650" t="s">
        <v>8818</v>
      </c>
      <c r="E438" s="650" t="s">
        <v>8819</v>
      </c>
      <c r="F438" s="653"/>
      <c r="G438" s="653"/>
      <c r="H438" s="653"/>
      <c r="I438" s="653"/>
      <c r="J438" s="653"/>
      <c r="K438" s="653"/>
      <c r="L438" s="653"/>
      <c r="M438" s="653"/>
      <c r="N438" s="653">
        <v>1</v>
      </c>
      <c r="O438" s="653">
        <v>189</v>
      </c>
      <c r="P438" s="666"/>
      <c r="Q438" s="654">
        <v>189</v>
      </c>
    </row>
    <row r="439" spans="1:17" ht="14.4" customHeight="1" x14ac:dyDescent="0.3">
      <c r="A439" s="649" t="s">
        <v>8820</v>
      </c>
      <c r="B439" s="650" t="s">
        <v>8106</v>
      </c>
      <c r="C439" s="650" t="s">
        <v>6270</v>
      </c>
      <c r="D439" s="650" t="s">
        <v>8124</v>
      </c>
      <c r="E439" s="650" t="s">
        <v>8125</v>
      </c>
      <c r="F439" s="653">
        <v>1</v>
      </c>
      <c r="G439" s="653">
        <v>494</v>
      </c>
      <c r="H439" s="653">
        <v>1</v>
      </c>
      <c r="I439" s="653">
        <v>494</v>
      </c>
      <c r="J439" s="653">
        <v>3</v>
      </c>
      <c r="K439" s="653">
        <v>1491</v>
      </c>
      <c r="L439" s="653">
        <v>3.0182186234817814</v>
      </c>
      <c r="M439" s="653">
        <v>497</v>
      </c>
      <c r="N439" s="653">
        <v>1</v>
      </c>
      <c r="O439" s="653">
        <v>497</v>
      </c>
      <c r="P439" s="666">
        <v>1.0060728744939271</v>
      </c>
      <c r="Q439" s="654">
        <v>497</v>
      </c>
    </row>
    <row r="440" spans="1:17" ht="14.4" customHeight="1" x14ac:dyDescent="0.3">
      <c r="A440" s="649" t="s">
        <v>8820</v>
      </c>
      <c r="B440" s="650" t="s">
        <v>8106</v>
      </c>
      <c r="C440" s="650" t="s">
        <v>6270</v>
      </c>
      <c r="D440" s="650" t="s">
        <v>8710</v>
      </c>
      <c r="E440" s="650" t="s">
        <v>8711</v>
      </c>
      <c r="F440" s="653"/>
      <c r="G440" s="653"/>
      <c r="H440" s="653"/>
      <c r="I440" s="653"/>
      <c r="J440" s="653">
        <v>1</v>
      </c>
      <c r="K440" s="653">
        <v>12779</v>
      </c>
      <c r="L440" s="653"/>
      <c r="M440" s="653">
        <v>12779</v>
      </c>
      <c r="N440" s="653"/>
      <c r="O440" s="653"/>
      <c r="P440" s="666"/>
      <c r="Q440" s="654"/>
    </row>
    <row r="441" spans="1:17" ht="14.4" customHeight="1" x14ac:dyDescent="0.3">
      <c r="A441" s="649" t="s">
        <v>8820</v>
      </c>
      <c r="B441" s="650" t="s">
        <v>8106</v>
      </c>
      <c r="C441" s="650" t="s">
        <v>6270</v>
      </c>
      <c r="D441" s="650" t="s">
        <v>8821</v>
      </c>
      <c r="E441" s="650" t="s">
        <v>8822</v>
      </c>
      <c r="F441" s="653">
        <v>1</v>
      </c>
      <c r="G441" s="653">
        <v>6246</v>
      </c>
      <c r="H441" s="653">
        <v>1</v>
      </c>
      <c r="I441" s="653">
        <v>6246</v>
      </c>
      <c r="J441" s="653">
        <v>1</v>
      </c>
      <c r="K441" s="653">
        <v>6257</v>
      </c>
      <c r="L441" s="653">
        <v>1.0017611271213576</v>
      </c>
      <c r="M441" s="653">
        <v>6257</v>
      </c>
      <c r="N441" s="653">
        <v>1</v>
      </c>
      <c r="O441" s="653">
        <v>6257</v>
      </c>
      <c r="P441" s="666">
        <v>1.0017611271213576</v>
      </c>
      <c r="Q441" s="654">
        <v>6257</v>
      </c>
    </row>
    <row r="442" spans="1:17" ht="14.4" customHeight="1" x14ac:dyDescent="0.3">
      <c r="A442" s="649" t="s">
        <v>8820</v>
      </c>
      <c r="B442" s="650" t="s">
        <v>8106</v>
      </c>
      <c r="C442" s="650" t="s">
        <v>6270</v>
      </c>
      <c r="D442" s="650" t="s">
        <v>8107</v>
      </c>
      <c r="E442" s="650" t="s">
        <v>8108</v>
      </c>
      <c r="F442" s="653">
        <v>83</v>
      </c>
      <c r="G442" s="653">
        <v>102588</v>
      </c>
      <c r="H442" s="653">
        <v>1</v>
      </c>
      <c r="I442" s="653">
        <v>1236</v>
      </c>
      <c r="J442" s="653">
        <v>24</v>
      </c>
      <c r="K442" s="653">
        <v>29880</v>
      </c>
      <c r="L442" s="653">
        <v>0.29126213592233008</v>
      </c>
      <c r="M442" s="653">
        <v>1245</v>
      </c>
      <c r="N442" s="653">
        <v>23</v>
      </c>
      <c r="O442" s="653">
        <v>28779</v>
      </c>
      <c r="P442" s="666">
        <v>0.28052988653643701</v>
      </c>
      <c r="Q442" s="654">
        <v>1251.2608695652175</v>
      </c>
    </row>
    <row r="443" spans="1:17" ht="14.4" customHeight="1" x14ac:dyDescent="0.3">
      <c r="A443" s="649" t="s">
        <v>8820</v>
      </c>
      <c r="B443" s="650" t="s">
        <v>8106</v>
      </c>
      <c r="C443" s="650" t="s">
        <v>6270</v>
      </c>
      <c r="D443" s="650" t="s">
        <v>8111</v>
      </c>
      <c r="E443" s="650" t="s">
        <v>8112</v>
      </c>
      <c r="F443" s="653">
        <v>62</v>
      </c>
      <c r="G443" s="653">
        <v>576290</v>
      </c>
      <c r="H443" s="653">
        <v>1</v>
      </c>
      <c r="I443" s="653">
        <v>9295</v>
      </c>
      <c r="J443" s="653">
        <v>123</v>
      </c>
      <c r="K443" s="653">
        <v>1148451</v>
      </c>
      <c r="L443" s="653">
        <v>1.9928352044977355</v>
      </c>
      <c r="M443" s="653">
        <v>9337</v>
      </c>
      <c r="N443" s="653">
        <v>68</v>
      </c>
      <c r="O443" s="653">
        <v>637841</v>
      </c>
      <c r="P443" s="666">
        <v>1.1068056013465444</v>
      </c>
      <c r="Q443" s="654">
        <v>9380.0147058823532</v>
      </c>
    </row>
    <row r="444" spans="1:17" ht="14.4" customHeight="1" x14ac:dyDescent="0.3">
      <c r="A444" s="649" t="s">
        <v>8820</v>
      </c>
      <c r="B444" s="650" t="s">
        <v>8106</v>
      </c>
      <c r="C444" s="650" t="s">
        <v>6270</v>
      </c>
      <c r="D444" s="650" t="s">
        <v>8062</v>
      </c>
      <c r="E444" s="650" t="s">
        <v>8063</v>
      </c>
      <c r="F444" s="653">
        <v>1</v>
      </c>
      <c r="G444" s="653">
        <v>163</v>
      </c>
      <c r="H444" s="653">
        <v>1</v>
      </c>
      <c r="I444" s="653">
        <v>163</v>
      </c>
      <c r="J444" s="653">
        <v>3</v>
      </c>
      <c r="K444" s="653">
        <v>492</v>
      </c>
      <c r="L444" s="653">
        <v>3.01840490797546</v>
      </c>
      <c r="M444" s="653">
        <v>164</v>
      </c>
      <c r="N444" s="653"/>
      <c r="O444" s="653"/>
      <c r="P444" s="666"/>
      <c r="Q444" s="654"/>
    </row>
    <row r="445" spans="1:17" ht="14.4" customHeight="1" x14ac:dyDescent="0.3">
      <c r="A445" s="649" t="s">
        <v>8820</v>
      </c>
      <c r="B445" s="650" t="s">
        <v>8106</v>
      </c>
      <c r="C445" s="650" t="s">
        <v>6270</v>
      </c>
      <c r="D445" s="650" t="s">
        <v>8823</v>
      </c>
      <c r="E445" s="650" t="s">
        <v>8824</v>
      </c>
      <c r="F445" s="653">
        <v>187</v>
      </c>
      <c r="G445" s="653">
        <v>105094</v>
      </c>
      <c r="H445" s="653">
        <v>1</v>
      </c>
      <c r="I445" s="653">
        <v>562</v>
      </c>
      <c r="J445" s="653"/>
      <c r="K445" s="653"/>
      <c r="L445" s="653"/>
      <c r="M445" s="653"/>
      <c r="N445" s="653"/>
      <c r="O445" s="653"/>
      <c r="P445" s="666"/>
      <c r="Q445" s="654"/>
    </row>
    <row r="446" spans="1:17" ht="14.4" customHeight="1" x14ac:dyDescent="0.3">
      <c r="A446" s="649" t="s">
        <v>8820</v>
      </c>
      <c r="B446" s="650" t="s">
        <v>8106</v>
      </c>
      <c r="C446" s="650" t="s">
        <v>6270</v>
      </c>
      <c r="D446" s="650" t="s">
        <v>8115</v>
      </c>
      <c r="E446" s="650" t="s">
        <v>8116</v>
      </c>
      <c r="F446" s="653">
        <v>187</v>
      </c>
      <c r="G446" s="653">
        <v>187000</v>
      </c>
      <c r="H446" s="653">
        <v>1</v>
      </c>
      <c r="I446" s="653">
        <v>1000</v>
      </c>
      <c r="J446" s="653"/>
      <c r="K446" s="653"/>
      <c r="L446" s="653"/>
      <c r="M446" s="653"/>
      <c r="N446" s="653">
        <v>6</v>
      </c>
      <c r="O446" s="653">
        <v>6036</v>
      </c>
      <c r="P446" s="666">
        <v>3.2278074866310159E-2</v>
      </c>
      <c r="Q446" s="654">
        <v>1006</v>
      </c>
    </row>
    <row r="447" spans="1:17" ht="14.4" customHeight="1" x14ac:dyDescent="0.3">
      <c r="A447" s="649" t="s">
        <v>8820</v>
      </c>
      <c r="B447" s="650" t="s">
        <v>8106</v>
      </c>
      <c r="C447" s="650" t="s">
        <v>6270</v>
      </c>
      <c r="D447" s="650" t="s">
        <v>8117</v>
      </c>
      <c r="E447" s="650" t="s">
        <v>8118</v>
      </c>
      <c r="F447" s="653">
        <v>20</v>
      </c>
      <c r="G447" s="653">
        <v>44420</v>
      </c>
      <c r="H447" s="653">
        <v>1</v>
      </c>
      <c r="I447" s="653">
        <v>2221</v>
      </c>
      <c r="J447" s="653">
        <v>60</v>
      </c>
      <c r="K447" s="653">
        <v>133980</v>
      </c>
      <c r="L447" s="653">
        <v>3.0162089149031965</v>
      </c>
      <c r="M447" s="653">
        <v>2233</v>
      </c>
      <c r="N447" s="653">
        <v>58</v>
      </c>
      <c r="O447" s="653">
        <v>130480</v>
      </c>
      <c r="P447" s="666">
        <v>2.9374155785682126</v>
      </c>
      <c r="Q447" s="654">
        <v>2249.655172413793</v>
      </c>
    </row>
    <row r="448" spans="1:17" ht="14.4" customHeight="1" x14ac:dyDescent="0.3">
      <c r="A448" s="649" t="s">
        <v>8820</v>
      </c>
      <c r="B448" s="650" t="s">
        <v>8106</v>
      </c>
      <c r="C448" s="650" t="s">
        <v>6270</v>
      </c>
      <c r="D448" s="650" t="s">
        <v>8119</v>
      </c>
      <c r="E448" s="650" t="s">
        <v>8120</v>
      </c>
      <c r="F448" s="653">
        <v>72</v>
      </c>
      <c r="G448" s="653">
        <v>26280</v>
      </c>
      <c r="H448" s="653">
        <v>1</v>
      </c>
      <c r="I448" s="653">
        <v>365</v>
      </c>
      <c r="J448" s="653"/>
      <c r="K448" s="653"/>
      <c r="L448" s="653"/>
      <c r="M448" s="653"/>
      <c r="N448" s="653"/>
      <c r="O448" s="653"/>
      <c r="P448" s="666"/>
      <c r="Q448" s="654"/>
    </row>
    <row r="449" spans="1:17" ht="14.4" customHeight="1" thickBot="1" x14ac:dyDescent="0.35">
      <c r="A449" s="655" t="s">
        <v>8820</v>
      </c>
      <c r="B449" s="656" t="s">
        <v>8106</v>
      </c>
      <c r="C449" s="656" t="s">
        <v>6270</v>
      </c>
      <c r="D449" s="656" t="s">
        <v>8825</v>
      </c>
      <c r="E449" s="656" t="s">
        <v>8826</v>
      </c>
      <c r="F449" s="659">
        <v>4</v>
      </c>
      <c r="G449" s="659">
        <v>30184</v>
      </c>
      <c r="H449" s="659">
        <v>1</v>
      </c>
      <c r="I449" s="659">
        <v>7546</v>
      </c>
      <c r="J449" s="659">
        <v>11</v>
      </c>
      <c r="K449" s="659">
        <v>83039</v>
      </c>
      <c r="L449" s="659">
        <v>2.7510932944606412</v>
      </c>
      <c r="M449" s="659">
        <v>7549</v>
      </c>
      <c r="N449" s="659">
        <v>15</v>
      </c>
      <c r="O449" s="659">
        <v>113247</v>
      </c>
      <c r="P449" s="667">
        <v>3.7518884177047442</v>
      </c>
      <c r="Q449" s="660">
        <v>7549.8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13150</v>
      </c>
      <c r="D3" s="197">
        <f>SUBTOTAL(9,D6:D1048576)</f>
        <v>11281</v>
      </c>
      <c r="E3" s="197">
        <f>SUBTOTAL(9,E6:E1048576)</f>
        <v>11962</v>
      </c>
      <c r="F3" s="198">
        <f>IF(OR(E3=0,C3=0),"",E3/C3)</f>
        <v>0.90965779467680608</v>
      </c>
      <c r="G3" s="452">
        <f>SUBTOTAL(9,G6:G1048576)</f>
        <v>22886.118900000009</v>
      </c>
      <c r="H3" s="453">
        <f>SUBTOTAL(9,H6:H1048576)</f>
        <v>21970.901100000006</v>
      </c>
      <c r="I3" s="453">
        <f>SUBTOTAL(9,I6:I1048576)</f>
        <v>22178.708699999988</v>
      </c>
      <c r="J3" s="198">
        <f>IF(OR(I3=0,G3=0),"",I3/G3)</f>
        <v>0.96908998842962313</v>
      </c>
      <c r="K3" s="452">
        <f>SUBTOTAL(9,K6:K1048576)</f>
        <v>3533.8</v>
      </c>
      <c r="L3" s="453">
        <f>SUBTOTAL(9,L6:L1048576)</f>
        <v>3354.3199999999997</v>
      </c>
      <c r="M3" s="453">
        <f>SUBTOTAL(9,M6:M1048576)</f>
        <v>3418.04</v>
      </c>
      <c r="N3" s="199">
        <f>IF(OR(M3=0,E3=0),"",M3/E3)</f>
        <v>0.28574151479685672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3"/>
      <c r="B5" s="884"/>
      <c r="C5" s="891">
        <v>2012</v>
      </c>
      <c r="D5" s="891">
        <v>2013</v>
      </c>
      <c r="E5" s="891">
        <v>2014</v>
      </c>
      <c r="F5" s="892" t="s">
        <v>2</v>
      </c>
      <c r="G5" s="902">
        <v>2012</v>
      </c>
      <c r="H5" s="891">
        <v>2013</v>
      </c>
      <c r="I5" s="891">
        <v>2014</v>
      </c>
      <c r="J5" s="892" t="s">
        <v>2</v>
      </c>
      <c r="K5" s="902">
        <v>2012</v>
      </c>
      <c r="L5" s="891">
        <v>2013</v>
      </c>
      <c r="M5" s="891">
        <v>2014</v>
      </c>
      <c r="N5" s="903" t="s">
        <v>93</v>
      </c>
    </row>
    <row r="6" spans="1:14" ht="14.4" customHeight="1" x14ac:dyDescent="0.3">
      <c r="A6" s="885" t="s">
        <v>6931</v>
      </c>
      <c r="B6" s="888" t="s">
        <v>8828</v>
      </c>
      <c r="C6" s="893">
        <v>11665</v>
      </c>
      <c r="D6" s="894">
        <v>9939</v>
      </c>
      <c r="E6" s="894">
        <v>10621</v>
      </c>
      <c r="F6" s="899">
        <v>0.91050150021431631</v>
      </c>
      <c r="G6" s="893">
        <v>10774.541600000006</v>
      </c>
      <c r="H6" s="894">
        <v>9535.8801000000058</v>
      </c>
      <c r="I6" s="894">
        <v>9855.6395999999968</v>
      </c>
      <c r="J6" s="899">
        <v>0.91471544367140323</v>
      </c>
      <c r="K6" s="893">
        <v>1399.8</v>
      </c>
      <c r="L6" s="894">
        <v>1097.82</v>
      </c>
      <c r="M6" s="894">
        <v>1187.04</v>
      </c>
      <c r="N6" s="904">
        <v>111.76348743056209</v>
      </c>
    </row>
    <row r="7" spans="1:14" ht="14.4" customHeight="1" x14ac:dyDescent="0.3">
      <c r="A7" s="886" t="s">
        <v>7130</v>
      </c>
      <c r="B7" s="889" t="s">
        <v>8829</v>
      </c>
      <c r="C7" s="895">
        <v>703</v>
      </c>
      <c r="D7" s="896">
        <v>944</v>
      </c>
      <c r="E7" s="896">
        <v>923</v>
      </c>
      <c r="F7" s="900">
        <v>1.3129445234708392</v>
      </c>
      <c r="G7" s="895">
        <v>7529.1588999999994</v>
      </c>
      <c r="H7" s="896">
        <v>10107.494999999999</v>
      </c>
      <c r="I7" s="896">
        <v>9882.8378999999932</v>
      </c>
      <c r="J7" s="900">
        <v>1.3126084907040538</v>
      </c>
      <c r="K7" s="895">
        <v>1406</v>
      </c>
      <c r="L7" s="896">
        <v>1888</v>
      </c>
      <c r="M7" s="896">
        <v>1846</v>
      </c>
      <c r="N7" s="905">
        <v>2000</v>
      </c>
    </row>
    <row r="8" spans="1:14" ht="14.4" customHeight="1" x14ac:dyDescent="0.3">
      <c r="A8" s="886" t="s">
        <v>7136</v>
      </c>
      <c r="B8" s="889" t="s">
        <v>8829</v>
      </c>
      <c r="C8" s="895">
        <v>674</v>
      </c>
      <c r="D8" s="896">
        <v>339</v>
      </c>
      <c r="E8" s="896">
        <v>352</v>
      </c>
      <c r="F8" s="900">
        <v>0.52225519287833833</v>
      </c>
      <c r="G8" s="895">
        <v>4050.6479999999997</v>
      </c>
      <c r="H8" s="896">
        <v>2036.7539999999995</v>
      </c>
      <c r="I8" s="896">
        <v>2114.9567999999995</v>
      </c>
      <c r="J8" s="900">
        <v>0.52212801507314377</v>
      </c>
      <c r="K8" s="895">
        <v>674</v>
      </c>
      <c r="L8" s="896">
        <v>339</v>
      </c>
      <c r="M8" s="896">
        <v>352</v>
      </c>
      <c r="N8" s="905">
        <v>1000</v>
      </c>
    </row>
    <row r="9" spans="1:14" ht="14.4" customHeight="1" thickBot="1" x14ac:dyDescent="0.35">
      <c r="A9" s="887" t="s">
        <v>7134</v>
      </c>
      <c r="B9" s="890" t="s">
        <v>8829</v>
      </c>
      <c r="C9" s="897">
        <v>108</v>
      </c>
      <c r="D9" s="898">
        <v>59</v>
      </c>
      <c r="E9" s="898">
        <v>66</v>
      </c>
      <c r="F9" s="901">
        <v>0.61111111111111116</v>
      </c>
      <c r="G9" s="897">
        <v>531.7704</v>
      </c>
      <c r="H9" s="898">
        <v>290.77200000000005</v>
      </c>
      <c r="I9" s="898">
        <v>325.27440000000001</v>
      </c>
      <c r="J9" s="901">
        <v>0.61168203420122669</v>
      </c>
      <c r="K9" s="897">
        <v>54</v>
      </c>
      <c r="L9" s="898">
        <v>29.5</v>
      </c>
      <c r="M9" s="898">
        <v>33</v>
      </c>
      <c r="N9" s="90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2014-08-20T09:39:02Z</dcterms:modified>
</cp:coreProperties>
</file>